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K:\Github\CM_Methane_Database\data\World\raw\家畜\粪便\"/>
    </mc:Choice>
  </mc:AlternateContent>
  <xr:revisionPtr revIDLastSave="0" documentId="13_ncr:1_{57D77406-CECD-4DD5-A3DD-1C35C9A52768}" xr6:coauthVersionLast="47" xr6:coauthVersionMax="47" xr10:uidLastSave="{00000000-0000-0000-0000-000000000000}"/>
  <bookViews>
    <workbookView xWindow="390" yWindow="390" windowWidth="15195" windowHeight="16410" activeTab="2" xr2:uid="{00000000-000D-0000-FFFF-FFFF00000000}"/>
  </bookViews>
  <sheets>
    <sheet name="Sheet1" sheetId="32" r:id="rId1"/>
    <sheet name="USA" sheetId="33" r:id="rId2"/>
    <sheet name="Russia" sheetId="34" r:id="rId3"/>
    <sheet name="Iran" sheetId="29" r:id="rId4"/>
    <sheet name="India" sheetId="15" r:id="rId5"/>
    <sheet name="Indonesia" sheetId="30" r:id="rId6"/>
    <sheet name="Brazil" sheetId="28" r:id="rId7"/>
    <sheet name="Austria" sheetId="1" r:id="rId8"/>
    <sheet name="Belgium" sheetId="2" r:id="rId9"/>
    <sheet name="Bulgaria" sheetId="3" r:id="rId10"/>
    <sheet name="Cyprus" sheetId="4" r:id="rId11"/>
    <sheet name="Czech" sheetId="5" r:id="rId12"/>
    <sheet name="Germany" sheetId="6" r:id="rId13"/>
    <sheet name="Denmark" sheetId="7" r:id="rId14"/>
    <sheet name="Spain" sheetId="8" r:id="rId15"/>
    <sheet name="Estonia" sheetId="9" r:id="rId16"/>
    <sheet name="Finland" sheetId="11" r:id="rId17"/>
    <sheet name="France" sheetId="10" r:id="rId18"/>
    <sheet name="Greece" sheetId="12" r:id="rId19"/>
    <sheet name="Croatia" sheetId="13" r:id="rId20"/>
    <sheet name="Hungary" sheetId="14" r:id="rId21"/>
    <sheet name="Ireland" sheetId="16" r:id="rId22"/>
    <sheet name="Italy" sheetId="17" r:id="rId23"/>
    <sheet name="Lithuania" sheetId="18" r:id="rId24"/>
    <sheet name="Luxembourg" sheetId="19" r:id="rId25"/>
    <sheet name="Latvia" sheetId="31" r:id="rId26"/>
    <sheet name="Malta" sheetId="20" r:id="rId27"/>
    <sheet name="Netherlands" sheetId="21" r:id="rId28"/>
    <sheet name="Poland" sheetId="22" r:id="rId29"/>
    <sheet name="Portugal" sheetId="23" r:id="rId30"/>
    <sheet name="Romania" sheetId="24" r:id="rId31"/>
    <sheet name="Slovakia" sheetId="25" r:id="rId32"/>
    <sheet name="Slovenia" sheetId="26" r:id="rId33"/>
    <sheet name="Sweden" sheetId="27" r:id="rId3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6" i="34" l="1"/>
  <c r="K28" i="34" s="1"/>
  <c r="L28" i="34" s="1"/>
  <c r="T26" i="34"/>
  <c r="AA26" i="34"/>
  <c r="AP26" i="34"/>
  <c r="AR26" i="34"/>
  <c r="AT26" i="34"/>
  <c r="B27" i="34"/>
  <c r="T30" i="34" s="1"/>
  <c r="E27" i="34"/>
  <c r="H26" i="34" s="1"/>
  <c r="I26" i="34" s="1"/>
  <c r="J26" i="34" s="1"/>
  <c r="H27" i="34"/>
  <c r="I27" i="34" s="1"/>
  <c r="J27" i="34" s="1"/>
  <c r="T27" i="34"/>
  <c r="AA27" i="34"/>
  <c r="AP27" i="34"/>
  <c r="AR27" i="34"/>
  <c r="AS27" i="34"/>
  <c r="AT27" i="34"/>
  <c r="B28" i="34"/>
  <c r="AS26" i="34" s="1"/>
  <c r="E28" i="34"/>
  <c r="H28" i="34"/>
  <c r="I28" i="34" s="1"/>
  <c r="J28" i="34" s="1"/>
  <c r="T28" i="34"/>
  <c r="AA28" i="34"/>
  <c r="AP28" i="34"/>
  <c r="AS28" i="34"/>
  <c r="AT28" i="34"/>
  <c r="E29" i="34"/>
  <c r="H29" i="34"/>
  <c r="I29" i="34" s="1"/>
  <c r="J29" i="34" s="1"/>
  <c r="T29" i="34"/>
  <c r="AA29" i="34"/>
  <c r="AP29" i="34"/>
  <c r="AS29" i="34"/>
  <c r="AT29" i="34"/>
  <c r="E30" i="34"/>
  <c r="AA30" i="34"/>
  <c r="AP30" i="34"/>
  <c r="AT30" i="34"/>
  <c r="E31" i="34"/>
  <c r="H30" i="34" s="1"/>
  <c r="I30" i="34" s="1"/>
  <c r="J30" i="34" s="1"/>
  <c r="K31" i="34"/>
  <c r="L31" i="34" s="1"/>
  <c r="R31" i="34" s="1"/>
  <c r="AA31" i="34"/>
  <c r="AP31" i="34"/>
  <c r="AS31" i="34"/>
  <c r="AT31" i="34"/>
  <c r="E32" i="34"/>
  <c r="H31" i="34" s="1"/>
  <c r="I31" i="34" s="1"/>
  <c r="J31" i="34" s="1"/>
  <c r="I32" i="34"/>
  <c r="J32" i="34" s="1"/>
  <c r="K32" i="34"/>
  <c r="L32" i="34" s="1"/>
  <c r="T32" i="34"/>
  <c r="AA32" i="34"/>
  <c r="AP32" i="34"/>
  <c r="AR32" i="34"/>
  <c r="AS32" i="34"/>
  <c r="AT32" i="34"/>
  <c r="E33" i="34"/>
  <c r="H32" i="34" s="1"/>
  <c r="H33" i="34"/>
  <c r="I33" i="34" s="1"/>
  <c r="J33" i="34" s="1"/>
  <c r="T33" i="34"/>
  <c r="AA33" i="34"/>
  <c r="AP33" i="34"/>
  <c r="AR33" i="34"/>
  <c r="AS33" i="34"/>
  <c r="AT33" i="34"/>
  <c r="E34" i="34"/>
  <c r="T34" i="34"/>
  <c r="AA34" i="34"/>
  <c r="AP34" i="34"/>
  <c r="AT34" i="34"/>
  <c r="E35" i="34"/>
  <c r="H34" i="34" s="1"/>
  <c r="I34" i="34" s="1"/>
  <c r="J34" i="34" s="1"/>
  <c r="K35" i="34"/>
  <c r="L35" i="34" s="1"/>
  <c r="R35" i="34" s="1"/>
  <c r="T35" i="34"/>
  <c r="AA35" i="34"/>
  <c r="AP35" i="34"/>
  <c r="AS35" i="34"/>
  <c r="AT35" i="34"/>
  <c r="E36" i="34"/>
  <c r="H35" i="34" s="1"/>
  <c r="I35" i="34" s="1"/>
  <c r="J35" i="34" s="1"/>
  <c r="H36" i="34"/>
  <c r="I36" i="34"/>
  <c r="J36" i="34" s="1"/>
  <c r="K36" i="34"/>
  <c r="L36" i="34"/>
  <c r="T36" i="34"/>
  <c r="AA36" i="34"/>
  <c r="AP36" i="34"/>
  <c r="AR36" i="34"/>
  <c r="AS36" i="34"/>
  <c r="AT36" i="34"/>
  <c r="E37" i="34"/>
  <c r="T37" i="34"/>
  <c r="AA37" i="34"/>
  <c r="AP37" i="34"/>
  <c r="AR37" i="34"/>
  <c r="AT37" i="34"/>
  <c r="E38" i="34"/>
  <c r="H37" i="34" s="1"/>
  <c r="I37" i="34" s="1"/>
  <c r="J37" i="34" s="1"/>
  <c r="B42" i="34"/>
  <c r="K50" i="34" s="1"/>
  <c r="D42" i="34"/>
  <c r="E43" i="34" s="1"/>
  <c r="H42" i="34" s="1"/>
  <c r="I42" i="34" s="1"/>
  <c r="J42" i="34" s="1"/>
  <c r="K42" i="34"/>
  <c r="AA42" i="34"/>
  <c r="AG42" i="34"/>
  <c r="AP42" i="34"/>
  <c r="AR42" i="34"/>
  <c r="AS42" i="34"/>
  <c r="AT42" i="34"/>
  <c r="B43" i="34"/>
  <c r="D43" i="34"/>
  <c r="E44" i="34" s="1"/>
  <c r="H43" i="34" s="1"/>
  <c r="I43" i="34" s="1"/>
  <c r="J43" i="34" s="1"/>
  <c r="AA43" i="34"/>
  <c r="AG43" i="34"/>
  <c r="AP43" i="34"/>
  <c r="AR43" i="34"/>
  <c r="AS43" i="34"/>
  <c r="AT43" i="34"/>
  <c r="B44" i="34"/>
  <c r="D44" i="34"/>
  <c r="AA44" i="34"/>
  <c r="AG44" i="34"/>
  <c r="AP44" i="34"/>
  <c r="AR44" i="34"/>
  <c r="AS44" i="34"/>
  <c r="AT44" i="34"/>
  <c r="D45" i="34"/>
  <c r="E46" i="34" s="1"/>
  <c r="E45" i="34"/>
  <c r="H44" i="34" s="1"/>
  <c r="I44" i="34" s="1"/>
  <c r="J44" i="34" s="1"/>
  <c r="H45" i="34"/>
  <c r="I45" i="34" s="1"/>
  <c r="J45" i="34" s="1"/>
  <c r="K45" i="34"/>
  <c r="AA45" i="34"/>
  <c r="AG45" i="34"/>
  <c r="AP45" i="34"/>
  <c r="AR45" i="34"/>
  <c r="AS45" i="34"/>
  <c r="AT45" i="34"/>
  <c r="D46" i="34"/>
  <c r="E47" i="34" s="1"/>
  <c r="H46" i="34" s="1"/>
  <c r="I46" i="34" s="1"/>
  <c r="J46" i="34" s="1"/>
  <c r="K46" i="34"/>
  <c r="T46" i="34"/>
  <c r="AA46" i="34"/>
  <c r="AG46" i="34"/>
  <c r="AP46" i="34"/>
  <c r="AS46" i="34"/>
  <c r="AT46" i="34"/>
  <c r="D47" i="34"/>
  <c r="E48" i="34" s="1"/>
  <c r="H47" i="34" s="1"/>
  <c r="I47" i="34" s="1"/>
  <c r="J47" i="34" s="1"/>
  <c r="K47" i="34"/>
  <c r="L47" i="34" s="1"/>
  <c r="AA47" i="34"/>
  <c r="AG47" i="34"/>
  <c r="AP47" i="34"/>
  <c r="AS47" i="34"/>
  <c r="AT47" i="34"/>
  <c r="D48" i="34"/>
  <c r="E49" i="34" s="1"/>
  <c r="H48" i="34" s="1"/>
  <c r="I48" i="34" s="1"/>
  <c r="J48" i="34" s="1"/>
  <c r="AA48" i="34"/>
  <c r="AG48" i="34"/>
  <c r="AP48" i="34"/>
  <c r="AR48" i="34"/>
  <c r="AS48" i="34"/>
  <c r="AT48" i="34"/>
  <c r="D49" i="34"/>
  <c r="H49" i="34"/>
  <c r="I49" i="34" s="1"/>
  <c r="J49" i="34" s="1"/>
  <c r="K49" i="34"/>
  <c r="AA49" i="34"/>
  <c r="AG49" i="34"/>
  <c r="AP49" i="34"/>
  <c r="AR49" i="34"/>
  <c r="AS49" i="34"/>
  <c r="AT49" i="34"/>
  <c r="D50" i="34"/>
  <c r="E50" i="34"/>
  <c r="AA50" i="34"/>
  <c r="AG50" i="34"/>
  <c r="AP50" i="34"/>
  <c r="AR50" i="34"/>
  <c r="AS50" i="34"/>
  <c r="AT50" i="34"/>
  <c r="D51" i="34"/>
  <c r="E52" i="34" s="1"/>
  <c r="H51" i="34" s="1"/>
  <c r="I51" i="34" s="1"/>
  <c r="J51" i="34" s="1"/>
  <c r="E51" i="34"/>
  <c r="H50" i="34" s="1"/>
  <c r="I50" i="34" s="1"/>
  <c r="J50" i="34" s="1"/>
  <c r="AA51" i="34"/>
  <c r="AG51" i="34"/>
  <c r="AP51" i="34"/>
  <c r="AS51" i="34"/>
  <c r="AT51" i="34"/>
  <c r="D52" i="34"/>
  <c r="E53" i="34" s="1"/>
  <c r="H52" i="34" s="1"/>
  <c r="I52" i="34" s="1"/>
  <c r="J52" i="34" s="1"/>
  <c r="AA52" i="34"/>
  <c r="AG52" i="34"/>
  <c r="AP52" i="34"/>
  <c r="AR52" i="34"/>
  <c r="AS52" i="34"/>
  <c r="AT52" i="34"/>
  <c r="D53" i="34"/>
  <c r="E54" i="34" s="1"/>
  <c r="H53" i="34" s="1"/>
  <c r="I53" i="34"/>
  <c r="J53" i="34"/>
  <c r="AA53" i="34"/>
  <c r="AG53" i="34"/>
  <c r="AP53" i="34"/>
  <c r="AS53" i="34"/>
  <c r="AT53" i="34"/>
  <c r="D54" i="34"/>
  <c r="B58" i="34"/>
  <c r="K59" i="34" s="1"/>
  <c r="L59" i="34" s="1"/>
  <c r="D58" i="34"/>
  <c r="D73" i="34" s="1"/>
  <c r="I58" i="34"/>
  <c r="J58" i="34" s="1"/>
  <c r="AA58" i="34"/>
  <c r="AP58" i="34"/>
  <c r="AT58" i="34"/>
  <c r="B59" i="34"/>
  <c r="T58" i="34" s="1"/>
  <c r="D59" i="34"/>
  <c r="E59" i="34"/>
  <c r="H58" i="34" s="1"/>
  <c r="T59" i="34"/>
  <c r="AA59" i="34"/>
  <c r="AP59" i="34"/>
  <c r="AR59" i="34"/>
  <c r="AT59" i="34"/>
  <c r="B60" i="34"/>
  <c r="AS65" i="34" s="1"/>
  <c r="D60" i="34"/>
  <c r="T60" i="34"/>
  <c r="AA60" i="34"/>
  <c r="AP60" i="34"/>
  <c r="AT60" i="34"/>
  <c r="D61" i="34"/>
  <c r="D76" i="34" s="1"/>
  <c r="D92" i="34" s="1"/>
  <c r="E61" i="34"/>
  <c r="H60" i="34" s="1"/>
  <c r="I60" i="34" s="1"/>
  <c r="J60" i="34" s="1"/>
  <c r="H61" i="34"/>
  <c r="I61" i="34" s="1"/>
  <c r="J61" i="34" s="1"/>
  <c r="AA61" i="34"/>
  <c r="AP61" i="34"/>
  <c r="AT61" i="34"/>
  <c r="D62" i="34"/>
  <c r="E62" i="34"/>
  <c r="T62" i="34"/>
  <c r="AA62" i="34"/>
  <c r="AP62" i="34"/>
  <c r="AR62" i="34"/>
  <c r="AT62" i="34"/>
  <c r="D63" i="34"/>
  <c r="T63" i="34"/>
  <c r="AA63" i="34"/>
  <c r="AP63" i="34"/>
  <c r="AT63" i="34"/>
  <c r="D64" i="34"/>
  <c r="D79" i="34" s="1"/>
  <c r="E80" i="34" s="1"/>
  <c r="H79" i="34" s="1"/>
  <c r="I79" i="34" s="1"/>
  <c r="J79" i="34" s="1"/>
  <c r="E64" i="34"/>
  <c r="H63" i="34" s="1"/>
  <c r="I63" i="34" s="1"/>
  <c r="J63" i="34" s="1"/>
  <c r="H64" i="34"/>
  <c r="I64" i="34" s="1"/>
  <c r="J64" i="34" s="1"/>
  <c r="K64" i="34"/>
  <c r="L64" i="34" s="1"/>
  <c r="T64" i="34"/>
  <c r="AA64" i="34"/>
  <c r="AP64" i="34"/>
  <c r="AT64" i="34"/>
  <c r="D65" i="34"/>
  <c r="E65" i="34"/>
  <c r="T65" i="34"/>
  <c r="AA65" i="34"/>
  <c r="AP65" i="34"/>
  <c r="AR65" i="34"/>
  <c r="AT65" i="34"/>
  <c r="D66" i="34"/>
  <c r="T66" i="34"/>
  <c r="AA66" i="34"/>
  <c r="AP66" i="34"/>
  <c r="AT66" i="34"/>
  <c r="D67" i="34"/>
  <c r="T67" i="34"/>
  <c r="AA67" i="34"/>
  <c r="AP67" i="34"/>
  <c r="AT67" i="34"/>
  <c r="D68" i="34"/>
  <c r="E68" i="34"/>
  <c r="H67" i="34" s="1"/>
  <c r="I67" i="34" s="1"/>
  <c r="J67" i="34" s="1"/>
  <c r="H68" i="34"/>
  <c r="I68" i="34" s="1"/>
  <c r="J68" i="34" s="1"/>
  <c r="K68" i="34"/>
  <c r="L68" i="34" s="1"/>
  <c r="T68" i="34"/>
  <c r="AA68" i="34"/>
  <c r="AP68" i="34"/>
  <c r="AR68" i="34"/>
  <c r="AT68" i="34"/>
  <c r="D69" i="34"/>
  <c r="E69" i="34"/>
  <c r="T69" i="34"/>
  <c r="AA69" i="34"/>
  <c r="AP69" i="34"/>
  <c r="AT69" i="34"/>
  <c r="D70" i="34"/>
  <c r="D85" i="34" s="1"/>
  <c r="D101" i="34" s="1"/>
  <c r="D117" i="34" s="1"/>
  <c r="D133" i="34" s="1"/>
  <c r="D148" i="34" s="1"/>
  <c r="B73" i="34"/>
  <c r="AR80" i="34" s="1"/>
  <c r="K73" i="34"/>
  <c r="L73" i="34" s="1"/>
  <c r="R73" i="34" s="1"/>
  <c r="O73" i="34"/>
  <c r="P73" i="34" s="1"/>
  <c r="Q73" i="34" s="1"/>
  <c r="S73" i="34" s="1"/>
  <c r="AA73" i="34"/>
  <c r="AP73" i="34"/>
  <c r="AT73" i="34"/>
  <c r="B74" i="34"/>
  <c r="E74" i="34"/>
  <c r="H73" i="34" s="1"/>
  <c r="I73" i="34" s="1"/>
  <c r="J73" i="34" s="1"/>
  <c r="AA74" i="34"/>
  <c r="AP74" i="34"/>
  <c r="AR74" i="34"/>
  <c r="AS74" i="34"/>
  <c r="AT74" i="34"/>
  <c r="B75" i="34"/>
  <c r="AS73" i="34" s="1"/>
  <c r="D75" i="34"/>
  <c r="H75" i="34"/>
  <c r="I75" i="34" s="1"/>
  <c r="J75" i="34" s="1"/>
  <c r="T75" i="34"/>
  <c r="AA75" i="34"/>
  <c r="AP75" i="34"/>
  <c r="AR75" i="34"/>
  <c r="AS75" i="34"/>
  <c r="AT75" i="34"/>
  <c r="E76" i="34"/>
  <c r="T76" i="34"/>
  <c r="AA76" i="34"/>
  <c r="AP76" i="34"/>
  <c r="AS76" i="34"/>
  <c r="AT76" i="34"/>
  <c r="E77" i="34"/>
  <c r="H76" i="34" s="1"/>
  <c r="I76" i="34" s="1"/>
  <c r="J76" i="34" s="1"/>
  <c r="T77" i="34"/>
  <c r="AA77" i="34"/>
  <c r="AP77" i="34"/>
  <c r="AS77" i="34"/>
  <c r="AT77" i="34"/>
  <c r="D78" i="34"/>
  <c r="H78" i="34"/>
  <c r="I78" i="34" s="1"/>
  <c r="J78" i="34"/>
  <c r="T78" i="34"/>
  <c r="AA78" i="34"/>
  <c r="AP78" i="34"/>
  <c r="AS78" i="34"/>
  <c r="AT78" i="34"/>
  <c r="E79" i="34"/>
  <c r="T79" i="34"/>
  <c r="AA79" i="34"/>
  <c r="AP79" i="34"/>
  <c r="AS79" i="34"/>
  <c r="AT79" i="34"/>
  <c r="AA80" i="34"/>
  <c r="AP80" i="34"/>
  <c r="AS80" i="34"/>
  <c r="AT80" i="34"/>
  <c r="T81" i="34"/>
  <c r="AA81" i="34"/>
  <c r="AP81" i="34"/>
  <c r="AS81" i="34"/>
  <c r="AT81" i="34"/>
  <c r="D82" i="34"/>
  <c r="AA82" i="34"/>
  <c r="AP82" i="34"/>
  <c r="AS82" i="34"/>
  <c r="AT82" i="34"/>
  <c r="D83" i="34"/>
  <c r="E84" i="34" s="1"/>
  <c r="H83" i="34"/>
  <c r="I83" i="34" s="1"/>
  <c r="J83" i="34" s="1"/>
  <c r="AA83" i="34"/>
  <c r="AP83" i="34"/>
  <c r="AR83" i="34"/>
  <c r="AS83" i="34"/>
  <c r="AT83" i="34"/>
  <c r="T84" i="34"/>
  <c r="AA84" i="34"/>
  <c r="AP84" i="34"/>
  <c r="AS84" i="34"/>
  <c r="AT84" i="34"/>
  <c r="B89" i="34"/>
  <c r="K96" i="34" s="1"/>
  <c r="L96" i="34" s="1"/>
  <c r="D89" i="34"/>
  <c r="D105" i="34" s="1"/>
  <c r="D121" i="34" s="1"/>
  <c r="E122" i="34" s="1"/>
  <c r="H121" i="34" s="1"/>
  <c r="I121" i="34" s="1"/>
  <c r="J121" i="34" s="1"/>
  <c r="AL89" i="34"/>
  <c r="AM89" i="34"/>
  <c r="B90" i="34"/>
  <c r="T92" i="34" s="1"/>
  <c r="T90" i="34"/>
  <c r="AL90" i="34"/>
  <c r="AM90" i="34"/>
  <c r="B91" i="34"/>
  <c r="D91" i="34"/>
  <c r="E92" i="34" s="1"/>
  <c r="H91" i="34"/>
  <c r="I91" i="34" s="1"/>
  <c r="J91" i="34" s="1"/>
  <c r="T91" i="34"/>
  <c r="AL91" i="34"/>
  <c r="AM91" i="34"/>
  <c r="K92" i="34"/>
  <c r="L92" i="34" s="1"/>
  <c r="AL92" i="34"/>
  <c r="AM92" i="34"/>
  <c r="T93" i="34"/>
  <c r="AL93" i="34"/>
  <c r="AM93" i="34"/>
  <c r="D94" i="34"/>
  <c r="AL94" i="34"/>
  <c r="AM94" i="34"/>
  <c r="D95" i="34"/>
  <c r="K95" i="34"/>
  <c r="L95" i="34" s="1"/>
  <c r="T95" i="34"/>
  <c r="AL95" i="34"/>
  <c r="AM95" i="34"/>
  <c r="T96" i="34"/>
  <c r="AL96" i="34"/>
  <c r="AM96" i="34"/>
  <c r="T97" i="34"/>
  <c r="AL97" i="34"/>
  <c r="AM97" i="34"/>
  <c r="T98" i="34"/>
  <c r="AL98" i="34"/>
  <c r="AM98" i="34"/>
  <c r="T99" i="34"/>
  <c r="AK99" i="34"/>
  <c r="AL99" i="34"/>
  <c r="AM99" i="34"/>
  <c r="T100" i="34"/>
  <c r="AL100" i="34"/>
  <c r="AM100" i="34"/>
  <c r="B105" i="34"/>
  <c r="K114" i="34" s="1"/>
  <c r="L114" i="34" s="1"/>
  <c r="AG105" i="34"/>
  <c r="AS105" i="34"/>
  <c r="AV105" i="34"/>
  <c r="AW105" i="34"/>
  <c r="B106" i="34"/>
  <c r="T112" i="34" s="1"/>
  <c r="AG106" i="34"/>
  <c r="AS106" i="34"/>
  <c r="AV106" i="34"/>
  <c r="AW106" i="34"/>
  <c r="B107" i="34"/>
  <c r="D107" i="34"/>
  <c r="I107" i="34"/>
  <c r="J107" i="34" s="1"/>
  <c r="AG107" i="34"/>
  <c r="AS107" i="34"/>
  <c r="AV107" i="34"/>
  <c r="AW107" i="34"/>
  <c r="E108" i="34"/>
  <c r="H107" i="34" s="1"/>
  <c r="AG108" i="34"/>
  <c r="AS108" i="34"/>
  <c r="AU108" i="34"/>
  <c r="AV108" i="34"/>
  <c r="AW108" i="34"/>
  <c r="AG109" i="34"/>
  <c r="AS109" i="34"/>
  <c r="AV109" i="34"/>
  <c r="AW109" i="34"/>
  <c r="AG110" i="34"/>
  <c r="AS110" i="34"/>
  <c r="AV110" i="34"/>
  <c r="AW110" i="34"/>
  <c r="AG111" i="34"/>
  <c r="AS111" i="34"/>
  <c r="AV111" i="34"/>
  <c r="AW111" i="34"/>
  <c r="AG112" i="34"/>
  <c r="AS112" i="34"/>
  <c r="AV112" i="34"/>
  <c r="AW112" i="34"/>
  <c r="T113" i="34"/>
  <c r="AG113" i="34"/>
  <c r="AS113" i="34"/>
  <c r="AV113" i="34"/>
  <c r="AW113" i="34"/>
  <c r="AG114" i="34"/>
  <c r="AS114" i="34"/>
  <c r="AV114" i="34"/>
  <c r="AW114" i="34"/>
  <c r="AG115" i="34"/>
  <c r="AS115" i="34"/>
  <c r="AV115" i="34"/>
  <c r="AW115" i="34"/>
  <c r="AG116" i="34"/>
  <c r="AS116" i="34"/>
  <c r="AV116" i="34"/>
  <c r="AW116" i="34"/>
  <c r="B121" i="34"/>
  <c r="K121" i="34"/>
  <c r="L121" i="34"/>
  <c r="R121" i="34" s="1"/>
  <c r="O121" i="34"/>
  <c r="T121" i="34"/>
  <c r="AG121" i="34"/>
  <c r="AS121" i="34"/>
  <c r="AU121" i="34"/>
  <c r="AV121" i="34"/>
  <c r="AW121" i="34"/>
  <c r="AZ121" i="34"/>
  <c r="B122" i="34"/>
  <c r="T125" i="34" s="1"/>
  <c r="K122" i="34"/>
  <c r="L122" i="34" s="1"/>
  <c r="T122" i="34"/>
  <c r="AG122" i="34"/>
  <c r="AS122" i="34"/>
  <c r="AU122" i="34"/>
  <c r="AW122" i="34"/>
  <c r="AZ122" i="34"/>
  <c r="B123" i="34"/>
  <c r="D123" i="34"/>
  <c r="H123" i="34"/>
  <c r="I123" i="34" s="1"/>
  <c r="J123" i="34" s="1"/>
  <c r="K123" i="34"/>
  <c r="L123" i="34"/>
  <c r="R123" i="34" s="1"/>
  <c r="T123" i="34"/>
  <c r="AG123" i="34"/>
  <c r="AS123" i="34"/>
  <c r="AU123" i="34"/>
  <c r="AW123" i="34"/>
  <c r="AZ123" i="34"/>
  <c r="E124" i="34"/>
  <c r="K124" i="34"/>
  <c r="L124" i="34"/>
  <c r="T124" i="34"/>
  <c r="AG124" i="34"/>
  <c r="AS124" i="34"/>
  <c r="AU124" i="34"/>
  <c r="AW124" i="34"/>
  <c r="AZ124" i="34"/>
  <c r="K125" i="34"/>
  <c r="L125" i="34"/>
  <c r="R125" i="34" s="1"/>
  <c r="AG125" i="34"/>
  <c r="AS125" i="34"/>
  <c r="AU125" i="34"/>
  <c r="AW125" i="34"/>
  <c r="AZ125" i="34"/>
  <c r="K126" i="34"/>
  <c r="L126" i="34"/>
  <c r="R126" i="34"/>
  <c r="T126" i="34"/>
  <c r="AG126" i="34"/>
  <c r="AS126" i="34"/>
  <c r="AU126" i="34"/>
  <c r="AV126" i="34"/>
  <c r="AW126" i="34"/>
  <c r="AZ126" i="34"/>
  <c r="K127" i="34"/>
  <c r="L127" i="34" s="1"/>
  <c r="T127" i="34"/>
  <c r="AG127" i="34"/>
  <c r="AS127" i="34"/>
  <c r="AU127" i="34"/>
  <c r="AV127" i="34"/>
  <c r="AW127" i="34"/>
  <c r="AZ127" i="34"/>
  <c r="K128" i="34"/>
  <c r="L128" i="34"/>
  <c r="T128" i="34"/>
  <c r="AG128" i="34"/>
  <c r="AS128" i="34"/>
  <c r="AU128" i="34"/>
  <c r="AV128" i="34"/>
  <c r="AW128" i="34"/>
  <c r="AZ128" i="34"/>
  <c r="K129" i="34"/>
  <c r="L129" i="34"/>
  <c r="T129" i="34"/>
  <c r="AG129" i="34"/>
  <c r="AS129" i="34"/>
  <c r="AU129" i="34"/>
  <c r="AV129" i="34"/>
  <c r="AW129" i="34"/>
  <c r="AZ129" i="34"/>
  <c r="K130" i="34"/>
  <c r="L130" i="34" s="1"/>
  <c r="T130" i="34"/>
  <c r="AG130" i="34"/>
  <c r="AS130" i="34"/>
  <c r="AU130" i="34"/>
  <c r="AV130" i="34"/>
  <c r="AW130" i="34"/>
  <c r="AZ130" i="34"/>
  <c r="K131" i="34"/>
  <c r="L131" i="34"/>
  <c r="R131" i="34"/>
  <c r="T131" i="34"/>
  <c r="AG131" i="34"/>
  <c r="AS131" i="34"/>
  <c r="AU131" i="34"/>
  <c r="AV131" i="34"/>
  <c r="AW131" i="34"/>
  <c r="AZ131" i="34"/>
  <c r="K132" i="34"/>
  <c r="L132" i="34" s="1"/>
  <c r="T132" i="34"/>
  <c r="AG132" i="34"/>
  <c r="AS132" i="34"/>
  <c r="AU132" i="34"/>
  <c r="AV132" i="34"/>
  <c r="AW132" i="34"/>
  <c r="AZ132" i="34"/>
  <c r="B136" i="34"/>
  <c r="K139" i="34" s="1"/>
  <c r="L139" i="34" s="1"/>
  <c r="K136" i="34"/>
  <c r="L136" i="34" s="1"/>
  <c r="AG136" i="34"/>
  <c r="AS136" i="34"/>
  <c r="AU136" i="34"/>
  <c r="AV136" i="34"/>
  <c r="AW136" i="34"/>
  <c r="B137" i="34"/>
  <c r="T144" i="34" s="1"/>
  <c r="AG137" i="34"/>
  <c r="AS137" i="34"/>
  <c r="AV137" i="34"/>
  <c r="AW137" i="34"/>
  <c r="B138" i="34"/>
  <c r="D138" i="34"/>
  <c r="H138" i="34"/>
  <c r="I138" i="34" s="1"/>
  <c r="J138" i="34" s="1"/>
  <c r="K138" i="34"/>
  <c r="L138" i="34" s="1"/>
  <c r="AG138" i="34"/>
  <c r="AS138" i="34"/>
  <c r="AV138" i="34"/>
  <c r="AW138" i="34"/>
  <c r="E139" i="34"/>
  <c r="AG139" i="34"/>
  <c r="AS139" i="34"/>
  <c r="AV139" i="34"/>
  <c r="AW139" i="34"/>
  <c r="AG140" i="34"/>
  <c r="AS140" i="34"/>
  <c r="AU140" i="34"/>
  <c r="AV140" i="34"/>
  <c r="AW140" i="34"/>
  <c r="K141" i="34"/>
  <c r="L141" i="34" s="1"/>
  <c r="AG141" i="34"/>
  <c r="AS141" i="34"/>
  <c r="AV141" i="34"/>
  <c r="AW141" i="34"/>
  <c r="AG142" i="34"/>
  <c r="AS142" i="34"/>
  <c r="AV142" i="34"/>
  <c r="AW142" i="34"/>
  <c r="AG143" i="34"/>
  <c r="AS143" i="34"/>
  <c r="AV143" i="34"/>
  <c r="AW143" i="34"/>
  <c r="K144" i="34"/>
  <c r="AG144" i="34"/>
  <c r="AS144" i="34"/>
  <c r="AV144" i="34"/>
  <c r="AW144" i="34"/>
  <c r="K145" i="34"/>
  <c r="L145" i="34" s="1"/>
  <c r="AG145" i="34"/>
  <c r="AS145" i="34"/>
  <c r="AU145" i="34"/>
  <c r="AV145" i="34"/>
  <c r="AW145" i="34"/>
  <c r="K146" i="34"/>
  <c r="L146" i="34" s="1"/>
  <c r="AG146" i="34"/>
  <c r="AS146" i="34"/>
  <c r="AV146" i="34"/>
  <c r="AW146" i="34"/>
  <c r="K147" i="34"/>
  <c r="AG147" i="34"/>
  <c r="AS147" i="34"/>
  <c r="AV147" i="34"/>
  <c r="AW147" i="34"/>
  <c r="AW147" i="27"/>
  <c r="AS147" i="27"/>
  <c r="AG147" i="27"/>
  <c r="AW146" i="27"/>
  <c r="AU146" i="27"/>
  <c r="AS146" i="27"/>
  <c r="AG146" i="27"/>
  <c r="K146" i="27"/>
  <c r="L146" i="27" s="1"/>
  <c r="AW145" i="27"/>
  <c r="AS145" i="27"/>
  <c r="AG145" i="27"/>
  <c r="R145" i="27"/>
  <c r="K145" i="27"/>
  <c r="L145" i="27" s="1"/>
  <c r="AW144" i="27"/>
  <c r="AS144" i="27"/>
  <c r="AG144" i="27"/>
  <c r="AW143" i="27"/>
  <c r="AU143" i="27"/>
  <c r="AS143" i="27"/>
  <c r="AG143" i="27"/>
  <c r="K143" i="27"/>
  <c r="L143" i="27" s="1"/>
  <c r="AW142" i="27"/>
  <c r="AV142" i="27"/>
  <c r="AS142" i="27"/>
  <c r="AG142" i="27"/>
  <c r="K142" i="27"/>
  <c r="AW141" i="27"/>
  <c r="AS141" i="27"/>
  <c r="AG141" i="27"/>
  <c r="AW140" i="27"/>
  <c r="AV140" i="27"/>
  <c r="AU140" i="27"/>
  <c r="AS140" i="27"/>
  <c r="AG140" i="27"/>
  <c r="T140" i="27"/>
  <c r="K140" i="27"/>
  <c r="L140" i="27" s="1"/>
  <c r="AW139" i="27"/>
  <c r="AV139" i="27"/>
  <c r="AS139" i="27"/>
  <c r="AG139" i="27"/>
  <c r="L139" i="27"/>
  <c r="R139" i="27" s="1"/>
  <c r="K139" i="27"/>
  <c r="AW138" i="27"/>
  <c r="AS138" i="27"/>
  <c r="AG138" i="27"/>
  <c r="B138" i="27"/>
  <c r="AV145" i="27" s="1"/>
  <c r="AW137" i="27"/>
  <c r="AU137" i="27"/>
  <c r="AS137" i="27"/>
  <c r="AG137" i="27"/>
  <c r="K137" i="27"/>
  <c r="L137" i="27" s="1"/>
  <c r="B137" i="27"/>
  <c r="T146" i="27" s="1"/>
  <c r="AW136" i="27"/>
  <c r="AS136" i="27"/>
  <c r="AG136" i="27"/>
  <c r="K136" i="27"/>
  <c r="L136" i="27" s="1"/>
  <c r="O136" i="27" s="1"/>
  <c r="B136" i="27"/>
  <c r="AU142" i="27" s="1"/>
  <c r="AZ132" i="27"/>
  <c r="AW132" i="27"/>
  <c r="AS132" i="27"/>
  <c r="AG132" i="27"/>
  <c r="K132" i="27"/>
  <c r="L132" i="27" s="1"/>
  <c r="AZ131" i="27"/>
  <c r="AW131" i="27"/>
  <c r="AS131" i="27"/>
  <c r="AG131" i="27"/>
  <c r="T131" i="27"/>
  <c r="AZ130" i="27"/>
  <c r="AW130" i="27"/>
  <c r="AS130" i="27"/>
  <c r="AG130" i="27"/>
  <c r="AZ129" i="27"/>
  <c r="AW129" i="27"/>
  <c r="AS129" i="27"/>
  <c r="AG129" i="27"/>
  <c r="AZ128" i="27"/>
  <c r="AW128" i="27"/>
  <c r="AV128" i="27"/>
  <c r="AU128" i="27"/>
  <c r="AS128" i="27"/>
  <c r="AG128" i="27"/>
  <c r="T128" i="27"/>
  <c r="AZ127" i="27"/>
  <c r="AW127" i="27"/>
  <c r="AS127" i="27"/>
  <c r="AG127" i="27"/>
  <c r="AZ126" i="27"/>
  <c r="AW126" i="27"/>
  <c r="AS126" i="27"/>
  <c r="AG126" i="27"/>
  <c r="AZ125" i="27"/>
  <c r="AW125" i="27"/>
  <c r="AS125" i="27"/>
  <c r="AG125" i="27"/>
  <c r="AZ124" i="27"/>
  <c r="AW124" i="27"/>
  <c r="AS124" i="27"/>
  <c r="AG124" i="27"/>
  <c r="T124" i="27"/>
  <c r="AZ123" i="27"/>
  <c r="AW123" i="27"/>
  <c r="AS123" i="27"/>
  <c r="AG123" i="27"/>
  <c r="K123" i="27"/>
  <c r="L123" i="27" s="1"/>
  <c r="B123" i="27"/>
  <c r="AZ122" i="27"/>
  <c r="AW122" i="27"/>
  <c r="AS122" i="27"/>
  <c r="AG122" i="27"/>
  <c r="B122" i="27"/>
  <c r="T130" i="27" s="1"/>
  <c r="AZ121" i="27"/>
  <c r="AW121" i="27"/>
  <c r="AS121" i="27"/>
  <c r="AG121" i="27"/>
  <c r="L121" i="27"/>
  <c r="K121" i="27"/>
  <c r="B121" i="27"/>
  <c r="K131" i="27" s="1"/>
  <c r="L131" i="27" s="1"/>
  <c r="AW116" i="27"/>
  <c r="AS116" i="27"/>
  <c r="AG116" i="27"/>
  <c r="AW115" i="27"/>
  <c r="AV115" i="27"/>
  <c r="AS115" i="27"/>
  <c r="AG115" i="27"/>
  <c r="T115" i="27"/>
  <c r="AW114" i="27"/>
  <c r="AV114" i="27"/>
  <c r="AS114" i="27"/>
  <c r="AG114" i="27"/>
  <c r="AW113" i="27"/>
  <c r="AS113" i="27"/>
  <c r="AG113" i="27"/>
  <c r="AW112" i="27"/>
  <c r="AV112" i="27"/>
  <c r="AS112" i="27"/>
  <c r="AG112" i="27"/>
  <c r="T112" i="27"/>
  <c r="AW111" i="27"/>
  <c r="AV111" i="27"/>
  <c r="AU111" i="27"/>
  <c r="AS111" i="27"/>
  <c r="AG111" i="27"/>
  <c r="K111" i="27"/>
  <c r="L111" i="27" s="1"/>
  <c r="R111" i="27" s="1"/>
  <c r="AW110" i="27"/>
  <c r="AS110" i="27"/>
  <c r="AG110" i="27"/>
  <c r="T110" i="27"/>
  <c r="AW109" i="27"/>
  <c r="AV109" i="27"/>
  <c r="AU109" i="27"/>
  <c r="AS109" i="27"/>
  <c r="AG109" i="27"/>
  <c r="T109" i="27"/>
  <c r="AW108" i="27"/>
  <c r="AV108" i="27"/>
  <c r="AU108" i="27"/>
  <c r="AS108" i="27"/>
  <c r="AG108" i="27"/>
  <c r="K108" i="27"/>
  <c r="L108" i="27" s="1"/>
  <c r="R108" i="27" s="1"/>
  <c r="AW107" i="27"/>
  <c r="AS107" i="27"/>
  <c r="AG107" i="27"/>
  <c r="T107" i="27"/>
  <c r="B107" i="27"/>
  <c r="AV110" i="27" s="1"/>
  <c r="AW106" i="27"/>
  <c r="AV106" i="27"/>
  <c r="AS106" i="27"/>
  <c r="AG106" i="27"/>
  <c r="T106" i="27"/>
  <c r="B106" i="27"/>
  <c r="T111" i="27" s="1"/>
  <c r="AW105" i="27"/>
  <c r="AV105" i="27"/>
  <c r="AS105" i="27"/>
  <c r="AG105" i="27"/>
  <c r="T105" i="27"/>
  <c r="B105" i="27"/>
  <c r="AU114" i="27" s="1"/>
  <c r="AM100" i="27"/>
  <c r="AK100" i="27"/>
  <c r="AM99" i="27"/>
  <c r="AK99" i="27"/>
  <c r="AM98" i="27"/>
  <c r="AL98" i="27"/>
  <c r="AK98" i="27"/>
  <c r="L98" i="27"/>
  <c r="K98" i="27"/>
  <c r="AM97" i="27"/>
  <c r="AM96" i="27"/>
  <c r="K96" i="27"/>
  <c r="AM95" i="27"/>
  <c r="AK95" i="27"/>
  <c r="AM94" i="27"/>
  <c r="AK94" i="27"/>
  <c r="AM93" i="27"/>
  <c r="AL93" i="27"/>
  <c r="AK93" i="27"/>
  <c r="L93" i="27"/>
  <c r="K93" i="27"/>
  <c r="AM92" i="27"/>
  <c r="AM91" i="27"/>
  <c r="T91" i="27"/>
  <c r="K91" i="27"/>
  <c r="L91" i="27" s="1"/>
  <c r="B91" i="27"/>
  <c r="AL97" i="27" s="1"/>
  <c r="AM90" i="27"/>
  <c r="AL90" i="27"/>
  <c r="AK90" i="27"/>
  <c r="B90" i="27"/>
  <c r="AM89" i="27"/>
  <c r="AL89" i="27"/>
  <c r="AK89" i="27"/>
  <c r="K89" i="27"/>
  <c r="L89" i="27" s="1"/>
  <c r="B89" i="27"/>
  <c r="K100" i="27" s="1"/>
  <c r="L100" i="27" s="1"/>
  <c r="AT84" i="27"/>
  <c r="AP84" i="27"/>
  <c r="AA84" i="27"/>
  <c r="T84" i="27"/>
  <c r="K84" i="27"/>
  <c r="L84" i="27" s="1"/>
  <c r="AT83" i="27"/>
  <c r="AR83" i="27"/>
  <c r="AP83" i="27"/>
  <c r="AA83" i="27"/>
  <c r="AT82" i="27"/>
  <c r="AP82" i="27"/>
  <c r="AA82" i="27"/>
  <c r="AT81" i="27"/>
  <c r="AP81" i="27"/>
  <c r="AA81" i="27"/>
  <c r="T81" i="27"/>
  <c r="K81" i="27"/>
  <c r="L81" i="27" s="1"/>
  <c r="AT80" i="27"/>
  <c r="AR80" i="27"/>
  <c r="AP80" i="27"/>
  <c r="AA80" i="27"/>
  <c r="AT79" i="27"/>
  <c r="AP79" i="27"/>
  <c r="AA79" i="27"/>
  <c r="K79" i="27"/>
  <c r="L79" i="27" s="1"/>
  <c r="AT78" i="27"/>
  <c r="AP78" i="27"/>
  <c r="AA78" i="27"/>
  <c r="AT77" i="27"/>
  <c r="AP77" i="27"/>
  <c r="AA77" i="27"/>
  <c r="AT76" i="27"/>
  <c r="AP76" i="27"/>
  <c r="AA76" i="27"/>
  <c r="K76" i="27"/>
  <c r="L76" i="27" s="1"/>
  <c r="AT75" i="27"/>
  <c r="AP75" i="27"/>
  <c r="AA75" i="27"/>
  <c r="B75" i="27"/>
  <c r="AS78" i="27" s="1"/>
  <c r="AT74" i="27"/>
  <c r="AP74" i="27"/>
  <c r="AA74" i="27"/>
  <c r="B74" i="27"/>
  <c r="T79" i="27" s="1"/>
  <c r="AT73" i="27"/>
  <c r="AP73" i="27"/>
  <c r="AA73" i="27"/>
  <c r="B73" i="27"/>
  <c r="AR74" i="27" s="1"/>
  <c r="AT69" i="27"/>
  <c r="AP69" i="27"/>
  <c r="AA69" i="27"/>
  <c r="AT68" i="27"/>
  <c r="AP68" i="27"/>
  <c r="AA68" i="27"/>
  <c r="K68" i="27"/>
  <c r="L68" i="27" s="1"/>
  <c r="AT67" i="27"/>
  <c r="AP67" i="27"/>
  <c r="AA67" i="27"/>
  <c r="AT66" i="27"/>
  <c r="AP66" i="27"/>
  <c r="AA66" i="27"/>
  <c r="AT65" i="27"/>
  <c r="AP65" i="27"/>
  <c r="AA65" i="27"/>
  <c r="AT64" i="27"/>
  <c r="AS64" i="27"/>
  <c r="AP64" i="27"/>
  <c r="AA64" i="27"/>
  <c r="AT63" i="27"/>
  <c r="AP63" i="27"/>
  <c r="AA63" i="27"/>
  <c r="AT62" i="27"/>
  <c r="AS62" i="27"/>
  <c r="AP62" i="27"/>
  <c r="AA62" i="27"/>
  <c r="AT61" i="27"/>
  <c r="AS61" i="27"/>
  <c r="AP61" i="27"/>
  <c r="AA61" i="27"/>
  <c r="AT60" i="27"/>
  <c r="AS60" i="27"/>
  <c r="AP60" i="27"/>
  <c r="AA60" i="27"/>
  <c r="T60" i="27"/>
  <c r="B60" i="27"/>
  <c r="AS67" i="27" s="1"/>
  <c r="AT59" i="27"/>
  <c r="AS59" i="27"/>
  <c r="AP59" i="27"/>
  <c r="AA59" i="27"/>
  <c r="T59" i="27"/>
  <c r="B59" i="27"/>
  <c r="AT58" i="27"/>
  <c r="AS58" i="27"/>
  <c r="AR58" i="27"/>
  <c r="AP58" i="27"/>
  <c r="AA58" i="27"/>
  <c r="T58" i="27"/>
  <c r="K58" i="27"/>
  <c r="L58" i="27" s="1"/>
  <c r="R58" i="27" s="1"/>
  <c r="B58" i="27"/>
  <c r="E54" i="27"/>
  <c r="H53" i="27" s="1"/>
  <c r="D54" i="27"/>
  <c r="D70" i="27" s="1"/>
  <c r="D85" i="27" s="1"/>
  <c r="D101" i="27" s="1"/>
  <c r="D117" i="27" s="1"/>
  <c r="D133" i="27" s="1"/>
  <c r="D148" i="27" s="1"/>
  <c r="AT53" i="27"/>
  <c r="AP53" i="27"/>
  <c r="AG53" i="27"/>
  <c r="AA53" i="27"/>
  <c r="I53" i="27"/>
  <c r="J53" i="27" s="1"/>
  <c r="D53" i="27"/>
  <c r="D69" i="27" s="1"/>
  <c r="AT52" i="27"/>
  <c r="AP52" i="27"/>
  <c r="AG52" i="27"/>
  <c r="AA52" i="27"/>
  <c r="T52" i="27"/>
  <c r="D52" i="27"/>
  <c r="D68" i="27" s="1"/>
  <c r="AT51" i="27"/>
  <c r="AP51" i="27"/>
  <c r="AG51" i="27"/>
  <c r="AA51" i="27"/>
  <c r="K51" i="27"/>
  <c r="L51" i="27" s="1"/>
  <c r="E51" i="27"/>
  <c r="H50" i="27" s="1"/>
  <c r="I50" i="27" s="1"/>
  <c r="J50" i="27" s="1"/>
  <c r="D51" i="27"/>
  <c r="AT50" i="27"/>
  <c r="AP50" i="27"/>
  <c r="AG50" i="27"/>
  <c r="AA50" i="27"/>
  <c r="D50" i="27"/>
  <c r="D66" i="27" s="1"/>
  <c r="AT49" i="27"/>
  <c r="AP49" i="27"/>
  <c r="AG49" i="27"/>
  <c r="AA49" i="27"/>
  <c r="T49" i="27"/>
  <c r="E49" i="27"/>
  <c r="D49" i="27"/>
  <c r="AT48" i="27"/>
  <c r="AR48" i="27"/>
  <c r="AP48" i="27"/>
  <c r="AG48" i="27"/>
  <c r="AA48" i="27"/>
  <c r="L48" i="27"/>
  <c r="K48" i="27"/>
  <c r="H48" i="27"/>
  <c r="I48" i="27" s="1"/>
  <c r="J48" i="27" s="1"/>
  <c r="D48" i="27"/>
  <c r="D64" i="27" s="1"/>
  <c r="D79" i="27" s="1"/>
  <c r="D95" i="27" s="1"/>
  <c r="AT47" i="27"/>
  <c r="AP47" i="27"/>
  <c r="AG47" i="27"/>
  <c r="AA47" i="27"/>
  <c r="T47" i="27"/>
  <c r="D47" i="27"/>
  <c r="D63" i="27" s="1"/>
  <c r="AT46" i="27"/>
  <c r="AR46" i="27"/>
  <c r="AP46" i="27"/>
  <c r="AG46" i="27"/>
  <c r="AA46" i="27"/>
  <c r="T46" i="27"/>
  <c r="K46" i="27"/>
  <c r="L46" i="27" s="1"/>
  <c r="E46" i="27"/>
  <c r="H45" i="27" s="1"/>
  <c r="I45" i="27" s="1"/>
  <c r="J45" i="27" s="1"/>
  <c r="D46" i="27"/>
  <c r="D62" i="27" s="1"/>
  <c r="E63" i="27" s="1"/>
  <c r="H62" i="27" s="1"/>
  <c r="I62" i="27" s="1"/>
  <c r="J62" i="27" s="1"/>
  <c r="AT45" i="27"/>
  <c r="AP45" i="27"/>
  <c r="AG45" i="27"/>
  <c r="AA45" i="27"/>
  <c r="T45" i="27"/>
  <c r="K45" i="27"/>
  <c r="L45" i="27" s="1"/>
  <c r="D45" i="27"/>
  <c r="D61" i="27" s="1"/>
  <c r="AT44" i="27"/>
  <c r="AP44" i="27"/>
  <c r="AG44" i="27"/>
  <c r="AA44" i="27"/>
  <c r="T44" i="27"/>
  <c r="D44" i="27"/>
  <c r="D60" i="27" s="1"/>
  <c r="D75" i="27" s="1"/>
  <c r="B44" i="27"/>
  <c r="AS53" i="27" s="1"/>
  <c r="AT43" i="27"/>
  <c r="AR43" i="27"/>
  <c r="AP43" i="27"/>
  <c r="AG43" i="27"/>
  <c r="AA43" i="27"/>
  <c r="T43" i="27"/>
  <c r="L43" i="27"/>
  <c r="K43" i="27"/>
  <c r="D43" i="27"/>
  <c r="D59" i="27" s="1"/>
  <c r="E60" i="27" s="1"/>
  <c r="H59" i="27" s="1"/>
  <c r="I59" i="27" s="1"/>
  <c r="J59" i="27" s="1"/>
  <c r="B43" i="27"/>
  <c r="T51" i="27" s="1"/>
  <c r="AT42" i="27"/>
  <c r="AR42" i="27"/>
  <c r="AP42" i="27"/>
  <c r="AG42" i="27"/>
  <c r="AA42" i="27"/>
  <c r="T42" i="27"/>
  <c r="D42" i="27"/>
  <c r="E43" i="27" s="1"/>
  <c r="H42" i="27" s="1"/>
  <c r="I42" i="27" s="1"/>
  <c r="J42" i="27" s="1"/>
  <c r="B42" i="27"/>
  <c r="AR53" i="27" s="1"/>
  <c r="E38" i="27"/>
  <c r="AT37" i="27"/>
  <c r="AP37" i="27"/>
  <c r="AA37" i="27"/>
  <c r="K37" i="27"/>
  <c r="L37" i="27" s="1"/>
  <c r="J37" i="27"/>
  <c r="I37" i="27"/>
  <c r="H37" i="27"/>
  <c r="E37" i="27"/>
  <c r="H36" i="27" s="1"/>
  <c r="I36" i="27" s="1"/>
  <c r="J36" i="27" s="1"/>
  <c r="AT36" i="27"/>
  <c r="AP36" i="27"/>
  <c r="AA36" i="27"/>
  <c r="K36" i="27"/>
  <c r="L36" i="27" s="1"/>
  <c r="E36" i="27"/>
  <c r="AT35" i="27"/>
  <c r="AP35" i="27"/>
  <c r="AA35" i="27"/>
  <c r="H35" i="27"/>
  <c r="I35" i="27" s="1"/>
  <c r="J35" i="27" s="1"/>
  <c r="E35" i="27"/>
  <c r="AT34" i="27"/>
  <c r="AS34" i="27"/>
  <c r="AR34" i="27"/>
  <c r="AP34" i="27"/>
  <c r="AA34" i="27"/>
  <c r="H34" i="27"/>
  <c r="I34" i="27" s="1"/>
  <c r="J34" i="27" s="1"/>
  <c r="E34" i="27"/>
  <c r="H33" i="27" s="1"/>
  <c r="I33" i="27" s="1"/>
  <c r="J33" i="27" s="1"/>
  <c r="AT33" i="27"/>
  <c r="AS33" i="27"/>
  <c r="AR33" i="27"/>
  <c r="AP33" i="27"/>
  <c r="AA33" i="27"/>
  <c r="K33" i="27"/>
  <c r="L33" i="27" s="1"/>
  <c r="E33" i="27"/>
  <c r="H32" i="27" s="1"/>
  <c r="I32" i="27" s="1"/>
  <c r="J32" i="27" s="1"/>
  <c r="AT32" i="27"/>
  <c r="AP32" i="27"/>
  <c r="AA32" i="27"/>
  <c r="K32" i="27"/>
  <c r="L32" i="27" s="1"/>
  <c r="E32" i="27"/>
  <c r="AT31" i="27"/>
  <c r="AP31" i="27"/>
  <c r="AA31" i="27"/>
  <c r="H31" i="27"/>
  <c r="I31" i="27" s="1"/>
  <c r="J31" i="27" s="1"/>
  <c r="E31" i="27"/>
  <c r="AT30" i="27"/>
  <c r="AS30" i="27"/>
  <c r="AR30" i="27"/>
  <c r="AP30" i="27"/>
  <c r="AA30" i="27"/>
  <c r="H30" i="27"/>
  <c r="I30" i="27" s="1"/>
  <c r="J30" i="27" s="1"/>
  <c r="E30" i="27"/>
  <c r="AT29" i="27"/>
  <c r="AS29" i="27"/>
  <c r="AP29" i="27"/>
  <c r="AA29" i="27"/>
  <c r="H29" i="27"/>
  <c r="I29" i="27" s="1"/>
  <c r="J29" i="27" s="1"/>
  <c r="E29" i="27"/>
  <c r="AT28" i="27"/>
  <c r="AP28" i="27"/>
  <c r="AA28" i="27"/>
  <c r="H28" i="27"/>
  <c r="I28" i="27" s="1"/>
  <c r="J28" i="27" s="1"/>
  <c r="E28" i="27"/>
  <c r="H27" i="27" s="1"/>
  <c r="I27" i="27" s="1"/>
  <c r="J27" i="27" s="1"/>
  <c r="B28" i="27"/>
  <c r="AS36" i="27" s="1"/>
  <c r="AT27" i="27"/>
  <c r="AP27" i="27"/>
  <c r="AA27" i="27"/>
  <c r="E27" i="27"/>
  <c r="B27" i="27"/>
  <c r="T34" i="27" s="1"/>
  <c r="AT26" i="27"/>
  <c r="AS26" i="27"/>
  <c r="AP26" i="27"/>
  <c r="AA26" i="27"/>
  <c r="K26" i="27"/>
  <c r="L26" i="27" s="1"/>
  <c r="H26" i="27"/>
  <c r="I26" i="27" s="1"/>
  <c r="J26" i="27" s="1"/>
  <c r="B26" i="27"/>
  <c r="AR29" i="27" s="1"/>
  <c r="AW147" i="26"/>
  <c r="AU147" i="26"/>
  <c r="AS147" i="26"/>
  <c r="AG147" i="26"/>
  <c r="AW146" i="26"/>
  <c r="AV146" i="26"/>
  <c r="AS146" i="26"/>
  <c r="AG146" i="26"/>
  <c r="AW145" i="26"/>
  <c r="AS145" i="26"/>
  <c r="AG145" i="26"/>
  <c r="T145" i="26"/>
  <c r="AW144" i="26"/>
  <c r="AU144" i="26"/>
  <c r="AS144" i="26"/>
  <c r="AG144" i="26"/>
  <c r="AW143" i="26"/>
  <c r="AV143" i="26"/>
  <c r="AS143" i="26"/>
  <c r="AG143" i="26"/>
  <c r="AW142" i="26"/>
  <c r="AS142" i="26"/>
  <c r="AG142" i="26"/>
  <c r="AW141" i="26"/>
  <c r="AS141" i="26"/>
  <c r="AG141" i="26"/>
  <c r="T141" i="26"/>
  <c r="AW140" i="26"/>
  <c r="AV140" i="26"/>
  <c r="AU140" i="26"/>
  <c r="AS140" i="26"/>
  <c r="AG140" i="26"/>
  <c r="AW139" i="26"/>
  <c r="AS139" i="26"/>
  <c r="AG139" i="26"/>
  <c r="K139" i="26"/>
  <c r="L139" i="26" s="1"/>
  <c r="R139" i="26" s="1"/>
  <c r="AW138" i="26"/>
  <c r="AS138" i="26"/>
  <c r="AG138" i="26"/>
  <c r="T138" i="26"/>
  <c r="B138" i="26"/>
  <c r="AV142" i="26" s="1"/>
  <c r="AW137" i="26"/>
  <c r="AV137" i="26"/>
  <c r="AS137" i="26"/>
  <c r="AG137" i="26"/>
  <c r="B137" i="26"/>
  <c r="T140" i="26" s="1"/>
  <c r="AW136" i="26"/>
  <c r="AV136" i="26"/>
  <c r="AS136" i="26"/>
  <c r="AG136" i="26"/>
  <c r="T136" i="26"/>
  <c r="L136" i="26"/>
  <c r="R136" i="26" s="1"/>
  <c r="K136" i="26"/>
  <c r="B136" i="26"/>
  <c r="AU142" i="26" s="1"/>
  <c r="AZ132" i="26"/>
  <c r="AW132" i="26"/>
  <c r="AS132" i="26"/>
  <c r="AG132" i="26"/>
  <c r="AZ131" i="26"/>
  <c r="AW131" i="26"/>
  <c r="AS131" i="26"/>
  <c r="AG131" i="26"/>
  <c r="AZ130" i="26"/>
  <c r="AW130" i="26"/>
  <c r="AV130" i="26"/>
  <c r="AS130" i="26"/>
  <c r="AG130" i="26"/>
  <c r="AZ129" i="26"/>
  <c r="AW129" i="26"/>
  <c r="AS129" i="26"/>
  <c r="AG129" i="26"/>
  <c r="AZ128" i="26"/>
  <c r="AW128" i="26"/>
  <c r="AS128" i="26"/>
  <c r="AG128" i="26"/>
  <c r="T128" i="26"/>
  <c r="AZ127" i="26"/>
  <c r="AW127" i="26"/>
  <c r="AS127" i="26"/>
  <c r="AG127" i="26"/>
  <c r="AZ126" i="26"/>
  <c r="AW126" i="26"/>
  <c r="AV126" i="26"/>
  <c r="AS126" i="26"/>
  <c r="AG126" i="26"/>
  <c r="AZ125" i="26"/>
  <c r="AW125" i="26"/>
  <c r="AS125" i="26"/>
  <c r="AG125" i="26"/>
  <c r="AZ124" i="26"/>
  <c r="AW124" i="26"/>
  <c r="AS124" i="26"/>
  <c r="AG124" i="26"/>
  <c r="AZ123" i="26"/>
  <c r="AW123" i="26"/>
  <c r="AV123" i="26"/>
  <c r="AS123" i="26"/>
  <c r="AG123" i="26"/>
  <c r="B123" i="26"/>
  <c r="AV127" i="26" s="1"/>
  <c r="AZ122" i="26"/>
  <c r="AW122" i="26"/>
  <c r="AS122" i="26"/>
  <c r="AG122" i="26"/>
  <c r="T122" i="26"/>
  <c r="B122" i="26"/>
  <c r="T130" i="26" s="1"/>
  <c r="AZ121" i="26"/>
  <c r="AW121" i="26"/>
  <c r="AV121" i="26"/>
  <c r="AS121" i="26"/>
  <c r="AG121" i="26"/>
  <c r="B121" i="26"/>
  <c r="AW116" i="26"/>
  <c r="AS116" i="26"/>
  <c r="AG116" i="26"/>
  <c r="AW115" i="26"/>
  <c r="AS115" i="26"/>
  <c r="AG115" i="26"/>
  <c r="AW114" i="26"/>
  <c r="AS114" i="26"/>
  <c r="AG114" i="26"/>
  <c r="AW113" i="26"/>
  <c r="AS113" i="26"/>
  <c r="AG113" i="26"/>
  <c r="T113" i="26"/>
  <c r="AW112" i="26"/>
  <c r="AS112" i="26"/>
  <c r="AG112" i="26"/>
  <c r="K112" i="26"/>
  <c r="L112" i="26" s="1"/>
  <c r="AW111" i="26"/>
  <c r="AS111" i="26"/>
  <c r="AG111" i="26"/>
  <c r="L111" i="26"/>
  <c r="K111" i="26"/>
  <c r="AW110" i="26"/>
  <c r="AS110" i="26"/>
  <c r="AG110" i="26"/>
  <c r="T110" i="26"/>
  <c r="AW109" i="26"/>
  <c r="AS109" i="26"/>
  <c r="AG109" i="26"/>
  <c r="T109" i="26"/>
  <c r="AW108" i="26"/>
  <c r="AV108" i="26"/>
  <c r="AS108" i="26"/>
  <c r="AG108" i="26"/>
  <c r="T108" i="26"/>
  <c r="K108" i="26"/>
  <c r="L108" i="26" s="1"/>
  <c r="AW107" i="26"/>
  <c r="AS107" i="26"/>
  <c r="AG107" i="26"/>
  <c r="T107" i="26"/>
  <c r="B107" i="26"/>
  <c r="AV109" i="26" s="1"/>
  <c r="AW106" i="26"/>
  <c r="AU106" i="26"/>
  <c r="AS106" i="26"/>
  <c r="AG106" i="26"/>
  <c r="B106" i="26"/>
  <c r="T106" i="26" s="1"/>
  <c r="AW105" i="26"/>
  <c r="AS105" i="26"/>
  <c r="AG105" i="26"/>
  <c r="T105" i="26"/>
  <c r="B105" i="26"/>
  <c r="K114" i="26" s="1"/>
  <c r="L114" i="26" s="1"/>
  <c r="AM100" i="26"/>
  <c r="AL100" i="26"/>
  <c r="T100" i="26"/>
  <c r="AM99" i="26"/>
  <c r="AL99" i="26"/>
  <c r="AK99" i="26"/>
  <c r="T99" i="26"/>
  <c r="K99" i="26"/>
  <c r="L99" i="26" s="1"/>
  <c r="AM98" i="26"/>
  <c r="AL98" i="26"/>
  <c r="AM97" i="26"/>
  <c r="AL97" i="26"/>
  <c r="L97" i="26"/>
  <c r="R97" i="26" s="1"/>
  <c r="AM96" i="26"/>
  <c r="AL96" i="26"/>
  <c r="AM95" i="26"/>
  <c r="AL95" i="26"/>
  <c r="T95" i="26"/>
  <c r="AM94" i="26"/>
  <c r="AL94" i="26"/>
  <c r="AK94" i="26"/>
  <c r="T94" i="26"/>
  <c r="AM93" i="26"/>
  <c r="AK93" i="26"/>
  <c r="K93" i="26"/>
  <c r="L93" i="26" s="1"/>
  <c r="AM92" i="26"/>
  <c r="AL92" i="26"/>
  <c r="AM91" i="26"/>
  <c r="AL91" i="26"/>
  <c r="B91" i="26"/>
  <c r="AL93" i="26" s="1"/>
  <c r="AM90" i="26"/>
  <c r="AK90" i="26"/>
  <c r="R90" i="26"/>
  <c r="K90" i="26"/>
  <c r="L90" i="26" s="1"/>
  <c r="B90" i="26"/>
  <c r="T90" i="26" s="1"/>
  <c r="AM89" i="26"/>
  <c r="AL89" i="26"/>
  <c r="L89" i="26"/>
  <c r="R89" i="26" s="1"/>
  <c r="K89" i="26"/>
  <c r="B89" i="26"/>
  <c r="K97" i="26" s="1"/>
  <c r="AT84" i="26"/>
  <c r="AP84" i="26"/>
  <c r="AA84" i="26"/>
  <c r="AT83" i="26"/>
  <c r="AP83" i="26"/>
  <c r="AA83" i="26"/>
  <c r="AT82" i="26"/>
  <c r="AR82" i="26"/>
  <c r="AP82" i="26"/>
  <c r="AA82" i="26"/>
  <c r="K82" i="26"/>
  <c r="L82" i="26" s="1"/>
  <c r="AT81" i="26"/>
  <c r="AP81" i="26"/>
  <c r="AA81" i="26"/>
  <c r="AT80" i="26"/>
  <c r="AP80" i="26"/>
  <c r="AA80" i="26"/>
  <c r="AT79" i="26"/>
  <c r="AP79" i="26"/>
  <c r="AA79" i="26"/>
  <c r="AT78" i="26"/>
  <c r="AP78" i="26"/>
  <c r="AA78" i="26"/>
  <c r="K78" i="26"/>
  <c r="AT77" i="26"/>
  <c r="AS77" i="26"/>
  <c r="AR77" i="26"/>
  <c r="AP77" i="26"/>
  <c r="AA77" i="26"/>
  <c r="K77" i="26"/>
  <c r="L77" i="26" s="1"/>
  <c r="AT76" i="26"/>
  <c r="AP76" i="26"/>
  <c r="AA76" i="26"/>
  <c r="AT75" i="26"/>
  <c r="AP75" i="26"/>
  <c r="AA75" i="26"/>
  <c r="K75" i="26"/>
  <c r="L75" i="26" s="1"/>
  <c r="B75" i="26"/>
  <c r="AS79" i="26" s="1"/>
  <c r="AT74" i="26"/>
  <c r="AS74" i="26"/>
  <c r="AP74" i="26"/>
  <c r="AA74" i="26"/>
  <c r="K74" i="26"/>
  <c r="L74" i="26" s="1"/>
  <c r="B74" i="26"/>
  <c r="AT73" i="26"/>
  <c r="AR73" i="26"/>
  <c r="AP73" i="26"/>
  <c r="AA73" i="26"/>
  <c r="K73" i="26"/>
  <c r="L73" i="26" s="1"/>
  <c r="B73" i="26"/>
  <c r="AR79" i="26" s="1"/>
  <c r="AT69" i="26"/>
  <c r="AR69" i="26"/>
  <c r="AP69" i="26"/>
  <c r="AA69" i="26"/>
  <c r="T69" i="26"/>
  <c r="AT68" i="26"/>
  <c r="AS68" i="26"/>
  <c r="AR68" i="26"/>
  <c r="AP68" i="26"/>
  <c r="AA68" i="26"/>
  <c r="AT67" i="26"/>
  <c r="AP67" i="26"/>
  <c r="AA67" i="26"/>
  <c r="AT66" i="26"/>
  <c r="AR66" i="26"/>
  <c r="AP66" i="26"/>
  <c r="AA66" i="26"/>
  <c r="T66" i="26"/>
  <c r="AT65" i="26"/>
  <c r="AS65" i="26"/>
  <c r="AR65" i="26"/>
  <c r="AP65" i="26"/>
  <c r="AA65" i="26"/>
  <c r="L65" i="26"/>
  <c r="R65" i="26" s="1"/>
  <c r="K65" i="26"/>
  <c r="AT64" i="26"/>
  <c r="AP64" i="26"/>
  <c r="AA64" i="26"/>
  <c r="AT63" i="26"/>
  <c r="AP63" i="26"/>
  <c r="AA63" i="26"/>
  <c r="T63" i="26"/>
  <c r="K63" i="26"/>
  <c r="L63" i="26" s="1"/>
  <c r="AT62" i="26"/>
  <c r="AR62" i="26"/>
  <c r="AP62" i="26"/>
  <c r="AA62" i="26"/>
  <c r="L62" i="26"/>
  <c r="R62" i="26" s="1"/>
  <c r="K62" i="26"/>
  <c r="AT61" i="26"/>
  <c r="AP61" i="26"/>
  <c r="AA61" i="26"/>
  <c r="AT60" i="26"/>
  <c r="AP60" i="26"/>
  <c r="AA60" i="26"/>
  <c r="T60" i="26"/>
  <c r="K60" i="26"/>
  <c r="L60" i="26" s="1"/>
  <c r="B60" i="26"/>
  <c r="AS64" i="26" s="1"/>
  <c r="AT59" i="26"/>
  <c r="AS59" i="26"/>
  <c r="AR59" i="26"/>
  <c r="AP59" i="26"/>
  <c r="AA59" i="26"/>
  <c r="L59" i="26"/>
  <c r="R59" i="26" s="1"/>
  <c r="K59" i="26"/>
  <c r="E59" i="26"/>
  <c r="H58" i="26" s="1"/>
  <c r="I58" i="26" s="1"/>
  <c r="B59" i="26"/>
  <c r="T62" i="26" s="1"/>
  <c r="AT58" i="26"/>
  <c r="AR58" i="26"/>
  <c r="AP58" i="26"/>
  <c r="AA58" i="26"/>
  <c r="T58" i="26"/>
  <c r="O58" i="26"/>
  <c r="P58" i="26" s="1"/>
  <c r="Q58" i="26" s="1"/>
  <c r="S58" i="26" s="1"/>
  <c r="U58" i="26" s="1"/>
  <c r="K58" i="26"/>
  <c r="L58" i="26" s="1"/>
  <c r="R58" i="26" s="1"/>
  <c r="J58" i="26"/>
  <c r="B58" i="26"/>
  <c r="K64" i="26" s="1"/>
  <c r="L64" i="26" s="1"/>
  <c r="D54" i="26"/>
  <c r="D70" i="26" s="1"/>
  <c r="D85" i="26" s="1"/>
  <c r="D101" i="26" s="1"/>
  <c r="D117" i="26" s="1"/>
  <c r="D133" i="26" s="1"/>
  <c r="D148" i="26" s="1"/>
  <c r="AT53" i="26"/>
  <c r="AP53" i="26"/>
  <c r="AG53" i="26"/>
  <c r="AA53" i="26"/>
  <c r="E53" i="26"/>
  <c r="H52" i="26" s="1"/>
  <c r="I52" i="26" s="1"/>
  <c r="D53" i="26"/>
  <c r="AT52" i="26"/>
  <c r="AS52" i="26"/>
  <c r="AP52" i="26"/>
  <c r="AG52" i="26"/>
  <c r="AA52" i="26"/>
  <c r="J52" i="26"/>
  <c r="E52" i="26"/>
  <c r="D52" i="26"/>
  <c r="D68" i="26" s="1"/>
  <c r="AT51" i="26"/>
  <c r="AP51" i="26"/>
  <c r="AG51" i="26"/>
  <c r="AA51" i="26"/>
  <c r="H51" i="26"/>
  <c r="I51" i="26" s="1"/>
  <c r="J51" i="26" s="1"/>
  <c r="D51" i="26"/>
  <c r="D67" i="26" s="1"/>
  <c r="AT50" i="26"/>
  <c r="AS50" i="26"/>
  <c r="AP50" i="26"/>
  <c r="AG50" i="26"/>
  <c r="AA50" i="26"/>
  <c r="E50" i="26"/>
  <c r="H49" i="26" s="1"/>
  <c r="I49" i="26" s="1"/>
  <c r="J49" i="26" s="1"/>
  <c r="D50" i="26"/>
  <c r="AT49" i="26"/>
  <c r="AP49" i="26"/>
  <c r="AG49" i="26"/>
  <c r="AA49" i="26"/>
  <c r="D49" i="26"/>
  <c r="D65" i="26" s="1"/>
  <c r="AT48" i="26"/>
  <c r="AP48" i="26"/>
  <c r="AG48" i="26"/>
  <c r="AA48" i="26"/>
  <c r="D48" i="26"/>
  <c r="AT47" i="26"/>
  <c r="AS47" i="26"/>
  <c r="AR47" i="26"/>
  <c r="AP47" i="26"/>
  <c r="AG47" i="26"/>
  <c r="AA47" i="26"/>
  <c r="K47" i="26"/>
  <c r="D47" i="26"/>
  <c r="D63" i="26" s="1"/>
  <c r="AT46" i="26"/>
  <c r="AP46" i="26"/>
  <c r="AG46" i="26"/>
  <c r="AA46" i="26"/>
  <c r="E46" i="26"/>
  <c r="D46" i="26"/>
  <c r="D62" i="26" s="1"/>
  <c r="AT45" i="26"/>
  <c r="AS45" i="26"/>
  <c r="AR45" i="26"/>
  <c r="AP45" i="26"/>
  <c r="AG45" i="26"/>
  <c r="AA45" i="26"/>
  <c r="H45" i="26"/>
  <c r="I45" i="26" s="1"/>
  <c r="J45" i="26" s="1"/>
  <c r="D45" i="26"/>
  <c r="D61" i="26" s="1"/>
  <c r="D76" i="26" s="1"/>
  <c r="AT44" i="26"/>
  <c r="AP44" i="26"/>
  <c r="AG44" i="26"/>
  <c r="AA44" i="26"/>
  <c r="K44" i="26"/>
  <c r="D44" i="26"/>
  <c r="E45" i="26" s="1"/>
  <c r="H44" i="26" s="1"/>
  <c r="I44" i="26" s="1"/>
  <c r="J44" i="26" s="1"/>
  <c r="B44" i="26"/>
  <c r="AS44" i="26" s="1"/>
  <c r="AT43" i="26"/>
  <c r="AS43" i="26"/>
  <c r="AP43" i="26"/>
  <c r="AG43" i="26"/>
  <c r="AA43" i="26"/>
  <c r="D43" i="26"/>
  <c r="B43" i="26"/>
  <c r="AT42" i="26"/>
  <c r="AS42" i="26"/>
  <c r="AP42" i="26"/>
  <c r="AG42" i="26"/>
  <c r="AA42" i="26"/>
  <c r="D42" i="26"/>
  <c r="D58" i="26" s="1"/>
  <c r="D73" i="26" s="1"/>
  <c r="B42" i="26"/>
  <c r="AR50" i="26" s="1"/>
  <c r="E38" i="26"/>
  <c r="AT37" i="26"/>
  <c r="AP37" i="26"/>
  <c r="AA37" i="26"/>
  <c r="H37" i="26"/>
  <c r="I37" i="26" s="1"/>
  <c r="J37" i="26" s="1"/>
  <c r="E37" i="26"/>
  <c r="AT36" i="26"/>
  <c r="AP36" i="26"/>
  <c r="AA36" i="26"/>
  <c r="H36" i="26"/>
  <c r="I36" i="26" s="1"/>
  <c r="J36" i="26" s="1"/>
  <c r="E36" i="26"/>
  <c r="AT35" i="26"/>
  <c r="AP35" i="26"/>
  <c r="AA35" i="26"/>
  <c r="I35" i="26"/>
  <c r="J35" i="26" s="1"/>
  <c r="H35" i="26"/>
  <c r="E35" i="26"/>
  <c r="AT34" i="26"/>
  <c r="AP34" i="26"/>
  <c r="AA34" i="26"/>
  <c r="H34" i="26"/>
  <c r="I34" i="26" s="1"/>
  <c r="J34" i="26" s="1"/>
  <c r="E34" i="26"/>
  <c r="AT33" i="26"/>
  <c r="AS33" i="26"/>
  <c r="AP33" i="26"/>
  <c r="AA33" i="26"/>
  <c r="T33" i="26"/>
  <c r="H33" i="26"/>
  <c r="I33" i="26" s="1"/>
  <c r="J33" i="26" s="1"/>
  <c r="E33" i="26"/>
  <c r="AT32" i="26"/>
  <c r="AP32" i="26"/>
  <c r="AA32" i="26"/>
  <c r="T32" i="26"/>
  <c r="J32" i="26"/>
  <c r="I32" i="26"/>
  <c r="H32" i="26"/>
  <c r="E32" i="26"/>
  <c r="H31" i="26" s="1"/>
  <c r="I31" i="26" s="1"/>
  <c r="J31" i="26" s="1"/>
  <c r="AT31" i="26"/>
  <c r="AP31" i="26"/>
  <c r="AA31" i="26"/>
  <c r="K31" i="26"/>
  <c r="L31" i="26" s="1"/>
  <c r="E31" i="26"/>
  <c r="AT30" i="26"/>
  <c r="AP30" i="26"/>
  <c r="AA30" i="26"/>
  <c r="T30" i="26"/>
  <c r="K30" i="26"/>
  <c r="L30" i="26" s="1"/>
  <c r="H30" i="26"/>
  <c r="I30" i="26" s="1"/>
  <c r="J30" i="26" s="1"/>
  <c r="E30" i="26"/>
  <c r="AT29" i="26"/>
  <c r="AR29" i="26"/>
  <c r="AP29" i="26"/>
  <c r="AA29" i="26"/>
  <c r="T29" i="26"/>
  <c r="I29" i="26"/>
  <c r="J29" i="26" s="1"/>
  <c r="H29" i="26"/>
  <c r="E29" i="26"/>
  <c r="H28" i="26" s="1"/>
  <c r="I28" i="26" s="1"/>
  <c r="J28" i="26" s="1"/>
  <c r="AT28" i="26"/>
  <c r="AR28" i="26"/>
  <c r="AP28" i="26"/>
  <c r="AA28" i="26"/>
  <c r="K28" i="26"/>
  <c r="L28" i="26" s="1"/>
  <c r="E28" i="26"/>
  <c r="B28" i="26"/>
  <c r="AS35" i="26" s="1"/>
  <c r="AT27" i="26"/>
  <c r="AS27" i="26"/>
  <c r="AP27" i="26"/>
  <c r="AA27" i="26"/>
  <c r="T27" i="26"/>
  <c r="L27" i="26"/>
  <c r="K27" i="26"/>
  <c r="H27" i="26"/>
  <c r="I27" i="26" s="1"/>
  <c r="J27" i="26" s="1"/>
  <c r="E27" i="26"/>
  <c r="B27" i="26"/>
  <c r="T31" i="26" s="1"/>
  <c r="AT26" i="26"/>
  <c r="AP26" i="26"/>
  <c r="AA26" i="26"/>
  <c r="T26" i="26"/>
  <c r="H26" i="26"/>
  <c r="I26" i="26" s="1"/>
  <c r="J26" i="26" s="1"/>
  <c r="B26" i="26"/>
  <c r="K32" i="26" s="1"/>
  <c r="L32" i="26" s="1"/>
  <c r="E148" i="25"/>
  <c r="AW147" i="25"/>
  <c r="AS147" i="25"/>
  <c r="AG147" i="25"/>
  <c r="I147" i="25"/>
  <c r="J147" i="25" s="1"/>
  <c r="H147" i="25"/>
  <c r="E147" i="25"/>
  <c r="AW146" i="25"/>
  <c r="AS146" i="25"/>
  <c r="AG146" i="25"/>
  <c r="J146" i="25"/>
  <c r="I146" i="25"/>
  <c r="H146" i="25"/>
  <c r="E146" i="25"/>
  <c r="AW145" i="25"/>
  <c r="AS145" i="25"/>
  <c r="AG145" i="25"/>
  <c r="T145" i="25"/>
  <c r="H145" i="25"/>
  <c r="I145" i="25" s="1"/>
  <c r="J145" i="25" s="1"/>
  <c r="E145" i="25"/>
  <c r="AW144" i="25"/>
  <c r="AS144" i="25"/>
  <c r="AG144" i="25"/>
  <c r="T144" i="25"/>
  <c r="J144" i="25"/>
  <c r="I144" i="25"/>
  <c r="H144" i="25"/>
  <c r="E144" i="25"/>
  <c r="H143" i="25" s="1"/>
  <c r="I143" i="25" s="1"/>
  <c r="AW143" i="25"/>
  <c r="AS143" i="25"/>
  <c r="AG143" i="25"/>
  <c r="J143" i="25"/>
  <c r="E143" i="25"/>
  <c r="AW142" i="25"/>
  <c r="AS142" i="25"/>
  <c r="AG142" i="25"/>
  <c r="T142" i="25"/>
  <c r="J142" i="25"/>
  <c r="I142" i="25"/>
  <c r="H142" i="25"/>
  <c r="E142" i="25"/>
  <c r="AW141" i="25"/>
  <c r="AS141" i="25"/>
  <c r="AG141" i="25"/>
  <c r="T141" i="25"/>
  <c r="H141" i="25"/>
  <c r="I141" i="25" s="1"/>
  <c r="J141" i="25" s="1"/>
  <c r="E141" i="25"/>
  <c r="AW140" i="25"/>
  <c r="AS140" i="25"/>
  <c r="AG140" i="25"/>
  <c r="T140" i="25"/>
  <c r="K140" i="25"/>
  <c r="L140" i="25" s="1"/>
  <c r="H140" i="25"/>
  <c r="I140" i="25" s="1"/>
  <c r="J140" i="25" s="1"/>
  <c r="E140" i="25"/>
  <c r="H139" i="25" s="1"/>
  <c r="I139" i="25" s="1"/>
  <c r="J139" i="25" s="1"/>
  <c r="AW139" i="25"/>
  <c r="AU139" i="25"/>
  <c r="AS139" i="25"/>
  <c r="AG139" i="25"/>
  <c r="K139" i="25"/>
  <c r="L139" i="25" s="1"/>
  <c r="E139" i="25"/>
  <c r="H138" i="25" s="1"/>
  <c r="I138" i="25" s="1"/>
  <c r="J138" i="25" s="1"/>
  <c r="AW138" i="25"/>
  <c r="AV138" i="25"/>
  <c r="AS138" i="25"/>
  <c r="AG138" i="25"/>
  <c r="T138" i="25"/>
  <c r="K138" i="25"/>
  <c r="L138" i="25" s="1"/>
  <c r="E138" i="25"/>
  <c r="B138" i="25"/>
  <c r="AV146" i="25" s="1"/>
  <c r="AW137" i="25"/>
  <c r="AV137" i="25"/>
  <c r="AU137" i="25"/>
  <c r="AS137" i="25"/>
  <c r="AG137" i="25"/>
  <c r="H137" i="25"/>
  <c r="I137" i="25" s="1"/>
  <c r="J137" i="25" s="1"/>
  <c r="E137" i="25"/>
  <c r="B137" i="25"/>
  <c r="T147" i="25" s="1"/>
  <c r="AW136" i="25"/>
  <c r="AV136" i="25"/>
  <c r="AS136" i="25"/>
  <c r="AG136" i="25"/>
  <c r="T136" i="25"/>
  <c r="I136" i="25"/>
  <c r="J136" i="25" s="1"/>
  <c r="H136" i="25"/>
  <c r="B136" i="25"/>
  <c r="AU146" i="25" s="1"/>
  <c r="E133" i="25"/>
  <c r="AZ132" i="25"/>
  <c r="AW132" i="25"/>
  <c r="AS132" i="25"/>
  <c r="AG132" i="25"/>
  <c r="T132" i="25"/>
  <c r="H132" i="25"/>
  <c r="I132" i="25" s="1"/>
  <c r="J132" i="25" s="1"/>
  <c r="E132" i="25"/>
  <c r="AZ131" i="25"/>
  <c r="AW131" i="25"/>
  <c r="AS131" i="25"/>
  <c r="AG131" i="25"/>
  <c r="I131" i="25"/>
  <c r="J131" i="25" s="1"/>
  <c r="H131" i="25"/>
  <c r="E131" i="25"/>
  <c r="H130" i="25" s="1"/>
  <c r="I130" i="25" s="1"/>
  <c r="J130" i="25" s="1"/>
  <c r="AZ130" i="25"/>
  <c r="AW130" i="25"/>
  <c r="AS130" i="25"/>
  <c r="AG130" i="25"/>
  <c r="K130" i="25"/>
  <c r="L130" i="25" s="1"/>
  <c r="E130" i="25"/>
  <c r="AZ129" i="25"/>
  <c r="AW129" i="25"/>
  <c r="AS129" i="25"/>
  <c r="AG129" i="25"/>
  <c r="I129" i="25"/>
  <c r="J129" i="25" s="1"/>
  <c r="H129" i="25"/>
  <c r="E129" i="25"/>
  <c r="H128" i="25" s="1"/>
  <c r="I128" i="25" s="1"/>
  <c r="J128" i="25" s="1"/>
  <c r="AZ128" i="25"/>
  <c r="AW128" i="25"/>
  <c r="AU128" i="25"/>
  <c r="AS128" i="25"/>
  <c r="AG128" i="25"/>
  <c r="K128" i="25"/>
  <c r="L128" i="25" s="1"/>
  <c r="E128" i="25"/>
  <c r="H127" i="25" s="1"/>
  <c r="I127" i="25" s="1"/>
  <c r="J127" i="25" s="1"/>
  <c r="AZ127" i="25"/>
  <c r="AW127" i="25"/>
  <c r="AS127" i="25"/>
  <c r="AG127" i="25"/>
  <c r="E127" i="25"/>
  <c r="H126" i="25" s="1"/>
  <c r="I126" i="25" s="1"/>
  <c r="J126" i="25" s="1"/>
  <c r="AZ126" i="25"/>
  <c r="AW126" i="25"/>
  <c r="AU126" i="25"/>
  <c r="AS126" i="25"/>
  <c r="AG126" i="25"/>
  <c r="K126" i="25"/>
  <c r="L126" i="25" s="1"/>
  <c r="E126" i="25"/>
  <c r="H125" i="25" s="1"/>
  <c r="I125" i="25" s="1"/>
  <c r="J125" i="25" s="1"/>
  <c r="AZ125" i="25"/>
  <c r="AW125" i="25"/>
  <c r="AS125" i="25"/>
  <c r="AG125" i="25"/>
  <c r="E125" i="25"/>
  <c r="AZ124" i="25"/>
  <c r="AW124" i="25"/>
  <c r="AS124" i="25"/>
  <c r="AG124" i="25"/>
  <c r="T124" i="25"/>
  <c r="H124" i="25"/>
  <c r="I124" i="25" s="1"/>
  <c r="J124" i="25" s="1"/>
  <c r="E124" i="25"/>
  <c r="AZ123" i="25"/>
  <c r="AW123" i="25"/>
  <c r="AS123" i="25"/>
  <c r="AG123" i="25"/>
  <c r="H123" i="25"/>
  <c r="I123" i="25" s="1"/>
  <c r="J123" i="25" s="1"/>
  <c r="E123" i="25"/>
  <c r="B123" i="25"/>
  <c r="AZ122" i="25"/>
  <c r="AW122" i="25"/>
  <c r="AS122" i="25"/>
  <c r="AG122" i="25"/>
  <c r="T122" i="25"/>
  <c r="H122" i="25"/>
  <c r="I122" i="25" s="1"/>
  <c r="J122" i="25" s="1"/>
  <c r="E122" i="25"/>
  <c r="B122" i="25"/>
  <c r="T126" i="25" s="1"/>
  <c r="AZ121" i="25"/>
  <c r="AW121" i="25"/>
  <c r="AS121" i="25"/>
  <c r="AG121" i="25"/>
  <c r="T121" i="25"/>
  <c r="H121" i="25"/>
  <c r="I121" i="25" s="1"/>
  <c r="J121" i="25" s="1"/>
  <c r="B121" i="25"/>
  <c r="K127" i="25" s="1"/>
  <c r="L127" i="25" s="1"/>
  <c r="R127" i="25" s="1"/>
  <c r="E117" i="25"/>
  <c r="H116" i="25" s="1"/>
  <c r="I116" i="25" s="1"/>
  <c r="AW116" i="25"/>
  <c r="AS116" i="25"/>
  <c r="AG116" i="25"/>
  <c r="T116" i="25"/>
  <c r="J116" i="25"/>
  <c r="E116" i="25"/>
  <c r="H115" i="25" s="1"/>
  <c r="I115" i="25" s="1"/>
  <c r="J115" i="25" s="1"/>
  <c r="AW115" i="25"/>
  <c r="AS115" i="25"/>
  <c r="AG115" i="25"/>
  <c r="T115" i="25"/>
  <c r="E115" i="25"/>
  <c r="H114" i="25" s="1"/>
  <c r="I114" i="25" s="1"/>
  <c r="J114" i="25" s="1"/>
  <c r="AW114" i="25"/>
  <c r="AU114" i="25"/>
  <c r="AS114" i="25"/>
  <c r="AG114" i="25"/>
  <c r="K114" i="25"/>
  <c r="L114" i="25" s="1"/>
  <c r="E114" i="25"/>
  <c r="H113" i="25" s="1"/>
  <c r="I113" i="25" s="1"/>
  <c r="J113" i="25" s="1"/>
  <c r="AW113" i="25"/>
  <c r="AU113" i="25"/>
  <c r="AS113" i="25"/>
  <c r="AG113" i="25"/>
  <c r="K113" i="25"/>
  <c r="L113" i="25" s="1"/>
  <c r="E113" i="25"/>
  <c r="H112" i="25" s="1"/>
  <c r="I112" i="25" s="1"/>
  <c r="J112" i="25" s="1"/>
  <c r="AW112" i="25"/>
  <c r="AS112" i="25"/>
  <c r="AG112" i="25"/>
  <c r="K112" i="25"/>
  <c r="L112" i="25" s="1"/>
  <c r="E112" i="25"/>
  <c r="AW111" i="25"/>
  <c r="AU111" i="25"/>
  <c r="AS111" i="25"/>
  <c r="AG111" i="25"/>
  <c r="I111" i="25"/>
  <c r="J111" i="25" s="1"/>
  <c r="H111" i="25"/>
  <c r="E111" i="25"/>
  <c r="H110" i="25" s="1"/>
  <c r="I110" i="25" s="1"/>
  <c r="J110" i="25" s="1"/>
  <c r="AW110" i="25"/>
  <c r="AU110" i="25"/>
  <c r="AS110" i="25"/>
  <c r="AG110" i="25"/>
  <c r="K110" i="25"/>
  <c r="L110" i="25" s="1"/>
  <c r="E110" i="25"/>
  <c r="AW109" i="25"/>
  <c r="AU109" i="25"/>
  <c r="AS109" i="25"/>
  <c r="AG109" i="25"/>
  <c r="H109" i="25"/>
  <c r="I109" i="25" s="1"/>
  <c r="J109" i="25" s="1"/>
  <c r="E109" i="25"/>
  <c r="H108" i="25" s="1"/>
  <c r="I108" i="25" s="1"/>
  <c r="J108" i="25" s="1"/>
  <c r="AW108" i="25"/>
  <c r="AS108" i="25"/>
  <c r="AG108" i="25"/>
  <c r="T108" i="25"/>
  <c r="E108" i="25"/>
  <c r="AW107" i="25"/>
  <c r="AV107" i="25"/>
  <c r="AS107" i="25"/>
  <c r="AG107" i="25"/>
  <c r="T107" i="25"/>
  <c r="H107" i="25"/>
  <c r="I107" i="25" s="1"/>
  <c r="J107" i="25" s="1"/>
  <c r="E107" i="25"/>
  <c r="B107" i="25"/>
  <c r="AV116" i="25" s="1"/>
  <c r="AW106" i="25"/>
  <c r="AU106" i="25"/>
  <c r="AS106" i="25"/>
  <c r="AG106" i="25"/>
  <c r="T106" i="25"/>
  <c r="K106" i="25"/>
  <c r="L106" i="25" s="1"/>
  <c r="R106" i="25" s="1"/>
  <c r="I106" i="25"/>
  <c r="J106" i="25" s="1"/>
  <c r="H106" i="25"/>
  <c r="E106" i="25"/>
  <c r="H105" i="25" s="1"/>
  <c r="I105" i="25" s="1"/>
  <c r="J105" i="25" s="1"/>
  <c r="B106" i="25"/>
  <c r="T114" i="25" s="1"/>
  <c r="AW105" i="25"/>
  <c r="AS105" i="25"/>
  <c r="AG105" i="25"/>
  <c r="T105" i="25"/>
  <c r="B105" i="25"/>
  <c r="K108" i="25" s="1"/>
  <c r="L108" i="25" s="1"/>
  <c r="AM100" i="25"/>
  <c r="AM99" i="25"/>
  <c r="AL99" i="25"/>
  <c r="T99" i="25"/>
  <c r="K99" i="25"/>
  <c r="L99" i="25" s="1"/>
  <c r="AM98" i="25"/>
  <c r="AL98" i="25"/>
  <c r="AM97" i="25"/>
  <c r="AM96" i="25"/>
  <c r="AL96" i="25"/>
  <c r="AM95" i="25"/>
  <c r="AM94" i="25"/>
  <c r="AL94" i="25"/>
  <c r="T94" i="25"/>
  <c r="AM93" i="25"/>
  <c r="AK93" i="25"/>
  <c r="AM92" i="25"/>
  <c r="AM91" i="25"/>
  <c r="AL91" i="25"/>
  <c r="B91" i="25"/>
  <c r="AL97" i="25" s="1"/>
  <c r="AM90" i="25"/>
  <c r="AL90" i="25"/>
  <c r="AK90" i="25"/>
  <c r="B90" i="25"/>
  <c r="T89" i="25" s="1"/>
  <c r="AM89" i="25"/>
  <c r="AL89" i="25"/>
  <c r="B89" i="25"/>
  <c r="AK98" i="25" s="1"/>
  <c r="AT84" i="25"/>
  <c r="AP84" i="25"/>
  <c r="AA84" i="25"/>
  <c r="AT83" i="25"/>
  <c r="AP83" i="25"/>
  <c r="AA83" i="25"/>
  <c r="AT82" i="25"/>
  <c r="AR82" i="25"/>
  <c r="AP82" i="25"/>
  <c r="AA82" i="25"/>
  <c r="AT81" i="25"/>
  <c r="AP81" i="25"/>
  <c r="AA81" i="25"/>
  <c r="AT80" i="25"/>
  <c r="AP80" i="25"/>
  <c r="AA80" i="25"/>
  <c r="AT79" i="25"/>
  <c r="AP79" i="25"/>
  <c r="AA79" i="25"/>
  <c r="K79" i="25"/>
  <c r="L79" i="25" s="1"/>
  <c r="AT78" i="25"/>
  <c r="AR78" i="25"/>
  <c r="AP78" i="25"/>
  <c r="AA78" i="25"/>
  <c r="K78" i="25"/>
  <c r="L78" i="25" s="1"/>
  <c r="AT77" i="25"/>
  <c r="AR77" i="25"/>
  <c r="AP77" i="25"/>
  <c r="AA77" i="25"/>
  <c r="T77" i="25"/>
  <c r="K77" i="25"/>
  <c r="L77" i="25" s="1"/>
  <c r="AT76" i="25"/>
  <c r="AR76" i="25"/>
  <c r="AP76" i="25"/>
  <c r="AA76" i="25"/>
  <c r="AT75" i="25"/>
  <c r="AP75" i="25"/>
  <c r="AA75" i="25"/>
  <c r="T75" i="25"/>
  <c r="K75" i="25"/>
  <c r="L75" i="25" s="1"/>
  <c r="B75" i="25"/>
  <c r="AS77" i="25" s="1"/>
  <c r="AT74" i="25"/>
  <c r="AR74" i="25"/>
  <c r="AP74" i="25"/>
  <c r="AA74" i="25"/>
  <c r="T74" i="25"/>
  <c r="K74" i="25"/>
  <c r="L74" i="25" s="1"/>
  <c r="B74" i="25"/>
  <c r="AT73" i="25"/>
  <c r="AR73" i="25"/>
  <c r="AP73" i="25"/>
  <c r="AA73" i="25"/>
  <c r="K73" i="25"/>
  <c r="L73" i="25" s="1"/>
  <c r="B73" i="25"/>
  <c r="K80" i="25" s="1"/>
  <c r="L80" i="25" s="1"/>
  <c r="AT69" i="25"/>
  <c r="AP69" i="25"/>
  <c r="AA69" i="25"/>
  <c r="AT68" i="25"/>
  <c r="AP68" i="25"/>
  <c r="AA68" i="25"/>
  <c r="AT67" i="25"/>
  <c r="AP67" i="25"/>
  <c r="AA67" i="25"/>
  <c r="AT66" i="25"/>
  <c r="AP66" i="25"/>
  <c r="AA66" i="25"/>
  <c r="AT65" i="25"/>
  <c r="AR65" i="25"/>
  <c r="AP65" i="25"/>
  <c r="AA65" i="25"/>
  <c r="AT64" i="25"/>
  <c r="AP64" i="25"/>
  <c r="AA64" i="25"/>
  <c r="K64" i="25"/>
  <c r="L64" i="25" s="1"/>
  <c r="AT63" i="25"/>
  <c r="AS63" i="25"/>
  <c r="AR63" i="25"/>
  <c r="AP63" i="25"/>
  <c r="AA63" i="25"/>
  <c r="AT62" i="25"/>
  <c r="AP62" i="25"/>
  <c r="AA62" i="25"/>
  <c r="K62" i="25"/>
  <c r="L62" i="25" s="1"/>
  <c r="AT61" i="25"/>
  <c r="AP61" i="25"/>
  <c r="AA61" i="25"/>
  <c r="K61" i="25"/>
  <c r="L61" i="25" s="1"/>
  <c r="AT60" i="25"/>
  <c r="AS60" i="25"/>
  <c r="AR60" i="25"/>
  <c r="AP60" i="25"/>
  <c r="AA60" i="25"/>
  <c r="B60" i="25"/>
  <c r="AS64" i="25" s="1"/>
  <c r="AT59" i="25"/>
  <c r="AR59" i="25"/>
  <c r="AP59" i="25"/>
  <c r="AA59" i="25"/>
  <c r="K59" i="25"/>
  <c r="L59" i="25" s="1"/>
  <c r="B59" i="25"/>
  <c r="T62" i="25" s="1"/>
  <c r="AT58" i="25"/>
  <c r="AP58" i="25"/>
  <c r="AA58" i="25"/>
  <c r="L58" i="25"/>
  <c r="R58" i="25" s="1"/>
  <c r="K58" i="25"/>
  <c r="J58" i="25"/>
  <c r="B58" i="25"/>
  <c r="AR64" i="25" s="1"/>
  <c r="E54" i="25"/>
  <c r="H53" i="25" s="1"/>
  <c r="I53" i="25" s="1"/>
  <c r="J53" i="25" s="1"/>
  <c r="D54" i="25"/>
  <c r="D70" i="25" s="1"/>
  <c r="D85" i="25" s="1"/>
  <c r="D101" i="25" s="1"/>
  <c r="AT53" i="25"/>
  <c r="AP53" i="25"/>
  <c r="AG53" i="25"/>
  <c r="AA53" i="25"/>
  <c r="D53" i="25"/>
  <c r="D69" i="25" s="1"/>
  <c r="AT52" i="25"/>
  <c r="AS52" i="25"/>
  <c r="AP52" i="25"/>
  <c r="AG52" i="25"/>
  <c r="AA52" i="25"/>
  <c r="D52" i="25"/>
  <c r="E53" i="25" s="1"/>
  <c r="H52" i="25" s="1"/>
  <c r="I52" i="25" s="1"/>
  <c r="J52" i="25" s="1"/>
  <c r="AT51" i="25"/>
  <c r="AP51" i="25"/>
  <c r="AG51" i="25"/>
  <c r="AA51" i="25"/>
  <c r="R51" i="25"/>
  <c r="K51" i="25"/>
  <c r="L51" i="25" s="1"/>
  <c r="D51" i="25"/>
  <c r="E52" i="25" s="1"/>
  <c r="H51" i="25" s="1"/>
  <c r="I51" i="25" s="1"/>
  <c r="J51" i="25" s="1"/>
  <c r="AT50" i="25"/>
  <c r="AR50" i="25"/>
  <c r="AP50" i="25"/>
  <c r="AG50" i="25"/>
  <c r="AA50" i="25"/>
  <c r="D50" i="25"/>
  <c r="AT49" i="25"/>
  <c r="AP49" i="25"/>
  <c r="AG49" i="25"/>
  <c r="AA49" i="25"/>
  <c r="E49" i="25"/>
  <c r="H48" i="25" s="1"/>
  <c r="I48" i="25" s="1"/>
  <c r="J48" i="25" s="1"/>
  <c r="D49" i="25"/>
  <c r="D65" i="25" s="1"/>
  <c r="AT48" i="25"/>
  <c r="AR48" i="25"/>
  <c r="AP48" i="25"/>
  <c r="AG48" i="25"/>
  <c r="AA48" i="25"/>
  <c r="T48" i="25"/>
  <c r="K48" i="25"/>
  <c r="D48" i="25"/>
  <c r="D64" i="25" s="1"/>
  <c r="AT47" i="25"/>
  <c r="AR47" i="25"/>
  <c r="AP47" i="25"/>
  <c r="AG47" i="25"/>
  <c r="AA47" i="25"/>
  <c r="K47" i="25"/>
  <c r="L47" i="25" s="1"/>
  <c r="D47" i="25"/>
  <c r="D63" i="25" s="1"/>
  <c r="AT46" i="25"/>
  <c r="AR46" i="25"/>
  <c r="AP46" i="25"/>
  <c r="AG46" i="25"/>
  <c r="AA46" i="25"/>
  <c r="D46" i="25"/>
  <c r="E47" i="25" s="1"/>
  <c r="H46" i="25" s="1"/>
  <c r="I46" i="25" s="1"/>
  <c r="J46" i="25" s="1"/>
  <c r="AT45" i="25"/>
  <c r="AR45" i="25"/>
  <c r="AP45" i="25"/>
  <c r="AG45" i="25"/>
  <c r="AA45" i="25"/>
  <c r="K45" i="25"/>
  <c r="L45" i="25" s="1"/>
  <c r="D45" i="25"/>
  <c r="D61" i="25" s="1"/>
  <c r="E62" i="25" s="1"/>
  <c r="H61" i="25" s="1"/>
  <c r="I61" i="25" s="1"/>
  <c r="J61" i="25" s="1"/>
  <c r="AT44" i="25"/>
  <c r="AP44" i="25"/>
  <c r="AG44" i="25"/>
  <c r="AA44" i="25"/>
  <c r="K44" i="25"/>
  <c r="L44" i="25" s="1"/>
  <c r="D44" i="25"/>
  <c r="D60" i="25" s="1"/>
  <c r="B44" i="25"/>
  <c r="AS44" i="25" s="1"/>
  <c r="AT43" i="25"/>
  <c r="AR43" i="25"/>
  <c r="AP43" i="25"/>
  <c r="AG43" i="25"/>
  <c r="AA43" i="25"/>
  <c r="T43" i="25"/>
  <c r="L43" i="25"/>
  <c r="R43" i="25" s="1"/>
  <c r="K43" i="25"/>
  <c r="D43" i="25"/>
  <c r="E44" i="25" s="1"/>
  <c r="H43" i="25" s="1"/>
  <c r="I43" i="25" s="1"/>
  <c r="J43" i="25" s="1"/>
  <c r="B43" i="25"/>
  <c r="T53" i="25" s="1"/>
  <c r="AT42" i="25"/>
  <c r="AS42" i="25"/>
  <c r="AR42" i="25"/>
  <c r="AP42" i="25"/>
  <c r="AG42" i="25"/>
  <c r="AA42" i="25"/>
  <c r="T42" i="25"/>
  <c r="K42" i="25"/>
  <c r="L42" i="25" s="1"/>
  <c r="D42" i="25"/>
  <c r="D58" i="25" s="1"/>
  <c r="E59" i="25" s="1"/>
  <c r="H58" i="25" s="1"/>
  <c r="I58" i="25" s="1"/>
  <c r="B42" i="25"/>
  <c r="AR52" i="25" s="1"/>
  <c r="E38" i="25"/>
  <c r="H37" i="25" s="1"/>
  <c r="I37" i="25" s="1"/>
  <c r="J37" i="25" s="1"/>
  <c r="AT37" i="25"/>
  <c r="AP37" i="25"/>
  <c r="AA37" i="25"/>
  <c r="E37" i="25"/>
  <c r="AT36" i="25"/>
  <c r="AP36" i="25"/>
  <c r="AA36" i="25"/>
  <c r="H36" i="25"/>
  <c r="I36" i="25" s="1"/>
  <c r="J36" i="25" s="1"/>
  <c r="E36" i="25"/>
  <c r="H35" i="25" s="1"/>
  <c r="I35" i="25" s="1"/>
  <c r="J35" i="25" s="1"/>
  <c r="AT35" i="25"/>
  <c r="AP35" i="25"/>
  <c r="AA35" i="25"/>
  <c r="E35" i="25"/>
  <c r="AT34" i="25"/>
  <c r="AP34" i="25"/>
  <c r="AA34" i="25"/>
  <c r="H34" i="25"/>
  <c r="I34" i="25" s="1"/>
  <c r="J34" i="25" s="1"/>
  <c r="E34" i="25"/>
  <c r="H33" i="25" s="1"/>
  <c r="I33" i="25" s="1"/>
  <c r="J33" i="25" s="1"/>
  <c r="AT33" i="25"/>
  <c r="AP33" i="25"/>
  <c r="AA33" i="25"/>
  <c r="E33" i="25"/>
  <c r="AT32" i="25"/>
  <c r="AP32" i="25"/>
  <c r="AA32" i="25"/>
  <c r="H32" i="25"/>
  <c r="I32" i="25" s="1"/>
  <c r="J32" i="25" s="1"/>
  <c r="E32" i="25"/>
  <c r="H31" i="25" s="1"/>
  <c r="AT31" i="25"/>
  <c r="AP31" i="25"/>
  <c r="AA31" i="25"/>
  <c r="I31" i="25"/>
  <c r="J31" i="25" s="1"/>
  <c r="E31" i="25"/>
  <c r="AT30" i="25"/>
  <c r="AR30" i="25"/>
  <c r="AP30" i="25"/>
  <c r="AA30" i="25"/>
  <c r="I30" i="25"/>
  <c r="J30" i="25" s="1"/>
  <c r="H30" i="25"/>
  <c r="E30" i="25"/>
  <c r="AT29" i="25"/>
  <c r="AP29" i="25"/>
  <c r="AA29" i="25"/>
  <c r="T29" i="25"/>
  <c r="H29" i="25"/>
  <c r="I29" i="25" s="1"/>
  <c r="J29" i="25" s="1"/>
  <c r="E29" i="25"/>
  <c r="AT28" i="25"/>
  <c r="AP28" i="25"/>
  <c r="AA28" i="25"/>
  <c r="H28" i="25"/>
  <c r="I28" i="25" s="1"/>
  <c r="J28" i="25" s="1"/>
  <c r="E28" i="25"/>
  <c r="H27" i="25" s="1"/>
  <c r="I27" i="25" s="1"/>
  <c r="J27" i="25" s="1"/>
  <c r="B28" i="25"/>
  <c r="AT27" i="25"/>
  <c r="AP27" i="25"/>
  <c r="AA27" i="25"/>
  <c r="K27" i="25"/>
  <c r="L27" i="25" s="1"/>
  <c r="E27" i="25"/>
  <c r="B27" i="25"/>
  <c r="T36" i="25" s="1"/>
  <c r="AT26" i="25"/>
  <c r="AP26" i="25"/>
  <c r="AA26" i="25"/>
  <c r="K26" i="25"/>
  <c r="L26" i="25" s="1"/>
  <c r="O26" i="25" s="1"/>
  <c r="P26" i="25" s="1"/>
  <c r="Q26" i="25" s="1"/>
  <c r="J26" i="25"/>
  <c r="I26" i="25"/>
  <c r="H26" i="25"/>
  <c r="B26" i="25"/>
  <c r="AR35" i="25" s="1"/>
  <c r="AW147" i="24"/>
  <c r="AS147" i="24"/>
  <c r="AG147" i="24"/>
  <c r="AW146" i="24"/>
  <c r="AS146" i="24"/>
  <c r="AG146" i="24"/>
  <c r="AW145" i="24"/>
  <c r="AS145" i="24"/>
  <c r="AG145" i="24"/>
  <c r="AW144" i="24"/>
  <c r="AS144" i="24"/>
  <c r="AG144" i="24"/>
  <c r="AW143" i="24"/>
  <c r="AS143" i="24"/>
  <c r="AG143" i="24"/>
  <c r="AW142" i="24"/>
  <c r="AS142" i="24"/>
  <c r="AG142" i="24"/>
  <c r="AW141" i="24"/>
  <c r="AV141" i="24"/>
  <c r="AS141" i="24"/>
  <c r="AG141" i="24"/>
  <c r="AW140" i="24"/>
  <c r="AS140" i="24"/>
  <c r="AG140" i="24"/>
  <c r="AW139" i="24"/>
  <c r="AS139" i="24"/>
  <c r="AG139" i="24"/>
  <c r="AW138" i="24"/>
  <c r="AV138" i="24"/>
  <c r="AS138" i="24"/>
  <c r="AG138" i="24"/>
  <c r="B138" i="24"/>
  <c r="AV147" i="24" s="1"/>
  <c r="AW137" i="24"/>
  <c r="AV137" i="24"/>
  <c r="AS137" i="24"/>
  <c r="AG137" i="24"/>
  <c r="B137" i="24"/>
  <c r="T142" i="24" s="1"/>
  <c r="AW136" i="24"/>
  <c r="AV136" i="24"/>
  <c r="AS136" i="24"/>
  <c r="AG136" i="24"/>
  <c r="B136" i="24"/>
  <c r="AU141" i="24" s="1"/>
  <c r="AZ132" i="24"/>
  <c r="AW132" i="24"/>
  <c r="AS132" i="24"/>
  <c r="AG132" i="24"/>
  <c r="AZ131" i="24"/>
  <c r="AW131" i="24"/>
  <c r="AS131" i="24"/>
  <c r="AG131" i="24"/>
  <c r="AZ130" i="24"/>
  <c r="AW130" i="24"/>
  <c r="AS130" i="24"/>
  <c r="AG130" i="24"/>
  <c r="AZ129" i="24"/>
  <c r="AW129" i="24"/>
  <c r="AS129" i="24"/>
  <c r="AG129" i="24"/>
  <c r="AZ128" i="24"/>
  <c r="AW128" i="24"/>
  <c r="AS128" i="24"/>
  <c r="AG128" i="24"/>
  <c r="AZ127" i="24"/>
  <c r="AW127" i="24"/>
  <c r="AS127" i="24"/>
  <c r="AG127" i="24"/>
  <c r="AZ126" i="24"/>
  <c r="AW126" i="24"/>
  <c r="AS126" i="24"/>
  <c r="AG126" i="24"/>
  <c r="T126" i="24"/>
  <c r="AZ125" i="24"/>
  <c r="AW125" i="24"/>
  <c r="AV125" i="24"/>
  <c r="AS125" i="24"/>
  <c r="AG125" i="24"/>
  <c r="AZ124" i="24"/>
  <c r="AW124" i="24"/>
  <c r="AU124" i="24"/>
  <c r="AS124" i="24"/>
  <c r="AG124" i="24"/>
  <c r="K124" i="24"/>
  <c r="L124" i="24" s="1"/>
  <c r="AZ123" i="24"/>
  <c r="AW123" i="24"/>
  <c r="AV123" i="24"/>
  <c r="AU123" i="24"/>
  <c r="AS123" i="24"/>
  <c r="AG123" i="24"/>
  <c r="T123" i="24"/>
  <c r="K123" i="24"/>
  <c r="L123" i="24" s="1"/>
  <c r="B123" i="24"/>
  <c r="AZ122" i="24"/>
  <c r="AW122" i="24"/>
  <c r="AS122" i="24"/>
  <c r="AG122" i="24"/>
  <c r="L122" i="24"/>
  <c r="R122" i="24" s="1"/>
  <c r="K122" i="24"/>
  <c r="B122" i="24"/>
  <c r="T122" i="24" s="1"/>
  <c r="AZ121" i="24"/>
  <c r="AW121" i="24"/>
  <c r="AV121" i="24"/>
  <c r="AU121" i="24"/>
  <c r="AS121" i="24"/>
  <c r="AG121" i="24"/>
  <c r="T121" i="24"/>
  <c r="K121" i="24"/>
  <c r="L121" i="24" s="1"/>
  <c r="B121" i="24"/>
  <c r="AW116" i="24"/>
  <c r="AS116" i="24"/>
  <c r="AG116" i="24"/>
  <c r="AW115" i="24"/>
  <c r="AV115" i="24"/>
  <c r="AS115" i="24"/>
  <c r="AG115" i="24"/>
  <c r="AW114" i="24"/>
  <c r="AS114" i="24"/>
  <c r="AG114" i="24"/>
  <c r="AW113" i="24"/>
  <c r="AS113" i="24"/>
  <c r="AG113" i="24"/>
  <c r="AW112" i="24"/>
  <c r="AV112" i="24"/>
  <c r="AS112" i="24"/>
  <c r="AG112" i="24"/>
  <c r="AW111" i="24"/>
  <c r="AS111" i="24"/>
  <c r="AG111" i="24"/>
  <c r="AW110" i="24"/>
  <c r="AV110" i="24"/>
  <c r="AS110" i="24"/>
  <c r="AG110" i="24"/>
  <c r="K110" i="24"/>
  <c r="L110" i="24" s="1"/>
  <c r="AW109" i="24"/>
  <c r="AV109" i="24"/>
  <c r="AU109" i="24"/>
  <c r="AS109" i="24"/>
  <c r="AG109" i="24"/>
  <c r="AW108" i="24"/>
  <c r="AS108" i="24"/>
  <c r="AG108" i="24"/>
  <c r="AW107" i="24"/>
  <c r="AV107" i="24"/>
  <c r="AS107" i="24"/>
  <c r="AG107" i="24"/>
  <c r="K107" i="24"/>
  <c r="L107" i="24" s="1"/>
  <c r="B107" i="24"/>
  <c r="AV116" i="24" s="1"/>
  <c r="AW106" i="24"/>
  <c r="AV106" i="24"/>
  <c r="AS106" i="24"/>
  <c r="AG106" i="24"/>
  <c r="B106" i="24"/>
  <c r="T111" i="24" s="1"/>
  <c r="AW105" i="24"/>
  <c r="AV105" i="24"/>
  <c r="AU105" i="24"/>
  <c r="AS105" i="24"/>
  <c r="AG105" i="24"/>
  <c r="K105" i="24"/>
  <c r="L105" i="24" s="1"/>
  <c r="B105" i="24"/>
  <c r="AU110" i="24" s="1"/>
  <c r="AM100" i="24"/>
  <c r="AM99" i="24"/>
  <c r="AM98" i="24"/>
  <c r="AM97" i="24"/>
  <c r="AM96" i="24"/>
  <c r="AM95" i="24"/>
  <c r="AM94" i="24"/>
  <c r="AM93" i="24"/>
  <c r="AL93" i="24"/>
  <c r="AM92" i="24"/>
  <c r="AL92" i="24"/>
  <c r="AM91" i="24"/>
  <c r="AL91" i="24"/>
  <c r="B91" i="24"/>
  <c r="AL96" i="24" s="1"/>
  <c r="AM90" i="24"/>
  <c r="AL90" i="24"/>
  <c r="K90" i="24"/>
  <c r="L90" i="24" s="1"/>
  <c r="B90" i="24"/>
  <c r="T97" i="24" s="1"/>
  <c r="AM89" i="24"/>
  <c r="AL89" i="24"/>
  <c r="T89" i="24"/>
  <c r="B89" i="24"/>
  <c r="AK96" i="24" s="1"/>
  <c r="AT84" i="24"/>
  <c r="AR84" i="24"/>
  <c r="AP84" i="24"/>
  <c r="AA84" i="24"/>
  <c r="AT83" i="24"/>
  <c r="AP83" i="24"/>
  <c r="AA83" i="24"/>
  <c r="AT82" i="24"/>
  <c r="AP82" i="24"/>
  <c r="AA82" i="24"/>
  <c r="T82" i="24"/>
  <c r="AT81" i="24"/>
  <c r="AR81" i="24"/>
  <c r="AP81" i="24"/>
  <c r="AA81" i="24"/>
  <c r="AT80" i="24"/>
  <c r="AP80" i="24"/>
  <c r="AA80" i="24"/>
  <c r="L80" i="24"/>
  <c r="AT79" i="24"/>
  <c r="AP79" i="24"/>
  <c r="AA79" i="24"/>
  <c r="AT78" i="24"/>
  <c r="AP78" i="24"/>
  <c r="AA78" i="24"/>
  <c r="AT77" i="24"/>
  <c r="AP77" i="24"/>
  <c r="AA77" i="24"/>
  <c r="T77" i="24"/>
  <c r="L77" i="24"/>
  <c r="K77" i="24"/>
  <c r="AT76" i="24"/>
  <c r="AP76" i="24"/>
  <c r="AA76" i="24"/>
  <c r="K76" i="24"/>
  <c r="L76" i="24" s="1"/>
  <c r="AT75" i="24"/>
  <c r="AP75" i="24"/>
  <c r="AA75" i="24"/>
  <c r="B75" i="24"/>
  <c r="AS77" i="24" s="1"/>
  <c r="AT74" i="24"/>
  <c r="AP74" i="24"/>
  <c r="AA74" i="24"/>
  <c r="L74" i="24"/>
  <c r="K74" i="24"/>
  <c r="B74" i="24"/>
  <c r="T78" i="24" s="1"/>
  <c r="AT73" i="24"/>
  <c r="AP73" i="24"/>
  <c r="AA73" i="24"/>
  <c r="T73" i="24"/>
  <c r="L73" i="24"/>
  <c r="R73" i="24" s="1"/>
  <c r="K73" i="24"/>
  <c r="B73" i="24"/>
  <c r="K80" i="24" s="1"/>
  <c r="AT69" i="24"/>
  <c r="AP69" i="24"/>
  <c r="AA69" i="24"/>
  <c r="AT68" i="24"/>
  <c r="AP68" i="24"/>
  <c r="AA68" i="24"/>
  <c r="AT67" i="24"/>
  <c r="AP67" i="24"/>
  <c r="AA67" i="24"/>
  <c r="AT66" i="24"/>
  <c r="AP66" i="24"/>
  <c r="AA66" i="24"/>
  <c r="AT65" i="24"/>
  <c r="AP65" i="24"/>
  <c r="AA65" i="24"/>
  <c r="AT64" i="24"/>
  <c r="AP64" i="24"/>
  <c r="AA64" i="24"/>
  <c r="AT63" i="24"/>
  <c r="AP63" i="24"/>
  <c r="AA63" i="24"/>
  <c r="AT62" i="24"/>
  <c r="AS62" i="24"/>
  <c r="AP62" i="24"/>
  <c r="AA62" i="24"/>
  <c r="AT61" i="24"/>
  <c r="AP61" i="24"/>
  <c r="AA61" i="24"/>
  <c r="AT60" i="24"/>
  <c r="AS60" i="24"/>
  <c r="AP60" i="24"/>
  <c r="AA60" i="24"/>
  <c r="B60" i="24"/>
  <c r="AS63" i="24" s="1"/>
  <c r="AT59" i="24"/>
  <c r="AP59" i="24"/>
  <c r="AA59" i="24"/>
  <c r="T59" i="24"/>
  <c r="B59" i="24"/>
  <c r="T64" i="24" s="1"/>
  <c r="AT58" i="24"/>
  <c r="AS58" i="24"/>
  <c r="AP58" i="24"/>
  <c r="AA58" i="24"/>
  <c r="B58" i="24"/>
  <c r="AR63" i="24" s="1"/>
  <c r="E54" i="24"/>
  <c r="H53" i="24" s="1"/>
  <c r="I53" i="24" s="1"/>
  <c r="J53" i="24" s="1"/>
  <c r="D54" i="24"/>
  <c r="D70" i="24" s="1"/>
  <c r="D85" i="24" s="1"/>
  <c r="D101" i="24" s="1"/>
  <c r="D117" i="24" s="1"/>
  <c r="D133" i="24" s="1"/>
  <c r="D148" i="24" s="1"/>
  <c r="AT53" i="24"/>
  <c r="AP53" i="24"/>
  <c r="AG53" i="24"/>
  <c r="AA53" i="24"/>
  <c r="D53" i="24"/>
  <c r="D69" i="24" s="1"/>
  <c r="AT52" i="24"/>
  <c r="AP52" i="24"/>
  <c r="AG52" i="24"/>
  <c r="AA52" i="24"/>
  <c r="D52" i="24"/>
  <c r="E53" i="24" s="1"/>
  <c r="H52" i="24" s="1"/>
  <c r="I52" i="24" s="1"/>
  <c r="J52" i="24" s="1"/>
  <c r="AT51" i="24"/>
  <c r="AP51" i="24"/>
  <c r="AG51" i="24"/>
  <c r="AA51" i="24"/>
  <c r="K51" i="24"/>
  <c r="L51" i="24" s="1"/>
  <c r="D51" i="24"/>
  <c r="E52" i="24" s="1"/>
  <c r="H51" i="24" s="1"/>
  <c r="I51" i="24" s="1"/>
  <c r="J51" i="24" s="1"/>
  <c r="AT50" i="24"/>
  <c r="AP50" i="24"/>
  <c r="AG50" i="24"/>
  <c r="AA50" i="24"/>
  <c r="D50" i="24"/>
  <c r="D66" i="24" s="1"/>
  <c r="AT49" i="24"/>
  <c r="AP49" i="24"/>
  <c r="AG49" i="24"/>
  <c r="AA49" i="24"/>
  <c r="E49" i="24"/>
  <c r="H48" i="24" s="1"/>
  <c r="I48" i="24" s="1"/>
  <c r="J48" i="24" s="1"/>
  <c r="D49" i="24"/>
  <c r="D65" i="24" s="1"/>
  <c r="AT48" i="24"/>
  <c r="AP48" i="24"/>
  <c r="AG48" i="24"/>
  <c r="AA48" i="24"/>
  <c r="D48" i="24"/>
  <c r="D64" i="24" s="1"/>
  <c r="AT47" i="24"/>
  <c r="AP47" i="24"/>
  <c r="AG47" i="24"/>
  <c r="AA47" i="24"/>
  <c r="D47" i="24"/>
  <c r="D63" i="24" s="1"/>
  <c r="E64" i="24" s="1"/>
  <c r="H63" i="24" s="1"/>
  <c r="I63" i="24" s="1"/>
  <c r="J63" i="24" s="1"/>
  <c r="AT46" i="24"/>
  <c r="AR46" i="24"/>
  <c r="AP46" i="24"/>
  <c r="AG46" i="24"/>
  <c r="AA46" i="24"/>
  <c r="D46" i="24"/>
  <c r="AT45" i="24"/>
  <c r="AP45" i="24"/>
  <c r="AG45" i="24"/>
  <c r="AA45" i="24"/>
  <c r="H45" i="24"/>
  <c r="I45" i="24" s="1"/>
  <c r="J45" i="24" s="1"/>
  <c r="D45" i="24"/>
  <c r="E46" i="24" s="1"/>
  <c r="AT44" i="24"/>
  <c r="AR44" i="24"/>
  <c r="AP44" i="24"/>
  <c r="AG44" i="24"/>
  <c r="AA44" i="24"/>
  <c r="E44" i="24"/>
  <c r="D44" i="24"/>
  <c r="B44" i="24"/>
  <c r="AS43" i="24" s="1"/>
  <c r="AT43" i="24"/>
  <c r="AP43" i="24"/>
  <c r="AG43" i="24"/>
  <c r="AA43" i="24"/>
  <c r="T43" i="24"/>
  <c r="L43" i="24"/>
  <c r="K43" i="24"/>
  <c r="H43" i="24"/>
  <c r="I43" i="24" s="1"/>
  <c r="J43" i="24" s="1"/>
  <c r="D43" i="24"/>
  <c r="D59" i="24" s="1"/>
  <c r="B43" i="24"/>
  <c r="AT42" i="24"/>
  <c r="AR42" i="24"/>
  <c r="AP42" i="24"/>
  <c r="AG42" i="24"/>
  <c r="AA42" i="24"/>
  <c r="T42" i="24"/>
  <c r="D42" i="24"/>
  <c r="D58" i="24" s="1"/>
  <c r="B42" i="24"/>
  <c r="E38" i="24"/>
  <c r="AT37" i="24"/>
  <c r="AS37" i="24"/>
  <c r="AP37" i="24"/>
  <c r="AA37" i="24"/>
  <c r="I37" i="24"/>
  <c r="J37" i="24" s="1"/>
  <c r="H37" i="24"/>
  <c r="E37" i="24"/>
  <c r="H36" i="24" s="1"/>
  <c r="I36" i="24" s="1"/>
  <c r="J36" i="24" s="1"/>
  <c r="AT36" i="24"/>
  <c r="AP36" i="24"/>
  <c r="AA36" i="24"/>
  <c r="E36" i="24"/>
  <c r="AT35" i="24"/>
  <c r="AP35" i="24"/>
  <c r="AA35" i="24"/>
  <c r="T35" i="24"/>
  <c r="H35" i="24"/>
  <c r="I35" i="24" s="1"/>
  <c r="J35" i="24" s="1"/>
  <c r="E35" i="24"/>
  <c r="H34" i="24" s="1"/>
  <c r="I34" i="24" s="1"/>
  <c r="J34" i="24" s="1"/>
  <c r="AT34" i="24"/>
  <c r="AS34" i="24"/>
  <c r="AP34" i="24"/>
  <c r="AA34" i="24"/>
  <c r="E34" i="24"/>
  <c r="AT33" i="24"/>
  <c r="AS33" i="24"/>
  <c r="AP33" i="24"/>
  <c r="AA33" i="24"/>
  <c r="J33" i="24"/>
  <c r="I33" i="24"/>
  <c r="H33" i="24"/>
  <c r="E33" i="24"/>
  <c r="H32" i="24" s="1"/>
  <c r="I32" i="24" s="1"/>
  <c r="J32" i="24" s="1"/>
  <c r="AT32" i="24"/>
  <c r="AP32" i="24"/>
  <c r="AA32" i="24"/>
  <c r="K32" i="24"/>
  <c r="L32" i="24" s="1"/>
  <c r="E32" i="24"/>
  <c r="AT31" i="24"/>
  <c r="AS31" i="24"/>
  <c r="AR31" i="24"/>
  <c r="AP31" i="24"/>
  <c r="AA31" i="24"/>
  <c r="T31" i="24"/>
  <c r="H31" i="24"/>
  <c r="I31" i="24" s="1"/>
  <c r="J31" i="24" s="1"/>
  <c r="E31" i="24"/>
  <c r="H30" i="24" s="1"/>
  <c r="I30" i="24" s="1"/>
  <c r="J30" i="24" s="1"/>
  <c r="AT30" i="24"/>
  <c r="AS30" i="24"/>
  <c r="AP30" i="24"/>
  <c r="AA30" i="24"/>
  <c r="E30" i="24"/>
  <c r="H29" i="24" s="1"/>
  <c r="I29" i="24" s="1"/>
  <c r="J29" i="24" s="1"/>
  <c r="AT29" i="24"/>
  <c r="AS29" i="24"/>
  <c r="AP29" i="24"/>
  <c r="AA29" i="24"/>
  <c r="K29" i="24"/>
  <c r="L29" i="24" s="1"/>
  <c r="E29" i="24"/>
  <c r="H28" i="24" s="1"/>
  <c r="I28" i="24" s="1"/>
  <c r="J28" i="24" s="1"/>
  <c r="AT28" i="24"/>
  <c r="AP28" i="24"/>
  <c r="AA28" i="24"/>
  <c r="T28" i="24"/>
  <c r="E28" i="24"/>
  <c r="B28" i="24"/>
  <c r="AS36" i="24" s="1"/>
  <c r="AT27" i="24"/>
  <c r="AP27" i="24"/>
  <c r="AA27" i="24"/>
  <c r="T27" i="24"/>
  <c r="I27" i="24"/>
  <c r="J27" i="24" s="1"/>
  <c r="H27" i="24"/>
  <c r="E27" i="24"/>
  <c r="B27" i="24"/>
  <c r="T37" i="24" s="1"/>
  <c r="AT26" i="24"/>
  <c r="AS26" i="24"/>
  <c r="AP26" i="24"/>
  <c r="AA26" i="24"/>
  <c r="I26" i="24"/>
  <c r="J26" i="24" s="1"/>
  <c r="H26" i="24"/>
  <c r="B26" i="24"/>
  <c r="AR36" i="24" s="1"/>
  <c r="AW147" i="23"/>
  <c r="AU147" i="23"/>
  <c r="AS147" i="23"/>
  <c r="AG147" i="23"/>
  <c r="T147" i="23"/>
  <c r="AW146" i="23"/>
  <c r="AU146" i="23"/>
  <c r="AS146" i="23"/>
  <c r="AG146" i="23"/>
  <c r="AW145" i="23"/>
  <c r="AS145" i="23"/>
  <c r="AG145" i="23"/>
  <c r="AW144" i="23"/>
  <c r="AV144" i="23"/>
  <c r="AU144" i="23"/>
  <c r="AS144" i="23"/>
  <c r="AG144" i="23"/>
  <c r="T144" i="23"/>
  <c r="AW143" i="23"/>
  <c r="AU143" i="23"/>
  <c r="AS143" i="23"/>
  <c r="AG143" i="23"/>
  <c r="AW142" i="23"/>
  <c r="AS142" i="23"/>
  <c r="AG142" i="23"/>
  <c r="L142" i="23"/>
  <c r="K142" i="23"/>
  <c r="AW141" i="23"/>
  <c r="AU141" i="23"/>
  <c r="AS141" i="23"/>
  <c r="AG141" i="23"/>
  <c r="AW140" i="23"/>
  <c r="AV140" i="23"/>
  <c r="AS140" i="23"/>
  <c r="AG140" i="23"/>
  <c r="AW139" i="23"/>
  <c r="AS139" i="23"/>
  <c r="AG139" i="23"/>
  <c r="L139" i="23"/>
  <c r="K139" i="23"/>
  <c r="AW138" i="23"/>
  <c r="AU138" i="23"/>
  <c r="AS138" i="23"/>
  <c r="AG138" i="23"/>
  <c r="B138" i="23"/>
  <c r="AV145" i="23" s="1"/>
  <c r="AW137" i="23"/>
  <c r="AU137" i="23"/>
  <c r="AS137" i="23"/>
  <c r="AG137" i="23"/>
  <c r="B137" i="23"/>
  <c r="T146" i="23" s="1"/>
  <c r="AW136" i="23"/>
  <c r="AV136" i="23"/>
  <c r="AS136" i="23"/>
  <c r="AG136" i="23"/>
  <c r="T136" i="23"/>
  <c r="R136" i="23"/>
  <c r="O136" i="23"/>
  <c r="L136" i="23"/>
  <c r="K136" i="23"/>
  <c r="B136" i="23"/>
  <c r="AU142" i="23" s="1"/>
  <c r="AZ132" i="23"/>
  <c r="AW132" i="23"/>
  <c r="AV132" i="23"/>
  <c r="AS132" i="23"/>
  <c r="AG132" i="23"/>
  <c r="AZ131" i="23"/>
  <c r="AW131" i="23"/>
  <c r="AS131" i="23"/>
  <c r="AG131" i="23"/>
  <c r="T131" i="23"/>
  <c r="AZ130" i="23"/>
  <c r="AW130" i="23"/>
  <c r="AU130" i="23"/>
  <c r="AS130" i="23"/>
  <c r="AG130" i="23"/>
  <c r="AZ129" i="23"/>
  <c r="AW129" i="23"/>
  <c r="AS129" i="23"/>
  <c r="AG129" i="23"/>
  <c r="AZ128" i="23"/>
  <c r="AW128" i="23"/>
  <c r="AV128" i="23"/>
  <c r="AS128" i="23"/>
  <c r="AG128" i="23"/>
  <c r="AZ127" i="23"/>
  <c r="AW127" i="23"/>
  <c r="AS127" i="23"/>
  <c r="AG127" i="23"/>
  <c r="T127" i="23"/>
  <c r="AZ126" i="23"/>
  <c r="AW126" i="23"/>
  <c r="AV126" i="23"/>
  <c r="AS126" i="23"/>
  <c r="AG126" i="23"/>
  <c r="T126" i="23"/>
  <c r="AZ125" i="23"/>
  <c r="AW125" i="23"/>
  <c r="AV125" i="23"/>
  <c r="AS125" i="23"/>
  <c r="AG125" i="23"/>
  <c r="K125" i="23"/>
  <c r="L125" i="23" s="1"/>
  <c r="AZ124" i="23"/>
  <c r="AW124" i="23"/>
  <c r="AV124" i="23"/>
  <c r="AS124" i="23"/>
  <c r="AG124" i="23"/>
  <c r="T124" i="23"/>
  <c r="AZ123" i="23"/>
  <c r="AW123" i="23"/>
  <c r="AV123" i="23"/>
  <c r="AS123" i="23"/>
  <c r="AG123" i="23"/>
  <c r="B123" i="23"/>
  <c r="AV129" i="23" s="1"/>
  <c r="AZ122" i="23"/>
  <c r="AW122" i="23"/>
  <c r="AV122" i="23"/>
  <c r="AS122" i="23"/>
  <c r="AG122" i="23"/>
  <c r="B122" i="23"/>
  <c r="T130" i="23" s="1"/>
  <c r="AZ121" i="23"/>
  <c r="AW121" i="23"/>
  <c r="AV121" i="23"/>
  <c r="AS121" i="23"/>
  <c r="AG121" i="23"/>
  <c r="B121" i="23"/>
  <c r="K131" i="23" s="1"/>
  <c r="L131" i="23" s="1"/>
  <c r="AW116" i="23"/>
  <c r="AS116" i="23"/>
  <c r="AG116" i="23"/>
  <c r="AW115" i="23"/>
  <c r="AS115" i="23"/>
  <c r="AG115" i="23"/>
  <c r="AW114" i="23"/>
  <c r="AS114" i="23"/>
  <c r="AG114" i="23"/>
  <c r="AW113" i="23"/>
  <c r="AS113" i="23"/>
  <c r="AG113" i="23"/>
  <c r="AW112" i="23"/>
  <c r="AS112" i="23"/>
  <c r="AG112" i="23"/>
  <c r="AW111" i="23"/>
  <c r="AS111" i="23"/>
  <c r="AG111" i="23"/>
  <c r="K111" i="23"/>
  <c r="L111" i="23" s="1"/>
  <c r="AW110" i="23"/>
  <c r="AS110" i="23"/>
  <c r="AG110" i="23"/>
  <c r="AW109" i="23"/>
  <c r="AV109" i="23"/>
  <c r="AS109" i="23"/>
  <c r="AG109" i="23"/>
  <c r="AW108" i="23"/>
  <c r="AS108" i="23"/>
  <c r="AG108" i="23"/>
  <c r="K108" i="23"/>
  <c r="L108" i="23" s="1"/>
  <c r="AW107" i="23"/>
  <c r="AS107" i="23"/>
  <c r="AG107" i="23"/>
  <c r="B107" i="23"/>
  <c r="AV110" i="23" s="1"/>
  <c r="AW106" i="23"/>
  <c r="AS106" i="23"/>
  <c r="AG106" i="23"/>
  <c r="B106" i="23"/>
  <c r="T111" i="23" s="1"/>
  <c r="AW105" i="23"/>
  <c r="AS105" i="23"/>
  <c r="AG105" i="23"/>
  <c r="L105" i="23"/>
  <c r="K105" i="23"/>
  <c r="B105" i="23"/>
  <c r="AU114" i="23" s="1"/>
  <c r="AM100" i="23"/>
  <c r="T100" i="23"/>
  <c r="AM99" i="23"/>
  <c r="AM98" i="23"/>
  <c r="AM97" i="23"/>
  <c r="AM96" i="23"/>
  <c r="AM95" i="23"/>
  <c r="T95" i="23"/>
  <c r="AM94" i="23"/>
  <c r="AM93" i="23"/>
  <c r="AM92" i="23"/>
  <c r="AM91" i="23"/>
  <c r="T91" i="23"/>
  <c r="B91" i="23"/>
  <c r="AM90" i="23"/>
  <c r="AL90" i="23"/>
  <c r="T90" i="23"/>
  <c r="B90" i="23"/>
  <c r="T93" i="23" s="1"/>
  <c r="AM89" i="23"/>
  <c r="AL89" i="23"/>
  <c r="T89" i="23"/>
  <c r="B89" i="23"/>
  <c r="AT84" i="23"/>
  <c r="AP84" i="23"/>
  <c r="AA84" i="23"/>
  <c r="AT83" i="23"/>
  <c r="AS83" i="23"/>
  <c r="AP83" i="23"/>
  <c r="AA83" i="23"/>
  <c r="T83" i="23"/>
  <c r="AT82" i="23"/>
  <c r="AS82" i="23"/>
  <c r="AP82" i="23"/>
  <c r="AA82" i="23"/>
  <c r="AT81" i="23"/>
  <c r="AP81" i="23"/>
  <c r="AA81" i="23"/>
  <c r="AT80" i="23"/>
  <c r="AS80" i="23"/>
  <c r="AP80" i="23"/>
  <c r="AA80" i="23"/>
  <c r="T80" i="23"/>
  <c r="AT79" i="23"/>
  <c r="AS79" i="23"/>
  <c r="AR79" i="23"/>
  <c r="AP79" i="23"/>
  <c r="AA79" i="23"/>
  <c r="AT78" i="23"/>
  <c r="AS78" i="23"/>
  <c r="AP78" i="23"/>
  <c r="AA78" i="23"/>
  <c r="AT77" i="23"/>
  <c r="AS77" i="23"/>
  <c r="AP77" i="23"/>
  <c r="AA77" i="23"/>
  <c r="T77" i="23"/>
  <c r="AT76" i="23"/>
  <c r="AS76" i="23"/>
  <c r="AR76" i="23"/>
  <c r="AP76" i="23"/>
  <c r="AA76" i="23"/>
  <c r="AT75" i="23"/>
  <c r="AS75" i="23"/>
  <c r="AP75" i="23"/>
  <c r="AA75" i="23"/>
  <c r="T75" i="23"/>
  <c r="B75" i="23"/>
  <c r="AS84" i="23" s="1"/>
  <c r="AT74" i="23"/>
  <c r="AS74" i="23"/>
  <c r="AP74" i="23"/>
  <c r="AA74" i="23"/>
  <c r="T74" i="23"/>
  <c r="B74" i="23"/>
  <c r="T79" i="23" s="1"/>
  <c r="AT73" i="23"/>
  <c r="AS73" i="23"/>
  <c r="AP73" i="23"/>
  <c r="AA73" i="23"/>
  <c r="B73" i="23"/>
  <c r="AR78" i="23" s="1"/>
  <c r="D70" i="23"/>
  <c r="D85" i="23" s="1"/>
  <c r="D101" i="23" s="1"/>
  <c r="D117" i="23" s="1"/>
  <c r="D133" i="23" s="1"/>
  <c r="D148" i="23" s="1"/>
  <c r="AT69" i="23"/>
  <c r="AR69" i="23"/>
  <c r="AP69" i="23"/>
  <c r="AA69" i="23"/>
  <c r="R69" i="23"/>
  <c r="AT68" i="23"/>
  <c r="AR68" i="23"/>
  <c r="AP68" i="23"/>
  <c r="AA68" i="23"/>
  <c r="D68" i="23"/>
  <c r="AT67" i="23"/>
  <c r="AS67" i="23"/>
  <c r="AR67" i="23"/>
  <c r="AP67" i="23"/>
  <c r="AA67" i="23"/>
  <c r="L67" i="23"/>
  <c r="K67" i="23"/>
  <c r="AT66" i="23"/>
  <c r="AR66" i="23"/>
  <c r="AP66" i="23"/>
  <c r="AA66" i="23"/>
  <c r="AT65" i="23"/>
  <c r="AR65" i="23"/>
  <c r="AP65" i="23"/>
  <c r="AA65" i="23"/>
  <c r="K65" i="23"/>
  <c r="L65" i="23" s="1"/>
  <c r="D65" i="23"/>
  <c r="AT64" i="23"/>
  <c r="AR64" i="23"/>
  <c r="AP64" i="23"/>
  <c r="AA64" i="23"/>
  <c r="K64" i="23"/>
  <c r="D64" i="23"/>
  <c r="E65" i="23" s="1"/>
  <c r="H64" i="23" s="1"/>
  <c r="I64" i="23" s="1"/>
  <c r="J64" i="23" s="1"/>
  <c r="AT63" i="23"/>
  <c r="AP63" i="23"/>
  <c r="AA63" i="23"/>
  <c r="K63" i="23"/>
  <c r="L63" i="23" s="1"/>
  <c r="AT62" i="23"/>
  <c r="AR62" i="23"/>
  <c r="AP62" i="23"/>
  <c r="AA62" i="23"/>
  <c r="K62" i="23"/>
  <c r="L62" i="23" s="1"/>
  <c r="D62" i="23"/>
  <c r="AT61" i="23"/>
  <c r="AR61" i="23"/>
  <c r="AP61" i="23"/>
  <c r="AA61" i="23"/>
  <c r="K61" i="23"/>
  <c r="AT60" i="23"/>
  <c r="AP60" i="23"/>
  <c r="AA60" i="23"/>
  <c r="K60" i="23"/>
  <c r="L60" i="23" s="1"/>
  <c r="B60" i="23"/>
  <c r="AS63" i="23" s="1"/>
  <c r="AT59" i="23"/>
  <c r="AR59" i="23"/>
  <c r="AP59" i="23"/>
  <c r="AA59" i="23"/>
  <c r="K59" i="23"/>
  <c r="L59" i="23" s="1"/>
  <c r="D59" i="23"/>
  <c r="B59" i="23"/>
  <c r="AT58" i="23"/>
  <c r="AS58" i="23"/>
  <c r="AR58" i="23"/>
  <c r="AP58" i="23"/>
  <c r="AA58" i="23"/>
  <c r="K58" i="23"/>
  <c r="L58" i="23" s="1"/>
  <c r="B58" i="23"/>
  <c r="K69" i="23" s="1"/>
  <c r="L69" i="23" s="1"/>
  <c r="D54" i="23"/>
  <c r="AT53" i="23"/>
  <c r="AP53" i="23"/>
  <c r="AG53" i="23"/>
  <c r="AA53" i="23"/>
  <c r="E53" i="23"/>
  <c r="D53" i="23"/>
  <c r="E54" i="23" s="1"/>
  <c r="H53" i="23" s="1"/>
  <c r="I53" i="23" s="1"/>
  <c r="J53" i="23" s="1"/>
  <c r="AT52" i="23"/>
  <c r="AP52" i="23"/>
  <c r="AG52" i="23"/>
  <c r="AA52" i="23"/>
  <c r="L52" i="23"/>
  <c r="K52" i="23"/>
  <c r="H52" i="23"/>
  <c r="I52" i="23" s="1"/>
  <c r="J52" i="23" s="1"/>
  <c r="E52" i="23"/>
  <c r="H51" i="23" s="1"/>
  <c r="I51" i="23" s="1"/>
  <c r="J51" i="23" s="1"/>
  <c r="D52" i="23"/>
  <c r="AT51" i="23"/>
  <c r="AP51" i="23"/>
  <c r="AG51" i="23"/>
  <c r="AA51" i="23"/>
  <c r="T51" i="23"/>
  <c r="E51" i="23"/>
  <c r="D51" i="23"/>
  <c r="D67" i="23" s="1"/>
  <c r="D82" i="23" s="1"/>
  <c r="AT50" i="23"/>
  <c r="AR50" i="23"/>
  <c r="AP50" i="23"/>
  <c r="AG50" i="23"/>
  <c r="AA50" i="23"/>
  <c r="H50" i="23"/>
  <c r="I50" i="23" s="1"/>
  <c r="J50" i="23" s="1"/>
  <c r="E50" i="23"/>
  <c r="H49" i="23" s="1"/>
  <c r="I49" i="23" s="1"/>
  <c r="J49" i="23" s="1"/>
  <c r="D50" i="23"/>
  <c r="D66" i="23" s="1"/>
  <c r="AT49" i="23"/>
  <c r="AS49" i="23"/>
  <c r="AP49" i="23"/>
  <c r="AG49" i="23"/>
  <c r="AA49" i="23"/>
  <c r="D49" i="23"/>
  <c r="AT48" i="23"/>
  <c r="AS48" i="23"/>
  <c r="AP48" i="23"/>
  <c r="AG48" i="23"/>
  <c r="AA48" i="23"/>
  <c r="D48" i="23"/>
  <c r="E49" i="23" s="1"/>
  <c r="H48" i="23" s="1"/>
  <c r="I48" i="23" s="1"/>
  <c r="J48" i="23" s="1"/>
  <c r="AT47" i="23"/>
  <c r="AS47" i="23"/>
  <c r="AP47" i="23"/>
  <c r="AG47" i="23"/>
  <c r="AA47" i="23"/>
  <c r="D47" i="23"/>
  <c r="D63" i="23" s="1"/>
  <c r="AT46" i="23"/>
  <c r="AP46" i="23"/>
  <c r="AG46" i="23"/>
  <c r="AA46" i="23"/>
  <c r="D46" i="23"/>
  <c r="E47" i="23" s="1"/>
  <c r="H46" i="23" s="1"/>
  <c r="I46" i="23" s="1"/>
  <c r="J46" i="23" s="1"/>
  <c r="AT45" i="23"/>
  <c r="AS45" i="23"/>
  <c r="AP45" i="23"/>
  <c r="AG45" i="23"/>
  <c r="AA45" i="23"/>
  <c r="T45" i="23"/>
  <c r="E45" i="23"/>
  <c r="H44" i="23" s="1"/>
  <c r="I44" i="23" s="1"/>
  <c r="J44" i="23" s="1"/>
  <c r="D45" i="23"/>
  <c r="AT44" i="23"/>
  <c r="AS44" i="23"/>
  <c r="AP44" i="23"/>
  <c r="AG44" i="23"/>
  <c r="AA44" i="23"/>
  <c r="T44" i="23"/>
  <c r="D44" i="23"/>
  <c r="D60" i="23" s="1"/>
  <c r="B44" i="23"/>
  <c r="AS46" i="23" s="1"/>
  <c r="AT43" i="23"/>
  <c r="AS43" i="23"/>
  <c r="AP43" i="23"/>
  <c r="AG43" i="23"/>
  <c r="AA43" i="23"/>
  <c r="D43" i="23"/>
  <c r="E44" i="23" s="1"/>
  <c r="H43" i="23" s="1"/>
  <c r="I43" i="23" s="1"/>
  <c r="J43" i="23" s="1"/>
  <c r="B43" i="23"/>
  <c r="T50" i="23" s="1"/>
  <c r="AT42" i="23"/>
  <c r="AS42" i="23"/>
  <c r="AP42" i="23"/>
  <c r="AG42" i="23"/>
  <c r="AA42" i="23"/>
  <c r="K42" i="23"/>
  <c r="L42" i="23" s="1"/>
  <c r="J42" i="23"/>
  <c r="D42" i="23"/>
  <c r="E43" i="23" s="1"/>
  <c r="H42" i="23" s="1"/>
  <c r="I42" i="23" s="1"/>
  <c r="B42" i="23"/>
  <c r="AR49" i="23" s="1"/>
  <c r="E38" i="23"/>
  <c r="AT37" i="23"/>
  <c r="AP37" i="23"/>
  <c r="AA37" i="23"/>
  <c r="T37" i="23"/>
  <c r="H37" i="23"/>
  <c r="I37" i="23" s="1"/>
  <c r="J37" i="23" s="1"/>
  <c r="E37" i="23"/>
  <c r="H36" i="23" s="1"/>
  <c r="I36" i="23" s="1"/>
  <c r="J36" i="23" s="1"/>
  <c r="AT36" i="23"/>
  <c r="AP36" i="23"/>
  <c r="AA36" i="23"/>
  <c r="T36" i="23"/>
  <c r="E36" i="23"/>
  <c r="H35" i="23" s="1"/>
  <c r="I35" i="23" s="1"/>
  <c r="J35" i="23" s="1"/>
  <c r="AT35" i="23"/>
  <c r="AP35" i="23"/>
  <c r="AA35" i="23"/>
  <c r="K35" i="23"/>
  <c r="L35" i="23" s="1"/>
  <c r="E35" i="23"/>
  <c r="H34" i="23" s="1"/>
  <c r="I34" i="23" s="1"/>
  <c r="J34" i="23" s="1"/>
  <c r="AT34" i="23"/>
  <c r="AP34" i="23"/>
  <c r="AA34" i="23"/>
  <c r="E34" i="23"/>
  <c r="AT33" i="23"/>
  <c r="AS33" i="23"/>
  <c r="AP33" i="23"/>
  <c r="AA33" i="23"/>
  <c r="T33" i="23"/>
  <c r="H33" i="23"/>
  <c r="I33" i="23" s="1"/>
  <c r="J33" i="23" s="1"/>
  <c r="E33" i="23"/>
  <c r="AT32" i="23"/>
  <c r="AR32" i="23"/>
  <c r="AP32" i="23"/>
  <c r="AA32" i="23"/>
  <c r="T32" i="23"/>
  <c r="I32" i="23"/>
  <c r="J32" i="23" s="1"/>
  <c r="H32" i="23"/>
  <c r="E32" i="23"/>
  <c r="H31" i="23" s="1"/>
  <c r="I31" i="23" s="1"/>
  <c r="J31" i="23" s="1"/>
  <c r="AT31" i="23"/>
  <c r="AP31" i="23"/>
  <c r="AA31" i="23"/>
  <c r="K31" i="23"/>
  <c r="L31" i="23" s="1"/>
  <c r="E31" i="23"/>
  <c r="H30" i="23" s="1"/>
  <c r="I30" i="23" s="1"/>
  <c r="J30" i="23" s="1"/>
  <c r="AT30" i="23"/>
  <c r="AP30" i="23"/>
  <c r="AA30" i="23"/>
  <c r="E30" i="23"/>
  <c r="AT29" i="23"/>
  <c r="AP29" i="23"/>
  <c r="AA29" i="23"/>
  <c r="I29" i="23"/>
  <c r="J29" i="23" s="1"/>
  <c r="H29" i="23"/>
  <c r="E29" i="23"/>
  <c r="AT28" i="23"/>
  <c r="AS28" i="23"/>
  <c r="AR28" i="23"/>
  <c r="AP28" i="23"/>
  <c r="AA28" i="23"/>
  <c r="H28" i="23"/>
  <c r="I28" i="23" s="1"/>
  <c r="J28" i="23" s="1"/>
  <c r="E28" i="23"/>
  <c r="H27" i="23" s="1"/>
  <c r="I27" i="23" s="1"/>
  <c r="J27" i="23" s="1"/>
  <c r="B28" i="23"/>
  <c r="AS34" i="23" s="1"/>
  <c r="AT27" i="23"/>
  <c r="AS27" i="23"/>
  <c r="AP27" i="23"/>
  <c r="AA27" i="23"/>
  <c r="T27" i="23"/>
  <c r="E27" i="23"/>
  <c r="B27" i="23"/>
  <c r="T28" i="23" s="1"/>
  <c r="AT26" i="23"/>
  <c r="AS26" i="23"/>
  <c r="AP26" i="23"/>
  <c r="AA26" i="23"/>
  <c r="T26" i="23"/>
  <c r="H26" i="23"/>
  <c r="I26" i="23" s="1"/>
  <c r="J26" i="23" s="1"/>
  <c r="B26" i="23"/>
  <c r="AR27" i="23" s="1"/>
  <c r="AW147" i="22"/>
  <c r="AS147" i="22"/>
  <c r="AG147" i="22"/>
  <c r="AW146" i="22"/>
  <c r="AS146" i="22"/>
  <c r="AG146" i="22"/>
  <c r="AW145" i="22"/>
  <c r="AS145" i="22"/>
  <c r="AG145" i="22"/>
  <c r="AW144" i="22"/>
  <c r="AS144" i="22"/>
  <c r="AG144" i="22"/>
  <c r="AW143" i="22"/>
  <c r="AS143" i="22"/>
  <c r="AG143" i="22"/>
  <c r="AW142" i="22"/>
  <c r="AS142" i="22"/>
  <c r="AG142" i="22"/>
  <c r="AW141" i="22"/>
  <c r="AS141" i="22"/>
  <c r="AG141" i="22"/>
  <c r="AW140" i="22"/>
  <c r="AS140" i="22"/>
  <c r="AG140" i="22"/>
  <c r="AW139" i="22"/>
  <c r="AS139" i="22"/>
  <c r="AG139" i="22"/>
  <c r="AW138" i="22"/>
  <c r="AS138" i="22"/>
  <c r="AG138" i="22"/>
  <c r="B138" i="22"/>
  <c r="AV140" i="22" s="1"/>
  <c r="AW137" i="22"/>
  <c r="AS137" i="22"/>
  <c r="AG137" i="22"/>
  <c r="B137" i="22"/>
  <c r="T141" i="22" s="1"/>
  <c r="AW136" i="22"/>
  <c r="AS136" i="22"/>
  <c r="AG136" i="22"/>
  <c r="B136" i="22"/>
  <c r="AZ132" i="22"/>
  <c r="AW132" i="22"/>
  <c r="AS132" i="22"/>
  <c r="AG132" i="22"/>
  <c r="AZ131" i="22"/>
  <c r="AW131" i="22"/>
  <c r="AS131" i="22"/>
  <c r="AG131" i="22"/>
  <c r="AZ130" i="22"/>
  <c r="AW130" i="22"/>
  <c r="AS130" i="22"/>
  <c r="AG130" i="22"/>
  <c r="AZ129" i="22"/>
  <c r="AW129" i="22"/>
  <c r="AS129" i="22"/>
  <c r="AG129" i="22"/>
  <c r="AZ128" i="22"/>
  <c r="AW128" i="22"/>
  <c r="AS128" i="22"/>
  <c r="AG128" i="22"/>
  <c r="AZ127" i="22"/>
  <c r="AW127" i="22"/>
  <c r="AS127" i="22"/>
  <c r="AG127" i="22"/>
  <c r="L127" i="22"/>
  <c r="K127" i="22"/>
  <c r="AZ126" i="22"/>
  <c r="AW126" i="22"/>
  <c r="AS126" i="22"/>
  <c r="AG126" i="22"/>
  <c r="T126" i="22"/>
  <c r="AZ125" i="22"/>
  <c r="AW125" i="22"/>
  <c r="AS125" i="22"/>
  <c r="AG125" i="22"/>
  <c r="K125" i="22"/>
  <c r="L125" i="22" s="1"/>
  <c r="AZ124" i="22"/>
  <c r="AW124" i="22"/>
  <c r="AS124" i="22"/>
  <c r="AG124" i="22"/>
  <c r="T124" i="22"/>
  <c r="AZ123" i="22"/>
  <c r="AW123" i="22"/>
  <c r="AS123" i="22"/>
  <c r="AG123" i="22"/>
  <c r="B123" i="22"/>
  <c r="AZ122" i="22"/>
  <c r="AW122" i="22"/>
  <c r="AS122" i="22"/>
  <c r="AG122" i="22"/>
  <c r="B122" i="22"/>
  <c r="T129" i="22" s="1"/>
  <c r="AZ121" i="22"/>
  <c r="AW121" i="22"/>
  <c r="AU121" i="22"/>
  <c r="AS121" i="22"/>
  <c r="AG121" i="22"/>
  <c r="L121" i="22"/>
  <c r="R121" i="22" s="1"/>
  <c r="K121" i="22"/>
  <c r="B121" i="22"/>
  <c r="AW116" i="22"/>
  <c r="AS116" i="22"/>
  <c r="AG116" i="22"/>
  <c r="AW115" i="22"/>
  <c r="AV115" i="22"/>
  <c r="AS115" i="22"/>
  <c r="AG115" i="22"/>
  <c r="T115" i="22"/>
  <c r="K115" i="22"/>
  <c r="L115" i="22" s="1"/>
  <c r="AW114" i="22"/>
  <c r="AV114" i="22"/>
  <c r="AS114" i="22"/>
  <c r="AG114" i="22"/>
  <c r="L114" i="22"/>
  <c r="K114" i="22"/>
  <c r="AW113" i="22"/>
  <c r="AS113" i="22"/>
  <c r="AG113" i="22"/>
  <c r="AW112" i="22"/>
  <c r="AV112" i="22"/>
  <c r="AS112" i="22"/>
  <c r="AG112" i="22"/>
  <c r="T112" i="22"/>
  <c r="AW111" i="22"/>
  <c r="AV111" i="22"/>
  <c r="AU111" i="22"/>
  <c r="AS111" i="22"/>
  <c r="AG111" i="22"/>
  <c r="K111" i="22"/>
  <c r="L111" i="22" s="1"/>
  <c r="AW110" i="22"/>
  <c r="AS110" i="22"/>
  <c r="AG110" i="22"/>
  <c r="AW109" i="22"/>
  <c r="AV109" i="22"/>
  <c r="AU109" i="22"/>
  <c r="AS109" i="22"/>
  <c r="AG109" i="22"/>
  <c r="AW108" i="22"/>
  <c r="AV108" i="22"/>
  <c r="AU108" i="22"/>
  <c r="AS108" i="22"/>
  <c r="AG108" i="22"/>
  <c r="K108" i="22"/>
  <c r="L108" i="22" s="1"/>
  <c r="AW107" i="22"/>
  <c r="AS107" i="22"/>
  <c r="AG107" i="22"/>
  <c r="B107" i="22"/>
  <c r="AV110" i="22" s="1"/>
  <c r="AW106" i="22"/>
  <c r="AV106" i="22"/>
  <c r="AS106" i="22"/>
  <c r="AG106" i="22"/>
  <c r="T106" i="22"/>
  <c r="B106" i="22"/>
  <c r="T111" i="22" s="1"/>
  <c r="AW105" i="22"/>
  <c r="AV105" i="22"/>
  <c r="AS105" i="22"/>
  <c r="AG105" i="22"/>
  <c r="L105" i="22"/>
  <c r="K105" i="22"/>
  <c r="B105" i="22"/>
  <c r="AU114" i="22" s="1"/>
  <c r="AM100" i="22"/>
  <c r="AL100" i="22"/>
  <c r="T100" i="22"/>
  <c r="AM99" i="22"/>
  <c r="AM98" i="22"/>
  <c r="AL98" i="22"/>
  <c r="AM97" i="22"/>
  <c r="AM96" i="22"/>
  <c r="T96" i="22"/>
  <c r="AM95" i="22"/>
  <c r="AL95" i="22"/>
  <c r="T95" i="22"/>
  <c r="AM94" i="22"/>
  <c r="AM93" i="22"/>
  <c r="AL93" i="22"/>
  <c r="AM92" i="22"/>
  <c r="AM91" i="22"/>
  <c r="T91" i="22"/>
  <c r="B91" i="22"/>
  <c r="AL97" i="22" s="1"/>
  <c r="AM90" i="22"/>
  <c r="AL90" i="22"/>
  <c r="T90" i="22"/>
  <c r="B90" i="22"/>
  <c r="T89" i="22" s="1"/>
  <c r="AM89" i="22"/>
  <c r="AL89" i="22"/>
  <c r="D89" i="22"/>
  <c r="B89" i="22"/>
  <c r="AT84" i="22"/>
  <c r="AP84" i="22"/>
  <c r="AA84" i="22"/>
  <c r="T84" i="22"/>
  <c r="AT83" i="22"/>
  <c r="AS83" i="22"/>
  <c r="AP83" i="22"/>
  <c r="AA83" i="22"/>
  <c r="AT82" i="22"/>
  <c r="AS82" i="22"/>
  <c r="AP82" i="22"/>
  <c r="AA82" i="22"/>
  <c r="AT81" i="22"/>
  <c r="AP81" i="22"/>
  <c r="AA81" i="22"/>
  <c r="T81" i="22"/>
  <c r="AT80" i="22"/>
  <c r="AS80" i="22"/>
  <c r="AP80" i="22"/>
  <c r="AA80" i="22"/>
  <c r="T80" i="22"/>
  <c r="AT79" i="22"/>
  <c r="AS79" i="22"/>
  <c r="AP79" i="22"/>
  <c r="AA79" i="22"/>
  <c r="AT78" i="22"/>
  <c r="AP78" i="22"/>
  <c r="AA78" i="22"/>
  <c r="T78" i="22"/>
  <c r="AT77" i="22"/>
  <c r="AP77" i="22"/>
  <c r="AA77" i="22"/>
  <c r="T77" i="22"/>
  <c r="AT76" i="22"/>
  <c r="AS76" i="22"/>
  <c r="AP76" i="22"/>
  <c r="AA76" i="22"/>
  <c r="AT75" i="22"/>
  <c r="AP75" i="22"/>
  <c r="AA75" i="22"/>
  <c r="T75" i="22"/>
  <c r="B75" i="22"/>
  <c r="AS78" i="22" s="1"/>
  <c r="AT74" i="22"/>
  <c r="AS74" i="22"/>
  <c r="AP74" i="22"/>
  <c r="AA74" i="22"/>
  <c r="T74" i="22"/>
  <c r="B74" i="22"/>
  <c r="T79" i="22" s="1"/>
  <c r="AT73" i="22"/>
  <c r="AS73" i="22"/>
  <c r="AP73" i="22"/>
  <c r="AA73" i="22"/>
  <c r="B73" i="22"/>
  <c r="K84" i="22" s="1"/>
  <c r="L84" i="22" s="1"/>
  <c r="AT69" i="22"/>
  <c r="AP69" i="22"/>
  <c r="AA69" i="22"/>
  <c r="AT68" i="22"/>
  <c r="AR68" i="22"/>
  <c r="AP68" i="22"/>
  <c r="AA68" i="22"/>
  <c r="AT67" i="22"/>
  <c r="AP67" i="22"/>
  <c r="AA67" i="22"/>
  <c r="AT66" i="22"/>
  <c r="AP66" i="22"/>
  <c r="AA66" i="22"/>
  <c r="AT65" i="22"/>
  <c r="AR65" i="22"/>
  <c r="AP65" i="22"/>
  <c r="AA65" i="22"/>
  <c r="D65" i="22"/>
  <c r="AT64" i="22"/>
  <c r="AS64" i="22"/>
  <c r="AP64" i="22"/>
  <c r="AA64" i="22"/>
  <c r="AT63" i="22"/>
  <c r="AP63" i="22"/>
  <c r="AA63" i="22"/>
  <c r="AT62" i="22"/>
  <c r="AP62" i="22"/>
  <c r="AA62" i="22"/>
  <c r="AT61" i="22"/>
  <c r="AS61" i="22"/>
  <c r="AP61" i="22"/>
  <c r="AA61" i="22"/>
  <c r="K61" i="22"/>
  <c r="L61" i="22" s="1"/>
  <c r="AT60" i="22"/>
  <c r="AP60" i="22"/>
  <c r="AA60" i="22"/>
  <c r="B60" i="22"/>
  <c r="AT59" i="22"/>
  <c r="AR59" i="22"/>
  <c r="AP59" i="22"/>
  <c r="AA59" i="22"/>
  <c r="B59" i="22"/>
  <c r="T69" i="22" s="1"/>
  <c r="AT58" i="22"/>
  <c r="AP58" i="22"/>
  <c r="AA58" i="22"/>
  <c r="K58" i="22"/>
  <c r="L58" i="22" s="1"/>
  <c r="B58" i="22"/>
  <c r="D54" i="22"/>
  <c r="D70" i="22" s="1"/>
  <c r="D85" i="22" s="1"/>
  <c r="D101" i="22" s="1"/>
  <c r="D117" i="22" s="1"/>
  <c r="D133" i="22" s="1"/>
  <c r="D148" i="22" s="1"/>
  <c r="AT53" i="22"/>
  <c r="AS53" i="22"/>
  <c r="AP53" i="22"/>
  <c r="AG53" i="22"/>
  <c r="AA53" i="22"/>
  <c r="T53" i="22"/>
  <c r="K53" i="22"/>
  <c r="L53" i="22" s="1"/>
  <c r="E53" i="22"/>
  <c r="H52" i="22" s="1"/>
  <c r="I52" i="22" s="1"/>
  <c r="J52" i="22" s="1"/>
  <c r="D53" i="22"/>
  <c r="AT52" i="22"/>
  <c r="AS52" i="22"/>
  <c r="AR52" i="22"/>
  <c r="AP52" i="22"/>
  <c r="AG52" i="22"/>
  <c r="AA52" i="22"/>
  <c r="T52" i="22"/>
  <c r="K52" i="22"/>
  <c r="L52" i="22" s="1"/>
  <c r="D52" i="22"/>
  <c r="D68" i="22" s="1"/>
  <c r="AT51" i="22"/>
  <c r="AS51" i="22"/>
  <c r="AR51" i="22"/>
  <c r="AP51" i="22"/>
  <c r="AG51" i="22"/>
  <c r="AA51" i="22"/>
  <c r="T51" i="22"/>
  <c r="D51" i="22"/>
  <c r="D67" i="22" s="1"/>
  <c r="E68" i="22" s="1"/>
  <c r="H67" i="22" s="1"/>
  <c r="I67" i="22" s="1"/>
  <c r="J67" i="22" s="1"/>
  <c r="AT50" i="22"/>
  <c r="AR50" i="22"/>
  <c r="AP50" i="22"/>
  <c r="AG50" i="22"/>
  <c r="AA50" i="22"/>
  <c r="E50" i="22"/>
  <c r="H49" i="22" s="1"/>
  <c r="I49" i="22" s="1"/>
  <c r="J49" i="22" s="1"/>
  <c r="D50" i="22"/>
  <c r="D66" i="22" s="1"/>
  <c r="AT49" i="22"/>
  <c r="AS49" i="22"/>
  <c r="AP49" i="22"/>
  <c r="AG49" i="22"/>
  <c r="AA49" i="22"/>
  <c r="T49" i="22"/>
  <c r="K49" i="22"/>
  <c r="L49" i="22" s="1"/>
  <c r="E49" i="22"/>
  <c r="H48" i="22" s="1"/>
  <c r="I48" i="22" s="1"/>
  <c r="J48" i="22" s="1"/>
  <c r="D49" i="22"/>
  <c r="AT48" i="22"/>
  <c r="AS48" i="22"/>
  <c r="AP48" i="22"/>
  <c r="AG48" i="22"/>
  <c r="AA48" i="22"/>
  <c r="T48" i="22"/>
  <c r="E48" i="22"/>
  <c r="D48" i="22"/>
  <c r="D64" i="22" s="1"/>
  <c r="D79" i="22" s="1"/>
  <c r="D95" i="22" s="1"/>
  <c r="AT47" i="22"/>
  <c r="AS47" i="22"/>
  <c r="AR47" i="22"/>
  <c r="AP47" i="22"/>
  <c r="AG47" i="22"/>
  <c r="AA47" i="22"/>
  <c r="H47" i="22"/>
  <c r="I47" i="22" s="1"/>
  <c r="J47" i="22" s="1"/>
  <c r="E47" i="22"/>
  <c r="H46" i="22" s="1"/>
  <c r="I46" i="22" s="1"/>
  <c r="J46" i="22" s="1"/>
  <c r="D47" i="22"/>
  <c r="D63" i="22" s="1"/>
  <c r="AT46" i="22"/>
  <c r="AS46" i="22"/>
  <c r="AP46" i="22"/>
  <c r="AG46" i="22"/>
  <c r="AA46" i="22"/>
  <c r="T46" i="22"/>
  <c r="D46" i="22"/>
  <c r="D62" i="22" s="1"/>
  <c r="AT45" i="22"/>
  <c r="AS45" i="22"/>
  <c r="AP45" i="22"/>
  <c r="AG45" i="22"/>
  <c r="AA45" i="22"/>
  <c r="T45" i="22"/>
  <c r="L45" i="22"/>
  <c r="R45" i="22" s="1"/>
  <c r="K45" i="22"/>
  <c r="E45" i="22"/>
  <c r="H44" i="22" s="1"/>
  <c r="I44" i="22" s="1"/>
  <c r="J44" i="22" s="1"/>
  <c r="D45" i="22"/>
  <c r="D61" i="22" s="1"/>
  <c r="D76" i="22" s="1"/>
  <c r="D92" i="22" s="1"/>
  <c r="AT44" i="22"/>
  <c r="AP44" i="22"/>
  <c r="AG44" i="22"/>
  <c r="AA44" i="22"/>
  <c r="T44" i="22"/>
  <c r="K44" i="22"/>
  <c r="L44" i="22" s="1"/>
  <c r="D44" i="22"/>
  <c r="D60" i="22" s="1"/>
  <c r="B44" i="22"/>
  <c r="AS44" i="22" s="1"/>
  <c r="AT43" i="22"/>
  <c r="AS43" i="22"/>
  <c r="AR43" i="22"/>
  <c r="AP43" i="22"/>
  <c r="AG43" i="22"/>
  <c r="AA43" i="22"/>
  <c r="T43" i="22"/>
  <c r="K43" i="22"/>
  <c r="L43" i="22" s="1"/>
  <c r="E43" i="22"/>
  <c r="D43" i="22"/>
  <c r="E44" i="22" s="1"/>
  <c r="H43" i="22" s="1"/>
  <c r="I43" i="22" s="1"/>
  <c r="J43" i="22" s="1"/>
  <c r="B43" i="22"/>
  <c r="T50" i="22" s="1"/>
  <c r="AT42" i="22"/>
  <c r="AS42" i="22"/>
  <c r="AR42" i="22"/>
  <c r="AP42" i="22"/>
  <c r="AG42" i="22"/>
  <c r="AA42" i="22"/>
  <c r="T42" i="22"/>
  <c r="K42" i="22"/>
  <c r="L42" i="22" s="1"/>
  <c r="H42" i="22"/>
  <c r="I42" i="22" s="1"/>
  <c r="J42" i="22" s="1"/>
  <c r="D42" i="22"/>
  <c r="D58" i="22" s="1"/>
  <c r="D73" i="22" s="1"/>
  <c r="E74" i="22" s="1"/>
  <c r="H73" i="22" s="1"/>
  <c r="I73" i="22" s="1"/>
  <c r="J73" i="22" s="1"/>
  <c r="B42" i="22"/>
  <c r="AR44" i="22" s="1"/>
  <c r="E38" i="22"/>
  <c r="AT37" i="22"/>
  <c r="AP37" i="22"/>
  <c r="AA37" i="22"/>
  <c r="H37" i="22"/>
  <c r="I37" i="22" s="1"/>
  <c r="J37" i="22" s="1"/>
  <c r="E37" i="22"/>
  <c r="H36" i="22" s="1"/>
  <c r="I36" i="22" s="1"/>
  <c r="J36" i="22" s="1"/>
  <c r="AT36" i="22"/>
  <c r="AP36" i="22"/>
  <c r="AA36" i="22"/>
  <c r="E36" i="22"/>
  <c r="AT35" i="22"/>
  <c r="AP35" i="22"/>
  <c r="AA35" i="22"/>
  <c r="H35" i="22"/>
  <c r="I35" i="22" s="1"/>
  <c r="J35" i="22" s="1"/>
  <c r="E35" i="22"/>
  <c r="AT34" i="22"/>
  <c r="AP34" i="22"/>
  <c r="AA34" i="22"/>
  <c r="H34" i="22"/>
  <c r="I34" i="22" s="1"/>
  <c r="J34" i="22" s="1"/>
  <c r="E34" i="22"/>
  <c r="AT33" i="22"/>
  <c r="AP33" i="22"/>
  <c r="AA33" i="22"/>
  <c r="T33" i="22"/>
  <c r="H33" i="22"/>
  <c r="I33" i="22" s="1"/>
  <c r="J33" i="22" s="1"/>
  <c r="E33" i="22"/>
  <c r="H32" i="22" s="1"/>
  <c r="I32" i="22" s="1"/>
  <c r="J32" i="22" s="1"/>
  <c r="AT32" i="22"/>
  <c r="AP32" i="22"/>
  <c r="AA32" i="22"/>
  <c r="E32" i="22"/>
  <c r="AT31" i="22"/>
  <c r="AP31" i="22"/>
  <c r="AA31" i="22"/>
  <c r="H31" i="22"/>
  <c r="I31" i="22" s="1"/>
  <c r="J31" i="22" s="1"/>
  <c r="E31" i="22"/>
  <c r="AT30" i="22"/>
  <c r="AP30" i="22"/>
  <c r="AA30" i="22"/>
  <c r="I30" i="22"/>
  <c r="J30" i="22" s="1"/>
  <c r="H30" i="22"/>
  <c r="E30" i="22"/>
  <c r="AT29" i="22"/>
  <c r="AP29" i="22"/>
  <c r="AA29" i="22"/>
  <c r="T29" i="22"/>
  <c r="I29" i="22"/>
  <c r="J29" i="22" s="1"/>
  <c r="H29" i="22"/>
  <c r="E29" i="22"/>
  <c r="AT28" i="22"/>
  <c r="AP28" i="22"/>
  <c r="AA28" i="22"/>
  <c r="H28" i="22"/>
  <c r="I28" i="22" s="1"/>
  <c r="J28" i="22" s="1"/>
  <c r="E28" i="22"/>
  <c r="H27" i="22" s="1"/>
  <c r="I27" i="22" s="1"/>
  <c r="J27" i="22" s="1"/>
  <c r="B28" i="22"/>
  <c r="AS27" i="22" s="1"/>
  <c r="AT27" i="22"/>
  <c r="AP27" i="22"/>
  <c r="AA27" i="22"/>
  <c r="T27" i="22"/>
  <c r="K27" i="22"/>
  <c r="L27" i="22" s="1"/>
  <c r="E27" i="22"/>
  <c r="B27" i="22"/>
  <c r="T36" i="22" s="1"/>
  <c r="AT26" i="22"/>
  <c r="AP26" i="22"/>
  <c r="AA26" i="22"/>
  <c r="T26" i="22"/>
  <c r="H26" i="22"/>
  <c r="I26" i="22" s="1"/>
  <c r="J26" i="22" s="1"/>
  <c r="B26" i="22"/>
  <c r="AR35" i="22" s="1"/>
  <c r="AW147" i="21"/>
  <c r="AV147" i="21"/>
  <c r="AS147" i="21"/>
  <c r="AG147" i="21"/>
  <c r="AW146" i="21"/>
  <c r="AS146" i="21"/>
  <c r="AG146" i="21"/>
  <c r="AW145" i="21"/>
  <c r="AS145" i="21"/>
  <c r="AG145" i="21"/>
  <c r="AW144" i="21"/>
  <c r="AV144" i="21"/>
  <c r="AS144" i="21"/>
  <c r="AG144" i="21"/>
  <c r="AW143" i="21"/>
  <c r="AS143" i="21"/>
  <c r="AG143" i="21"/>
  <c r="AW142" i="21"/>
  <c r="AS142" i="21"/>
  <c r="AG142" i="21"/>
  <c r="AW141" i="21"/>
  <c r="AV141" i="21"/>
  <c r="AU141" i="21"/>
  <c r="AS141" i="21"/>
  <c r="AG141" i="21"/>
  <c r="AW140" i="21"/>
  <c r="AV140" i="21"/>
  <c r="AS140" i="21"/>
  <c r="AG140" i="21"/>
  <c r="AW139" i="21"/>
  <c r="AS139" i="21"/>
  <c r="AG139" i="21"/>
  <c r="T139" i="21"/>
  <c r="AW138" i="21"/>
  <c r="AV138" i="21"/>
  <c r="AU138" i="21"/>
  <c r="AS138" i="21"/>
  <c r="AG138" i="21"/>
  <c r="B138" i="21"/>
  <c r="AV146" i="21" s="1"/>
  <c r="AW137" i="21"/>
  <c r="AS137" i="21"/>
  <c r="AG137" i="21"/>
  <c r="B137" i="21"/>
  <c r="T145" i="21" s="1"/>
  <c r="AW136" i="21"/>
  <c r="AV136" i="21"/>
  <c r="AS136" i="21"/>
  <c r="AG136" i="21"/>
  <c r="K136" i="21"/>
  <c r="L136" i="21" s="1"/>
  <c r="B136" i="21"/>
  <c r="AU147" i="21" s="1"/>
  <c r="AZ132" i="21"/>
  <c r="AW132" i="21"/>
  <c r="AS132" i="21"/>
  <c r="AG132" i="21"/>
  <c r="AZ131" i="21"/>
  <c r="AW131" i="21"/>
  <c r="AS131" i="21"/>
  <c r="AG131" i="21"/>
  <c r="AZ130" i="21"/>
  <c r="AW130" i="21"/>
  <c r="AS130" i="21"/>
  <c r="AG130" i="21"/>
  <c r="AZ129" i="21"/>
  <c r="AW129" i="21"/>
  <c r="AS129" i="21"/>
  <c r="AG129" i="21"/>
  <c r="AZ128" i="21"/>
  <c r="AW128" i="21"/>
  <c r="AS128" i="21"/>
  <c r="AG128" i="21"/>
  <c r="K128" i="21"/>
  <c r="L128" i="21" s="1"/>
  <c r="AZ127" i="21"/>
  <c r="AW127" i="21"/>
  <c r="AS127" i="21"/>
  <c r="AG127" i="21"/>
  <c r="AZ126" i="21"/>
  <c r="AW126" i="21"/>
  <c r="AU126" i="21"/>
  <c r="AS126" i="21"/>
  <c r="AG126" i="21"/>
  <c r="K126" i="21"/>
  <c r="L126" i="21" s="1"/>
  <c r="AZ125" i="21"/>
  <c r="AW125" i="21"/>
  <c r="AV125" i="21"/>
  <c r="AS125" i="21"/>
  <c r="AG125" i="21"/>
  <c r="AZ124" i="21"/>
  <c r="AW124" i="21"/>
  <c r="AV124" i="21"/>
  <c r="AS124" i="21"/>
  <c r="AG124" i="21"/>
  <c r="AZ123" i="21"/>
  <c r="AW123" i="21"/>
  <c r="AV123" i="21"/>
  <c r="AU123" i="21"/>
  <c r="AS123" i="21"/>
  <c r="AG123" i="21"/>
  <c r="B123" i="21"/>
  <c r="AV126" i="21" s="1"/>
  <c r="AZ122" i="21"/>
  <c r="AW122" i="21"/>
  <c r="AV122" i="21"/>
  <c r="AU122" i="21"/>
  <c r="AS122" i="21"/>
  <c r="AG122" i="21"/>
  <c r="B122" i="21"/>
  <c r="T129" i="21" s="1"/>
  <c r="AZ121" i="21"/>
  <c r="AW121" i="21"/>
  <c r="AV121" i="21"/>
  <c r="AU121" i="21"/>
  <c r="AS121" i="21"/>
  <c r="AG121" i="21"/>
  <c r="B121" i="21"/>
  <c r="AU124" i="21" s="1"/>
  <c r="AW116" i="21"/>
  <c r="AV116" i="21"/>
  <c r="AS116" i="21"/>
  <c r="AG116" i="21"/>
  <c r="AW115" i="21"/>
  <c r="AS115" i="21"/>
  <c r="AG115" i="21"/>
  <c r="AW114" i="21"/>
  <c r="AS114" i="21"/>
  <c r="AG114" i="21"/>
  <c r="T114" i="21"/>
  <c r="AW113" i="21"/>
  <c r="AV113" i="21"/>
  <c r="AU113" i="21"/>
  <c r="AS113" i="21"/>
  <c r="AG113" i="21"/>
  <c r="AW112" i="21"/>
  <c r="AS112" i="21"/>
  <c r="AG112" i="21"/>
  <c r="AW111" i="21"/>
  <c r="AS111" i="21"/>
  <c r="AG111" i="21"/>
  <c r="T111" i="21"/>
  <c r="AW110" i="21"/>
  <c r="AV110" i="21"/>
  <c r="AU110" i="21"/>
  <c r="AS110" i="21"/>
  <c r="AG110" i="21"/>
  <c r="AW109" i="21"/>
  <c r="AS109" i="21"/>
  <c r="AG109" i="21"/>
  <c r="AW108" i="21"/>
  <c r="AS108" i="21"/>
  <c r="AG108" i="21"/>
  <c r="T108" i="21"/>
  <c r="AW107" i="21"/>
  <c r="AV107" i="21"/>
  <c r="AU107" i="21"/>
  <c r="AS107" i="21"/>
  <c r="AG107" i="21"/>
  <c r="B107" i="21"/>
  <c r="AV109" i="21" s="1"/>
  <c r="AW106" i="21"/>
  <c r="AS106" i="21"/>
  <c r="AG106" i="21"/>
  <c r="B106" i="21"/>
  <c r="T110" i="21" s="1"/>
  <c r="AW105" i="21"/>
  <c r="AV105" i="21"/>
  <c r="AS105" i="21"/>
  <c r="AG105" i="21"/>
  <c r="T105" i="21"/>
  <c r="K105" i="21"/>
  <c r="L105" i="21" s="1"/>
  <c r="O105" i="21" s="1"/>
  <c r="B105" i="21"/>
  <c r="K112" i="21" s="1"/>
  <c r="L112" i="21" s="1"/>
  <c r="AM100" i="21"/>
  <c r="AL100" i="21"/>
  <c r="AM99" i="21"/>
  <c r="AM98" i="21"/>
  <c r="AM97" i="21"/>
  <c r="AM96" i="21"/>
  <c r="AM95" i="21"/>
  <c r="AM94" i="21"/>
  <c r="AM93" i="21"/>
  <c r="AL93" i="21"/>
  <c r="T93" i="21"/>
  <c r="AM92" i="21"/>
  <c r="AL92" i="21"/>
  <c r="AM91" i="21"/>
  <c r="T91" i="21"/>
  <c r="B91" i="21"/>
  <c r="AL95" i="21" s="1"/>
  <c r="AM90" i="21"/>
  <c r="AL90" i="21"/>
  <c r="T90" i="21"/>
  <c r="B90" i="21"/>
  <c r="T95" i="21" s="1"/>
  <c r="AM89" i="21"/>
  <c r="AL89" i="21"/>
  <c r="B89" i="21"/>
  <c r="AK89" i="21" s="1"/>
  <c r="AT84" i="21"/>
  <c r="AP84" i="21"/>
  <c r="AA84" i="21"/>
  <c r="T84" i="21"/>
  <c r="AT83" i="21"/>
  <c r="AP83" i="21"/>
  <c r="AA83" i="21"/>
  <c r="AT82" i="21"/>
  <c r="AS82" i="21"/>
  <c r="AP82" i="21"/>
  <c r="AA82" i="21"/>
  <c r="AT81" i="21"/>
  <c r="AP81" i="21"/>
  <c r="AA81" i="21"/>
  <c r="T81" i="21"/>
  <c r="I81" i="21"/>
  <c r="J81" i="21" s="1"/>
  <c r="AT80" i="21"/>
  <c r="AP80" i="21"/>
  <c r="AA80" i="21"/>
  <c r="T80" i="21"/>
  <c r="AT79" i="21"/>
  <c r="AS79" i="21"/>
  <c r="AP79" i="21"/>
  <c r="AA79" i="21"/>
  <c r="AT78" i="21"/>
  <c r="AS78" i="21"/>
  <c r="AP78" i="21"/>
  <c r="AA78" i="21"/>
  <c r="AT77" i="21"/>
  <c r="AS77" i="21"/>
  <c r="AP77" i="21"/>
  <c r="AA77" i="21"/>
  <c r="T77" i="21"/>
  <c r="AT76" i="21"/>
  <c r="AS76" i="21"/>
  <c r="AP76" i="21"/>
  <c r="AA76" i="21"/>
  <c r="AT75" i="21"/>
  <c r="AS75" i="21"/>
  <c r="AP75" i="21"/>
  <c r="AA75" i="21"/>
  <c r="B75" i="21"/>
  <c r="AS84" i="21" s="1"/>
  <c r="AT74" i="21"/>
  <c r="AP74" i="21"/>
  <c r="AA74" i="21"/>
  <c r="T74" i="21"/>
  <c r="B74" i="21"/>
  <c r="T79" i="21" s="1"/>
  <c r="AT73" i="21"/>
  <c r="AS73" i="21"/>
  <c r="AP73" i="21"/>
  <c r="AA73" i="21"/>
  <c r="T73" i="21"/>
  <c r="B73" i="21"/>
  <c r="AR78" i="21" s="1"/>
  <c r="D70" i="21"/>
  <c r="D85" i="21" s="1"/>
  <c r="D101" i="21" s="1"/>
  <c r="D117" i="21" s="1"/>
  <c r="D133" i="21" s="1"/>
  <c r="D148" i="21" s="1"/>
  <c r="AT69" i="21"/>
  <c r="AP69" i="21"/>
  <c r="AA69" i="21"/>
  <c r="AT68" i="21"/>
  <c r="AP68" i="21"/>
  <c r="AA68" i="21"/>
  <c r="T68" i="21"/>
  <c r="K68" i="21"/>
  <c r="L68" i="21" s="1"/>
  <c r="AT67" i="21"/>
  <c r="AS67" i="21"/>
  <c r="AR67" i="21"/>
  <c r="AP67" i="21"/>
  <c r="AA67" i="21"/>
  <c r="E67" i="21"/>
  <c r="H66" i="21" s="1"/>
  <c r="I66" i="21" s="1"/>
  <c r="J66" i="21" s="1"/>
  <c r="AT66" i="21"/>
  <c r="AP66" i="21"/>
  <c r="AA66" i="21"/>
  <c r="AT65" i="21"/>
  <c r="AP65" i="21"/>
  <c r="AA65" i="21"/>
  <c r="T65" i="21"/>
  <c r="D65" i="21"/>
  <c r="E66" i="21" s="1"/>
  <c r="H65" i="21" s="1"/>
  <c r="I65" i="21" s="1"/>
  <c r="J65" i="21" s="1"/>
  <c r="AT64" i="21"/>
  <c r="AS64" i="21"/>
  <c r="AR64" i="21"/>
  <c r="AP64" i="21"/>
  <c r="AA64" i="21"/>
  <c r="K64" i="21"/>
  <c r="L64" i="21" s="1"/>
  <c r="D64" i="21"/>
  <c r="AT63" i="21"/>
  <c r="AP63" i="21"/>
  <c r="AA63" i="21"/>
  <c r="K63" i="21"/>
  <c r="L63" i="21" s="1"/>
  <c r="AT62" i="21"/>
  <c r="AS62" i="21"/>
  <c r="AP62" i="21"/>
  <c r="AA62" i="21"/>
  <c r="T62" i="21"/>
  <c r="D62" i="21"/>
  <c r="E63" i="21" s="1"/>
  <c r="H62" i="21" s="1"/>
  <c r="I62" i="21" s="1"/>
  <c r="J62" i="21" s="1"/>
  <c r="AT61" i="21"/>
  <c r="AS61" i="21"/>
  <c r="AR61" i="21"/>
  <c r="AP61" i="21"/>
  <c r="AA61" i="21"/>
  <c r="K61" i="21"/>
  <c r="L61" i="21" s="1"/>
  <c r="D61" i="21"/>
  <c r="AT60" i="21"/>
  <c r="AP60" i="21"/>
  <c r="AA60" i="21"/>
  <c r="K60" i="21"/>
  <c r="L60" i="21" s="1"/>
  <c r="B60" i="21"/>
  <c r="AS63" i="21" s="1"/>
  <c r="AT59" i="21"/>
  <c r="AS59" i="21"/>
  <c r="AR59" i="21"/>
  <c r="AP59" i="21"/>
  <c r="AA59" i="21"/>
  <c r="T59" i="21"/>
  <c r="D59" i="21"/>
  <c r="E60" i="21" s="1"/>
  <c r="H59" i="21" s="1"/>
  <c r="I59" i="21" s="1"/>
  <c r="J59" i="21" s="1"/>
  <c r="B59" i="21"/>
  <c r="T64" i="21" s="1"/>
  <c r="AT58" i="21"/>
  <c r="AS58" i="21"/>
  <c r="AR58" i="21"/>
  <c r="AP58" i="21"/>
  <c r="AA58" i="21"/>
  <c r="R58" i="21"/>
  <c r="L58" i="21"/>
  <c r="O58" i="21" s="1"/>
  <c r="K58" i="21"/>
  <c r="D58" i="21"/>
  <c r="B58" i="21"/>
  <c r="K69" i="21" s="1"/>
  <c r="L69" i="21" s="1"/>
  <c r="D54" i="21"/>
  <c r="AT53" i="21"/>
  <c r="AS53" i="21"/>
  <c r="AP53" i="21"/>
  <c r="AG53" i="21"/>
  <c r="AA53" i="21"/>
  <c r="T53" i="21"/>
  <c r="D53" i="21"/>
  <c r="E54" i="21" s="1"/>
  <c r="H53" i="21" s="1"/>
  <c r="I53" i="21" s="1"/>
  <c r="J53" i="21" s="1"/>
  <c r="AT52" i="21"/>
  <c r="AP52" i="21"/>
  <c r="AG52" i="21"/>
  <c r="AA52" i="21"/>
  <c r="E52" i="21"/>
  <c r="H51" i="21" s="1"/>
  <c r="I51" i="21" s="1"/>
  <c r="J51" i="21" s="1"/>
  <c r="D52" i="21"/>
  <c r="E53" i="21" s="1"/>
  <c r="H52" i="21" s="1"/>
  <c r="I52" i="21" s="1"/>
  <c r="J52" i="21" s="1"/>
  <c r="AT51" i="21"/>
  <c r="AP51" i="21"/>
  <c r="AG51" i="21"/>
  <c r="AA51" i="21"/>
  <c r="T51" i="21"/>
  <c r="D51" i="21"/>
  <c r="D67" i="21" s="1"/>
  <c r="AT50" i="21"/>
  <c r="AP50" i="21"/>
  <c r="AG50" i="21"/>
  <c r="AA50" i="21"/>
  <c r="D50" i="21"/>
  <c r="D66" i="21" s="1"/>
  <c r="D81" i="21" s="1"/>
  <c r="E82" i="21" s="1"/>
  <c r="H81" i="21" s="1"/>
  <c r="AT49" i="21"/>
  <c r="AS49" i="21"/>
  <c r="AP49" i="21"/>
  <c r="AG49" i="21"/>
  <c r="AA49" i="21"/>
  <c r="T49" i="21"/>
  <c r="D49" i="21"/>
  <c r="E50" i="21" s="1"/>
  <c r="H49" i="21" s="1"/>
  <c r="I49" i="21" s="1"/>
  <c r="J49" i="21" s="1"/>
  <c r="AT48" i="21"/>
  <c r="AP48" i="21"/>
  <c r="AG48" i="21"/>
  <c r="AA48" i="21"/>
  <c r="D48" i="21"/>
  <c r="E49" i="21" s="1"/>
  <c r="H48" i="21" s="1"/>
  <c r="I48" i="21" s="1"/>
  <c r="J48" i="21" s="1"/>
  <c r="AT47" i="21"/>
  <c r="AP47" i="21"/>
  <c r="AG47" i="21"/>
  <c r="AA47" i="21"/>
  <c r="E47" i="21"/>
  <c r="H46" i="21" s="1"/>
  <c r="I46" i="21" s="1"/>
  <c r="J46" i="21" s="1"/>
  <c r="D47" i="21"/>
  <c r="D63" i="21" s="1"/>
  <c r="AT46" i="21"/>
  <c r="AP46" i="21"/>
  <c r="AG46" i="21"/>
  <c r="AA46" i="21"/>
  <c r="D46" i="21"/>
  <c r="AT45" i="21"/>
  <c r="AP45" i="21"/>
  <c r="AG45" i="21"/>
  <c r="AA45" i="21"/>
  <c r="T45" i="21"/>
  <c r="E45" i="21"/>
  <c r="D45" i="21"/>
  <c r="E46" i="21" s="1"/>
  <c r="H45" i="21" s="1"/>
  <c r="I45" i="21" s="1"/>
  <c r="J45" i="21" s="1"/>
  <c r="AT44" i="21"/>
  <c r="AS44" i="21"/>
  <c r="AP44" i="21"/>
  <c r="AG44" i="21"/>
  <c r="AA44" i="21"/>
  <c r="H44" i="21"/>
  <c r="I44" i="21" s="1"/>
  <c r="J44" i="21" s="1"/>
  <c r="D44" i="21"/>
  <c r="D60" i="21" s="1"/>
  <c r="B44" i="21"/>
  <c r="AS46" i="21" s="1"/>
  <c r="AT43" i="21"/>
  <c r="AP43" i="21"/>
  <c r="AG43" i="21"/>
  <c r="AA43" i="21"/>
  <c r="T43" i="21"/>
  <c r="D43" i="21"/>
  <c r="E44" i="21" s="1"/>
  <c r="H43" i="21" s="1"/>
  <c r="I43" i="21" s="1"/>
  <c r="J43" i="21" s="1"/>
  <c r="B43" i="21"/>
  <c r="T50" i="21" s="1"/>
  <c r="AT42" i="21"/>
  <c r="AS42" i="21"/>
  <c r="AP42" i="21"/>
  <c r="AG42" i="21"/>
  <c r="AA42" i="21"/>
  <c r="D42" i="21"/>
  <c r="E43" i="21" s="1"/>
  <c r="H42" i="21" s="1"/>
  <c r="I42" i="21" s="1"/>
  <c r="J42" i="21" s="1"/>
  <c r="B42" i="21"/>
  <c r="E38" i="21"/>
  <c r="AT37" i="21"/>
  <c r="AP37" i="21"/>
  <c r="AA37" i="21"/>
  <c r="H37" i="21"/>
  <c r="I37" i="21" s="1"/>
  <c r="J37" i="21" s="1"/>
  <c r="E37" i="21"/>
  <c r="AT36" i="21"/>
  <c r="AP36" i="21"/>
  <c r="AA36" i="21"/>
  <c r="K36" i="21"/>
  <c r="L36" i="21" s="1"/>
  <c r="H36" i="21"/>
  <c r="I36" i="21" s="1"/>
  <c r="J36" i="21" s="1"/>
  <c r="E36" i="21"/>
  <c r="AT35" i="21"/>
  <c r="AP35" i="21"/>
  <c r="AA35" i="21"/>
  <c r="H35" i="21"/>
  <c r="I35" i="21" s="1"/>
  <c r="J35" i="21" s="1"/>
  <c r="E35" i="21"/>
  <c r="H34" i="21" s="1"/>
  <c r="I34" i="21" s="1"/>
  <c r="AT34" i="21"/>
  <c r="AP34" i="21"/>
  <c r="AA34" i="21"/>
  <c r="J34" i="21"/>
  <c r="E34" i="21"/>
  <c r="AT33" i="21"/>
  <c r="AR33" i="21"/>
  <c r="AP33" i="21"/>
  <c r="AA33" i="21"/>
  <c r="H33" i="21"/>
  <c r="I33" i="21" s="1"/>
  <c r="J33" i="21" s="1"/>
  <c r="E33" i="21"/>
  <c r="H32" i="21" s="1"/>
  <c r="I32" i="21" s="1"/>
  <c r="J32" i="21" s="1"/>
  <c r="AT32" i="21"/>
  <c r="AP32" i="21"/>
  <c r="AA32" i="21"/>
  <c r="T32" i="21"/>
  <c r="K32" i="21"/>
  <c r="L32" i="21" s="1"/>
  <c r="E32" i="21"/>
  <c r="AT31" i="21"/>
  <c r="AS31" i="21"/>
  <c r="AP31" i="21"/>
  <c r="AA31" i="21"/>
  <c r="K31" i="21"/>
  <c r="L31" i="21" s="1"/>
  <c r="H31" i="21"/>
  <c r="I31" i="21" s="1"/>
  <c r="J31" i="21" s="1"/>
  <c r="E31" i="21"/>
  <c r="H30" i="21" s="1"/>
  <c r="I30" i="21" s="1"/>
  <c r="J30" i="21" s="1"/>
  <c r="AT30" i="21"/>
  <c r="AP30" i="21"/>
  <c r="AA30" i="21"/>
  <c r="K30" i="21"/>
  <c r="L30" i="21" s="1"/>
  <c r="E30" i="21"/>
  <c r="AT29" i="21"/>
  <c r="AS29" i="21"/>
  <c r="AP29" i="21"/>
  <c r="AA29" i="21"/>
  <c r="H29" i="21"/>
  <c r="I29" i="21" s="1"/>
  <c r="J29" i="21" s="1"/>
  <c r="E29" i="21"/>
  <c r="AT28" i="21"/>
  <c r="AS28" i="21"/>
  <c r="AP28" i="21"/>
  <c r="AA28" i="21"/>
  <c r="H28" i="21"/>
  <c r="I28" i="21" s="1"/>
  <c r="J28" i="21" s="1"/>
  <c r="E28" i="21"/>
  <c r="B28" i="21"/>
  <c r="AS34" i="21" s="1"/>
  <c r="AT27" i="21"/>
  <c r="AS27" i="21"/>
  <c r="AP27" i="21"/>
  <c r="AA27" i="21"/>
  <c r="K27" i="21"/>
  <c r="L27" i="21" s="1"/>
  <c r="H27" i="21"/>
  <c r="I27" i="21" s="1"/>
  <c r="J27" i="21" s="1"/>
  <c r="E27" i="21"/>
  <c r="B27" i="21"/>
  <c r="T28" i="21" s="1"/>
  <c r="AT26" i="21"/>
  <c r="AP26" i="21"/>
  <c r="AA26" i="21"/>
  <c r="T26" i="21"/>
  <c r="J26" i="21"/>
  <c r="I26" i="21"/>
  <c r="H26" i="21"/>
  <c r="B26" i="21"/>
  <c r="AR27" i="21" s="1"/>
  <c r="AW147" i="20"/>
  <c r="AS147" i="20"/>
  <c r="AG147" i="20"/>
  <c r="AW146" i="20"/>
  <c r="AS146" i="20"/>
  <c r="AG146" i="20"/>
  <c r="AW145" i="20"/>
  <c r="AS145" i="20"/>
  <c r="AG145" i="20"/>
  <c r="AW144" i="20"/>
  <c r="AS144" i="20"/>
  <c r="AG144" i="20"/>
  <c r="AW143" i="20"/>
  <c r="AS143" i="20"/>
  <c r="AG143" i="20"/>
  <c r="K143" i="20"/>
  <c r="L143" i="20" s="1"/>
  <c r="AW142" i="20"/>
  <c r="AS142" i="20"/>
  <c r="AG142" i="20"/>
  <c r="AW141" i="20"/>
  <c r="AS141" i="20"/>
  <c r="AG141" i="20"/>
  <c r="AW140" i="20"/>
  <c r="AS140" i="20"/>
  <c r="AG140" i="20"/>
  <c r="K140" i="20"/>
  <c r="L140" i="20" s="1"/>
  <c r="AW139" i="20"/>
  <c r="AS139" i="20"/>
  <c r="AG139" i="20"/>
  <c r="AW138" i="20"/>
  <c r="AS138" i="20"/>
  <c r="AG138" i="20"/>
  <c r="B138" i="20"/>
  <c r="AW137" i="20"/>
  <c r="AV137" i="20"/>
  <c r="AS137" i="20"/>
  <c r="AG137" i="20"/>
  <c r="K137" i="20"/>
  <c r="L137" i="20" s="1"/>
  <c r="B137" i="20"/>
  <c r="T136" i="20" s="1"/>
  <c r="AW136" i="20"/>
  <c r="AS136" i="20"/>
  <c r="AG136" i="20"/>
  <c r="B136" i="20"/>
  <c r="AU136" i="20" s="1"/>
  <c r="AZ132" i="20"/>
  <c r="AW132" i="20"/>
  <c r="AU132" i="20"/>
  <c r="AS132" i="20"/>
  <c r="AG132" i="20"/>
  <c r="K132" i="20"/>
  <c r="AZ131" i="20"/>
  <c r="AW131" i="20"/>
  <c r="AS131" i="20"/>
  <c r="AG131" i="20"/>
  <c r="AZ130" i="20"/>
  <c r="AW130" i="20"/>
  <c r="AV130" i="20"/>
  <c r="AU130" i="20"/>
  <c r="AS130" i="20"/>
  <c r="AG130" i="20"/>
  <c r="L130" i="20"/>
  <c r="R130" i="20" s="1"/>
  <c r="K130" i="20"/>
  <c r="AZ129" i="20"/>
  <c r="AW129" i="20"/>
  <c r="AU129" i="20"/>
  <c r="AS129" i="20"/>
  <c r="AG129" i="20"/>
  <c r="L129" i="20"/>
  <c r="R129" i="20" s="1"/>
  <c r="AZ128" i="20"/>
  <c r="AW128" i="20"/>
  <c r="AV128" i="20"/>
  <c r="AU128" i="20"/>
  <c r="AS128" i="20"/>
  <c r="AG128" i="20"/>
  <c r="K128" i="20"/>
  <c r="L128" i="20" s="1"/>
  <c r="AZ127" i="20"/>
  <c r="AW127" i="20"/>
  <c r="AU127" i="20"/>
  <c r="AS127" i="20"/>
  <c r="AG127" i="20"/>
  <c r="K127" i="20"/>
  <c r="L127" i="20" s="1"/>
  <c r="AZ126" i="20"/>
  <c r="AW126" i="20"/>
  <c r="AV126" i="20"/>
  <c r="AU126" i="20"/>
  <c r="AS126" i="20"/>
  <c r="AG126" i="20"/>
  <c r="T126" i="20"/>
  <c r="K126" i="20"/>
  <c r="AZ125" i="20"/>
  <c r="AW125" i="20"/>
  <c r="AV125" i="20"/>
  <c r="AS125" i="20"/>
  <c r="AG125" i="20"/>
  <c r="K125" i="20"/>
  <c r="L125" i="20" s="1"/>
  <c r="AZ124" i="20"/>
  <c r="AW124" i="20"/>
  <c r="AU124" i="20"/>
  <c r="AS124" i="20"/>
  <c r="AG124" i="20"/>
  <c r="K124" i="20"/>
  <c r="AZ123" i="20"/>
  <c r="AW123" i="20"/>
  <c r="AV123" i="20"/>
  <c r="AU123" i="20"/>
  <c r="AS123" i="20"/>
  <c r="AG123" i="20"/>
  <c r="K123" i="20"/>
  <c r="B123" i="20"/>
  <c r="AV132" i="20" s="1"/>
  <c r="AZ122" i="20"/>
  <c r="AW122" i="20"/>
  <c r="AU122" i="20"/>
  <c r="AS122" i="20"/>
  <c r="AG122" i="20"/>
  <c r="R122" i="20"/>
  <c r="K122" i="20"/>
  <c r="L122" i="20" s="1"/>
  <c r="B122" i="20"/>
  <c r="T128" i="20" s="1"/>
  <c r="AZ121" i="20"/>
  <c r="AW121" i="20"/>
  <c r="AV121" i="20"/>
  <c r="AU121" i="20"/>
  <c r="AS121" i="20"/>
  <c r="AG121" i="20"/>
  <c r="K121" i="20"/>
  <c r="B121" i="20"/>
  <c r="K129" i="20" s="1"/>
  <c r="AW116" i="20"/>
  <c r="AS116" i="20"/>
  <c r="AG116" i="20"/>
  <c r="AW115" i="20"/>
  <c r="AS115" i="20"/>
  <c r="AG115" i="20"/>
  <c r="AW114" i="20"/>
  <c r="AS114" i="20"/>
  <c r="AG114" i="20"/>
  <c r="K114" i="20"/>
  <c r="AW113" i="20"/>
  <c r="AS113" i="20"/>
  <c r="AG113" i="20"/>
  <c r="AW112" i="20"/>
  <c r="AS112" i="20"/>
  <c r="AG112" i="20"/>
  <c r="K112" i="20"/>
  <c r="AW111" i="20"/>
  <c r="AS111" i="20"/>
  <c r="AG111" i="20"/>
  <c r="AW110" i="20"/>
  <c r="AS110" i="20"/>
  <c r="AG110" i="20"/>
  <c r="AW109" i="20"/>
  <c r="AS109" i="20"/>
  <c r="AG109" i="20"/>
  <c r="K109" i="20"/>
  <c r="AW108" i="20"/>
  <c r="AS108" i="20"/>
  <c r="AG108" i="20"/>
  <c r="AW107" i="20"/>
  <c r="AS107" i="20"/>
  <c r="AG107" i="20"/>
  <c r="B107" i="20"/>
  <c r="AV111" i="20" s="1"/>
  <c r="AW106" i="20"/>
  <c r="AS106" i="20"/>
  <c r="AG106" i="20"/>
  <c r="K106" i="20"/>
  <c r="B106" i="20"/>
  <c r="AW105" i="20"/>
  <c r="AS105" i="20"/>
  <c r="AG105" i="20"/>
  <c r="K105" i="20"/>
  <c r="B105" i="20"/>
  <c r="AU111" i="20" s="1"/>
  <c r="AM100" i="20"/>
  <c r="AM99" i="20"/>
  <c r="AM98" i="20"/>
  <c r="AM97" i="20"/>
  <c r="AL97" i="20"/>
  <c r="K97" i="20"/>
  <c r="L97" i="20" s="1"/>
  <c r="AM96" i="20"/>
  <c r="T96" i="20"/>
  <c r="AM95" i="20"/>
  <c r="AL95" i="20"/>
  <c r="T95" i="20"/>
  <c r="AM94" i="20"/>
  <c r="AL94" i="20"/>
  <c r="AM93" i="20"/>
  <c r="AL93" i="20"/>
  <c r="T93" i="20"/>
  <c r="AM92" i="20"/>
  <c r="AL92" i="20"/>
  <c r="AM91" i="20"/>
  <c r="T91" i="20"/>
  <c r="B91" i="20"/>
  <c r="AL98" i="20" s="1"/>
  <c r="AM90" i="20"/>
  <c r="AL90" i="20"/>
  <c r="T90" i="20"/>
  <c r="B90" i="20"/>
  <c r="T99" i="20" s="1"/>
  <c r="AM89" i="20"/>
  <c r="AL89" i="20"/>
  <c r="AK89" i="20"/>
  <c r="T89" i="20"/>
  <c r="B89" i="20"/>
  <c r="AT84" i="20"/>
  <c r="AP84" i="20"/>
  <c r="AA84" i="20"/>
  <c r="AT83" i="20"/>
  <c r="AS83" i="20"/>
  <c r="AP83" i="20"/>
  <c r="AA83" i="20"/>
  <c r="T83" i="20"/>
  <c r="AT82" i="20"/>
  <c r="AS82" i="20"/>
  <c r="AP82" i="20"/>
  <c r="AA82" i="20"/>
  <c r="AT81" i="20"/>
  <c r="AP81" i="20"/>
  <c r="AA81" i="20"/>
  <c r="AT80" i="20"/>
  <c r="AS80" i="20"/>
  <c r="AP80" i="20"/>
  <c r="AA80" i="20"/>
  <c r="T80" i="20"/>
  <c r="AT79" i="20"/>
  <c r="AS79" i="20"/>
  <c r="AR79" i="20"/>
  <c r="AP79" i="20"/>
  <c r="AA79" i="20"/>
  <c r="AT78" i="20"/>
  <c r="AS78" i="20"/>
  <c r="AP78" i="20"/>
  <c r="AA78" i="20"/>
  <c r="AT77" i="20"/>
  <c r="AS77" i="20"/>
  <c r="AP77" i="20"/>
  <c r="AA77" i="20"/>
  <c r="T77" i="20"/>
  <c r="AT76" i="20"/>
  <c r="AS76" i="20"/>
  <c r="AR76" i="20"/>
  <c r="AP76" i="20"/>
  <c r="AA76" i="20"/>
  <c r="AT75" i="20"/>
  <c r="AS75" i="20"/>
  <c r="AP75" i="20"/>
  <c r="AA75" i="20"/>
  <c r="B75" i="20"/>
  <c r="AS84" i="20" s="1"/>
  <c r="AT74" i="20"/>
  <c r="AS74" i="20"/>
  <c r="AP74" i="20"/>
  <c r="AA74" i="20"/>
  <c r="T74" i="20"/>
  <c r="B74" i="20"/>
  <c r="T79" i="20" s="1"/>
  <c r="AT73" i="20"/>
  <c r="AS73" i="20"/>
  <c r="AP73" i="20"/>
  <c r="AA73" i="20"/>
  <c r="B73" i="20"/>
  <c r="AR82" i="20" s="1"/>
  <c r="D70" i="20"/>
  <c r="D85" i="20" s="1"/>
  <c r="D101" i="20" s="1"/>
  <c r="D117" i="20" s="1"/>
  <c r="D133" i="20" s="1"/>
  <c r="D148" i="20" s="1"/>
  <c r="AT69" i="20"/>
  <c r="AR69" i="20"/>
  <c r="AP69" i="20"/>
  <c r="AA69" i="20"/>
  <c r="AT68" i="20"/>
  <c r="AP68" i="20"/>
  <c r="AA68" i="20"/>
  <c r="D68" i="20"/>
  <c r="AT67" i="20"/>
  <c r="AR67" i="20"/>
  <c r="AP67" i="20"/>
  <c r="AA67" i="20"/>
  <c r="K67" i="20"/>
  <c r="L67" i="20" s="1"/>
  <c r="AT66" i="20"/>
  <c r="AR66" i="20"/>
  <c r="AP66" i="20"/>
  <c r="AA66" i="20"/>
  <c r="AT65" i="20"/>
  <c r="AP65" i="20"/>
  <c r="AA65" i="20"/>
  <c r="K65" i="20"/>
  <c r="D65" i="20"/>
  <c r="AT64" i="20"/>
  <c r="AP64" i="20"/>
  <c r="AA64" i="20"/>
  <c r="K64" i="20"/>
  <c r="AT63" i="20"/>
  <c r="AP63" i="20"/>
  <c r="AA63" i="20"/>
  <c r="K63" i="20"/>
  <c r="D63" i="20"/>
  <c r="E64" i="20" s="1"/>
  <c r="H63" i="20" s="1"/>
  <c r="I63" i="20" s="1"/>
  <c r="J63" i="20" s="1"/>
  <c r="AT62" i="20"/>
  <c r="AR62" i="20"/>
  <c r="AP62" i="20"/>
  <c r="AA62" i="20"/>
  <c r="K62" i="20"/>
  <c r="D62" i="20"/>
  <c r="AT61" i="20"/>
  <c r="AS61" i="20"/>
  <c r="AP61" i="20"/>
  <c r="AA61" i="20"/>
  <c r="K61" i="20"/>
  <c r="AT60" i="20"/>
  <c r="AP60" i="20"/>
  <c r="AA60" i="20"/>
  <c r="K60" i="20"/>
  <c r="D60" i="20"/>
  <c r="E61" i="20" s="1"/>
  <c r="H60" i="20" s="1"/>
  <c r="I60" i="20" s="1"/>
  <c r="J60" i="20" s="1"/>
  <c r="B60" i="20"/>
  <c r="AS64" i="20" s="1"/>
  <c r="AT59" i="20"/>
  <c r="AS59" i="20"/>
  <c r="AR59" i="20"/>
  <c r="AP59" i="20"/>
  <c r="AA59" i="20"/>
  <c r="K59" i="20"/>
  <c r="D59" i="20"/>
  <c r="B59" i="20"/>
  <c r="AT58" i="20"/>
  <c r="AR58" i="20"/>
  <c r="AP58" i="20"/>
  <c r="AA58" i="20"/>
  <c r="K58" i="20"/>
  <c r="L58" i="20" s="1"/>
  <c r="B58" i="20"/>
  <c r="AR64" i="20" s="1"/>
  <c r="D54" i="20"/>
  <c r="AT53" i="20"/>
  <c r="AP53" i="20"/>
  <c r="AG53" i="20"/>
  <c r="AA53" i="20"/>
  <c r="K53" i="20"/>
  <c r="L53" i="20" s="1"/>
  <c r="E53" i="20"/>
  <c r="H52" i="20" s="1"/>
  <c r="I52" i="20" s="1"/>
  <c r="J52" i="20" s="1"/>
  <c r="D53" i="20"/>
  <c r="E54" i="20" s="1"/>
  <c r="H53" i="20" s="1"/>
  <c r="I53" i="20" s="1"/>
  <c r="J53" i="20" s="1"/>
  <c r="AT52" i="20"/>
  <c r="AP52" i="20"/>
  <c r="AG52" i="20"/>
  <c r="AA52" i="20"/>
  <c r="K52" i="20"/>
  <c r="L52" i="20" s="1"/>
  <c r="E52" i="20"/>
  <c r="D52" i="20"/>
  <c r="AT51" i="20"/>
  <c r="AR51" i="20"/>
  <c r="AP51" i="20"/>
  <c r="AG51" i="20"/>
  <c r="AA51" i="20"/>
  <c r="T51" i="20"/>
  <c r="H51" i="20"/>
  <c r="I51" i="20" s="1"/>
  <c r="J51" i="20" s="1"/>
  <c r="E51" i="20"/>
  <c r="D51" i="20"/>
  <c r="D67" i="20" s="1"/>
  <c r="D82" i="20" s="1"/>
  <c r="AT50" i="20"/>
  <c r="AS50" i="20"/>
  <c r="AR50" i="20"/>
  <c r="AP50" i="20"/>
  <c r="AG50" i="20"/>
  <c r="AA50" i="20"/>
  <c r="H50" i="20"/>
  <c r="I50" i="20" s="1"/>
  <c r="J50" i="20" s="1"/>
  <c r="E50" i="20"/>
  <c r="H49" i="20" s="1"/>
  <c r="I49" i="20" s="1"/>
  <c r="J49" i="20" s="1"/>
  <c r="D50" i="20"/>
  <c r="D66" i="20" s="1"/>
  <c r="AT49" i="20"/>
  <c r="AS49" i="20"/>
  <c r="AP49" i="20"/>
  <c r="AG49" i="20"/>
  <c r="AA49" i="20"/>
  <c r="D49" i="20"/>
  <c r="AT48" i="20"/>
  <c r="AS48" i="20"/>
  <c r="AP48" i="20"/>
  <c r="AG48" i="20"/>
  <c r="AA48" i="20"/>
  <c r="E48" i="20"/>
  <c r="H47" i="20" s="1"/>
  <c r="D48" i="20"/>
  <c r="D64" i="20" s="1"/>
  <c r="AT47" i="20"/>
  <c r="AS47" i="20"/>
  <c r="AP47" i="20"/>
  <c r="AG47" i="20"/>
  <c r="AA47" i="20"/>
  <c r="I47" i="20"/>
  <c r="J47" i="20" s="1"/>
  <c r="E47" i="20"/>
  <c r="H46" i="20" s="1"/>
  <c r="I46" i="20" s="1"/>
  <c r="J46" i="20" s="1"/>
  <c r="D47" i="20"/>
  <c r="AT46" i="20"/>
  <c r="AS46" i="20"/>
  <c r="AP46" i="20"/>
  <c r="AG46" i="20"/>
  <c r="AA46" i="20"/>
  <c r="T46" i="20"/>
  <c r="D46" i="20"/>
  <c r="AT45" i="20"/>
  <c r="AS45" i="20"/>
  <c r="AP45" i="20"/>
  <c r="AG45" i="20"/>
  <c r="AA45" i="20"/>
  <c r="T45" i="20"/>
  <c r="E45" i="20"/>
  <c r="H44" i="20" s="1"/>
  <c r="I44" i="20" s="1"/>
  <c r="J44" i="20" s="1"/>
  <c r="D45" i="20"/>
  <c r="AT44" i="20"/>
  <c r="AS44" i="20"/>
  <c r="AP44" i="20"/>
  <c r="AG44" i="20"/>
  <c r="AA44" i="20"/>
  <c r="D44" i="20"/>
  <c r="B44" i="20"/>
  <c r="AS52" i="20" s="1"/>
  <c r="AT43" i="20"/>
  <c r="AS43" i="20"/>
  <c r="AP43" i="20"/>
  <c r="AG43" i="20"/>
  <c r="AA43" i="20"/>
  <c r="D43" i="20"/>
  <c r="E44" i="20" s="1"/>
  <c r="H43" i="20" s="1"/>
  <c r="I43" i="20" s="1"/>
  <c r="J43" i="20" s="1"/>
  <c r="B43" i="20"/>
  <c r="T48" i="20" s="1"/>
  <c r="AT42" i="20"/>
  <c r="AS42" i="20"/>
  <c r="AP42" i="20"/>
  <c r="AG42" i="20"/>
  <c r="AA42" i="20"/>
  <c r="K42" i="20"/>
  <c r="L42" i="20" s="1"/>
  <c r="D42" i="20"/>
  <c r="D58" i="20" s="1"/>
  <c r="B42" i="20"/>
  <c r="AR47" i="20" s="1"/>
  <c r="E38" i="20"/>
  <c r="AT37" i="20"/>
  <c r="AS37" i="20"/>
  <c r="AP37" i="20"/>
  <c r="AA37" i="20"/>
  <c r="T37" i="20"/>
  <c r="H37" i="20"/>
  <c r="I37" i="20" s="1"/>
  <c r="J37" i="20" s="1"/>
  <c r="E37" i="20"/>
  <c r="AT36" i="20"/>
  <c r="AS36" i="20"/>
  <c r="AP36" i="20"/>
  <c r="AA36" i="20"/>
  <c r="I36" i="20"/>
  <c r="J36" i="20" s="1"/>
  <c r="H36" i="20"/>
  <c r="E36" i="20"/>
  <c r="H35" i="20" s="1"/>
  <c r="I35" i="20" s="1"/>
  <c r="J35" i="20" s="1"/>
  <c r="AT35" i="20"/>
  <c r="AS35" i="20"/>
  <c r="AP35" i="20"/>
  <c r="AA35" i="20"/>
  <c r="K35" i="20"/>
  <c r="L35" i="20" s="1"/>
  <c r="E35" i="20"/>
  <c r="AT34" i="20"/>
  <c r="AP34" i="20"/>
  <c r="AA34" i="20"/>
  <c r="H34" i="20"/>
  <c r="I34" i="20" s="1"/>
  <c r="J34" i="20" s="1"/>
  <c r="E34" i="20"/>
  <c r="AT33" i="20"/>
  <c r="AP33" i="20"/>
  <c r="AA33" i="20"/>
  <c r="T33" i="20"/>
  <c r="I33" i="20"/>
  <c r="J33" i="20" s="1"/>
  <c r="H33" i="20"/>
  <c r="E33" i="20"/>
  <c r="H32" i="20" s="1"/>
  <c r="I32" i="20" s="1"/>
  <c r="J32" i="20" s="1"/>
  <c r="AT32" i="20"/>
  <c r="AR32" i="20"/>
  <c r="AP32" i="20"/>
  <c r="AA32" i="20"/>
  <c r="T32" i="20"/>
  <c r="E32" i="20"/>
  <c r="H31" i="20" s="1"/>
  <c r="I31" i="20" s="1"/>
  <c r="J31" i="20" s="1"/>
  <c r="AT31" i="20"/>
  <c r="AS31" i="20"/>
  <c r="AP31" i="20"/>
  <c r="AA31" i="20"/>
  <c r="K31" i="20"/>
  <c r="L31" i="20" s="1"/>
  <c r="E31" i="20"/>
  <c r="H30" i="20" s="1"/>
  <c r="I30" i="20" s="1"/>
  <c r="J30" i="20" s="1"/>
  <c r="AT30" i="20"/>
  <c r="AS30" i="20"/>
  <c r="AP30" i="20"/>
  <c r="AA30" i="20"/>
  <c r="K30" i="20"/>
  <c r="L30" i="20" s="1"/>
  <c r="E30" i="20"/>
  <c r="AT29" i="20"/>
  <c r="AS29" i="20"/>
  <c r="AP29" i="20"/>
  <c r="AA29" i="20"/>
  <c r="H29" i="20"/>
  <c r="I29" i="20" s="1"/>
  <c r="J29" i="20" s="1"/>
  <c r="E29" i="20"/>
  <c r="AT28" i="20"/>
  <c r="AS28" i="20"/>
  <c r="AR28" i="20"/>
  <c r="AP28" i="20"/>
  <c r="AA28" i="20"/>
  <c r="H28" i="20"/>
  <c r="I28" i="20" s="1"/>
  <c r="J28" i="20" s="1"/>
  <c r="E28" i="20"/>
  <c r="H27" i="20" s="1"/>
  <c r="I27" i="20" s="1"/>
  <c r="J27" i="20" s="1"/>
  <c r="B28" i="20"/>
  <c r="AS34" i="20" s="1"/>
  <c r="AT27" i="20"/>
  <c r="AS27" i="20"/>
  <c r="AP27" i="20"/>
  <c r="AA27" i="20"/>
  <c r="L27" i="20"/>
  <c r="R27" i="20" s="1"/>
  <c r="E27" i="20"/>
  <c r="B27" i="20"/>
  <c r="T29" i="20" s="1"/>
  <c r="AT26" i="20"/>
  <c r="AS26" i="20"/>
  <c r="AP26" i="20"/>
  <c r="AA26" i="20"/>
  <c r="T26" i="20"/>
  <c r="K26" i="20"/>
  <c r="L26" i="20" s="1"/>
  <c r="H26" i="20"/>
  <c r="I26" i="20" s="1"/>
  <c r="J26" i="20" s="1"/>
  <c r="B26" i="20"/>
  <c r="K27" i="20" s="1"/>
  <c r="AW147" i="31"/>
  <c r="AS147" i="31"/>
  <c r="AG147" i="31"/>
  <c r="AW146" i="31"/>
  <c r="AS146" i="31"/>
  <c r="AG146" i="31"/>
  <c r="AW145" i="31"/>
  <c r="AS145" i="31"/>
  <c r="AG145" i="31"/>
  <c r="AW144" i="31"/>
  <c r="AS144" i="31"/>
  <c r="AG144" i="31"/>
  <c r="AW143" i="31"/>
  <c r="AS143" i="31"/>
  <c r="AG143" i="31"/>
  <c r="T143" i="31"/>
  <c r="AW142" i="31"/>
  <c r="AS142" i="31"/>
  <c r="AG142" i="31"/>
  <c r="AW141" i="31"/>
  <c r="AS141" i="31"/>
  <c r="AG141" i="31"/>
  <c r="AW140" i="31"/>
  <c r="AS140" i="31"/>
  <c r="AG140" i="31"/>
  <c r="AW139" i="31"/>
  <c r="AS139" i="31"/>
  <c r="AG139" i="31"/>
  <c r="T139" i="31"/>
  <c r="AW138" i="31"/>
  <c r="AS138" i="31"/>
  <c r="AG138" i="31"/>
  <c r="T138" i="31"/>
  <c r="B138" i="31"/>
  <c r="AV141" i="31" s="1"/>
  <c r="AW137" i="31"/>
  <c r="AS137" i="31"/>
  <c r="AG137" i="31"/>
  <c r="T137" i="31"/>
  <c r="B137" i="31"/>
  <c r="T142" i="31" s="1"/>
  <c r="AW136" i="31"/>
  <c r="AV136" i="31"/>
  <c r="AS136" i="31"/>
  <c r="AG136" i="31"/>
  <c r="T136" i="31"/>
  <c r="B136" i="31"/>
  <c r="K147" i="31" s="1"/>
  <c r="L147" i="31" s="1"/>
  <c r="AZ132" i="31"/>
  <c r="AW132" i="31"/>
  <c r="AU132" i="31"/>
  <c r="AS132" i="31"/>
  <c r="AG132" i="31"/>
  <c r="AZ131" i="31"/>
  <c r="AW131" i="31"/>
  <c r="AV131" i="31"/>
  <c r="AU131" i="31"/>
  <c r="AS131" i="31"/>
  <c r="AG131" i="31"/>
  <c r="K131" i="31"/>
  <c r="L131" i="31" s="1"/>
  <c r="AZ130" i="31"/>
  <c r="AW130" i="31"/>
  <c r="AS130" i="31"/>
  <c r="AG130" i="31"/>
  <c r="T130" i="31"/>
  <c r="AZ129" i="31"/>
  <c r="AW129" i="31"/>
  <c r="AU129" i="31"/>
  <c r="AS129" i="31"/>
  <c r="AG129" i="31"/>
  <c r="AZ128" i="31"/>
  <c r="AW128" i="31"/>
  <c r="AS128" i="31"/>
  <c r="AG128" i="31"/>
  <c r="AZ127" i="31"/>
  <c r="AW127" i="31"/>
  <c r="AU127" i="31"/>
  <c r="AS127" i="31"/>
  <c r="AG127" i="31"/>
  <c r="K127" i="31"/>
  <c r="L127" i="31" s="1"/>
  <c r="AZ126" i="31"/>
  <c r="AW126" i="31"/>
  <c r="AS126" i="31"/>
  <c r="AG126" i="31"/>
  <c r="T126" i="31"/>
  <c r="L126" i="31"/>
  <c r="K126" i="31"/>
  <c r="AZ125" i="31"/>
  <c r="AW125" i="31"/>
  <c r="AS125" i="31"/>
  <c r="AG125" i="31"/>
  <c r="T125" i="31"/>
  <c r="AZ124" i="31"/>
  <c r="AW124" i="31"/>
  <c r="AS124" i="31"/>
  <c r="AG124" i="31"/>
  <c r="K124" i="31"/>
  <c r="L124" i="31" s="1"/>
  <c r="AZ123" i="31"/>
  <c r="AW123" i="31"/>
  <c r="AV123" i="31"/>
  <c r="AS123" i="31"/>
  <c r="AG123" i="31"/>
  <c r="T123" i="31"/>
  <c r="B123" i="31"/>
  <c r="AV124" i="31" s="1"/>
  <c r="AZ122" i="31"/>
  <c r="AW122" i="31"/>
  <c r="AV122" i="31"/>
  <c r="AS122" i="31"/>
  <c r="AG122" i="31"/>
  <c r="B122" i="31"/>
  <c r="T127" i="31" s="1"/>
  <c r="AZ121" i="31"/>
  <c r="AW121" i="31"/>
  <c r="AV121" i="31"/>
  <c r="AS121" i="31"/>
  <c r="AG121" i="31"/>
  <c r="T121" i="31"/>
  <c r="B121" i="31"/>
  <c r="K128" i="31" s="1"/>
  <c r="L128" i="31" s="1"/>
  <c r="R128" i="31" s="1"/>
  <c r="AW116" i="31"/>
  <c r="AS116" i="31"/>
  <c r="AG116" i="31"/>
  <c r="AW115" i="31"/>
  <c r="AS115" i="31"/>
  <c r="AG115" i="31"/>
  <c r="AW114" i="31"/>
  <c r="AS114" i="31"/>
  <c r="AG114" i="31"/>
  <c r="K114" i="31"/>
  <c r="L114" i="31" s="1"/>
  <c r="AW113" i="31"/>
  <c r="AS113" i="31"/>
  <c r="AG113" i="31"/>
  <c r="AW112" i="31"/>
  <c r="AS112" i="31"/>
  <c r="AG112" i="31"/>
  <c r="AW111" i="31"/>
  <c r="AS111" i="31"/>
  <c r="AG111" i="31"/>
  <c r="AW110" i="31"/>
  <c r="AV110" i="31"/>
  <c r="AS110" i="31"/>
  <c r="AG110" i="31"/>
  <c r="K110" i="31"/>
  <c r="L110" i="31" s="1"/>
  <c r="AW109" i="31"/>
  <c r="AS109" i="31"/>
  <c r="AG109" i="31"/>
  <c r="AW108" i="31"/>
  <c r="AS108" i="31"/>
  <c r="AG108" i="31"/>
  <c r="AW107" i="31"/>
  <c r="AV107" i="31"/>
  <c r="AS107" i="31"/>
  <c r="AG107" i="31"/>
  <c r="K107" i="31"/>
  <c r="L107" i="31" s="1"/>
  <c r="B107" i="31"/>
  <c r="AV116" i="31" s="1"/>
  <c r="AW106" i="31"/>
  <c r="AS106" i="31"/>
  <c r="AG106" i="31"/>
  <c r="B106" i="31"/>
  <c r="T111" i="31" s="1"/>
  <c r="AW105" i="31"/>
  <c r="AV105" i="31"/>
  <c r="AU105" i="31"/>
  <c r="AS105" i="31"/>
  <c r="AG105" i="31"/>
  <c r="K105" i="31"/>
  <c r="L105" i="31" s="1"/>
  <c r="B105" i="31"/>
  <c r="AU110" i="31" s="1"/>
  <c r="AM100" i="31"/>
  <c r="AM99" i="31"/>
  <c r="AM98" i="31"/>
  <c r="T98" i="31"/>
  <c r="AM97" i="31"/>
  <c r="AK97" i="31"/>
  <c r="AM96" i="31"/>
  <c r="AM95" i="31"/>
  <c r="AM94" i="31"/>
  <c r="AM93" i="31"/>
  <c r="AM92" i="31"/>
  <c r="AK92" i="31"/>
  <c r="K92" i="31"/>
  <c r="L92" i="31" s="1"/>
  <c r="AM91" i="31"/>
  <c r="B91" i="31"/>
  <c r="AL96" i="31" s="1"/>
  <c r="AM90" i="31"/>
  <c r="AL90" i="31"/>
  <c r="T90" i="31"/>
  <c r="B90" i="31"/>
  <c r="T97" i="31" s="1"/>
  <c r="AM89" i="31"/>
  <c r="AL89" i="31"/>
  <c r="T89" i="31"/>
  <c r="B89" i="31"/>
  <c r="K100" i="31" s="1"/>
  <c r="L100" i="31" s="1"/>
  <c r="AT84" i="31"/>
  <c r="AP84" i="31"/>
  <c r="AA84" i="31"/>
  <c r="AT83" i="31"/>
  <c r="AP83" i="31"/>
  <c r="AA83" i="31"/>
  <c r="AT82" i="31"/>
  <c r="AP82" i="31"/>
  <c r="AA82" i="31"/>
  <c r="AT81" i="31"/>
  <c r="AP81" i="31"/>
  <c r="AA81" i="31"/>
  <c r="AT80" i="31"/>
  <c r="AP80" i="31"/>
  <c r="AA80" i="31"/>
  <c r="T80" i="31"/>
  <c r="AT79" i="31"/>
  <c r="AP79" i="31"/>
  <c r="AA79" i="31"/>
  <c r="D79" i="31"/>
  <c r="AT78" i="31"/>
  <c r="AS78" i="31"/>
  <c r="AP78" i="31"/>
  <c r="AA78" i="31"/>
  <c r="K78" i="31"/>
  <c r="L78" i="31" s="1"/>
  <c r="AT77" i="31"/>
  <c r="AP77" i="31"/>
  <c r="AA77" i="31"/>
  <c r="AT76" i="31"/>
  <c r="AP76" i="31"/>
  <c r="AA76" i="31"/>
  <c r="AT75" i="31"/>
  <c r="AS75" i="31"/>
  <c r="AP75" i="31"/>
  <c r="AA75" i="31"/>
  <c r="K75" i="31"/>
  <c r="L75" i="31" s="1"/>
  <c r="B75" i="31"/>
  <c r="AS77" i="31" s="1"/>
  <c r="AT74" i="31"/>
  <c r="AP74" i="31"/>
  <c r="AA74" i="31"/>
  <c r="T74" i="31"/>
  <c r="B74" i="31"/>
  <c r="T77" i="31" s="1"/>
  <c r="AT73" i="31"/>
  <c r="AS73" i="31"/>
  <c r="AR73" i="31"/>
  <c r="AP73" i="31"/>
  <c r="AA73" i="31"/>
  <c r="D73" i="31"/>
  <c r="B73" i="31"/>
  <c r="D70" i="31"/>
  <c r="D85" i="31" s="1"/>
  <c r="D101" i="31" s="1"/>
  <c r="D117" i="31" s="1"/>
  <c r="D133" i="31" s="1"/>
  <c r="D148" i="31" s="1"/>
  <c r="AT69" i="31"/>
  <c r="AS69" i="31"/>
  <c r="AR69" i="31"/>
  <c r="AP69" i="31"/>
  <c r="AA69" i="31"/>
  <c r="AT68" i="31"/>
  <c r="AS68" i="31"/>
  <c r="AR68" i="31"/>
  <c r="AP68" i="31"/>
  <c r="AA68" i="31"/>
  <c r="K68" i="31"/>
  <c r="D68" i="31"/>
  <c r="D83" i="31" s="1"/>
  <c r="D99" i="31" s="1"/>
  <c r="AT67" i="31"/>
  <c r="AS67" i="31"/>
  <c r="AR67" i="31"/>
  <c r="AP67" i="31"/>
  <c r="AA67" i="31"/>
  <c r="K67" i="31"/>
  <c r="L67" i="31" s="1"/>
  <c r="AT66" i="31"/>
  <c r="AS66" i="31"/>
  <c r="AR66" i="31"/>
  <c r="AP66" i="31"/>
  <c r="AA66" i="31"/>
  <c r="AT65" i="31"/>
  <c r="AS65" i="31"/>
  <c r="AR65" i="31"/>
  <c r="AP65" i="31"/>
  <c r="AA65" i="31"/>
  <c r="AT64" i="31"/>
  <c r="AS64" i="31"/>
  <c r="AR64" i="31"/>
  <c r="AP64" i="31"/>
  <c r="AA64" i="31"/>
  <c r="K64" i="31"/>
  <c r="H64" i="31"/>
  <c r="I64" i="31" s="1"/>
  <c r="J64" i="31" s="1"/>
  <c r="D64" i="31"/>
  <c r="E65" i="31" s="1"/>
  <c r="AT63" i="31"/>
  <c r="AS63" i="31"/>
  <c r="AR63" i="31"/>
  <c r="AP63" i="31"/>
  <c r="AA63" i="31"/>
  <c r="K63" i="31"/>
  <c r="D63" i="31"/>
  <c r="E64" i="31" s="1"/>
  <c r="H63" i="31" s="1"/>
  <c r="I63" i="31" s="1"/>
  <c r="J63" i="31" s="1"/>
  <c r="AT62" i="31"/>
  <c r="AS62" i="31"/>
  <c r="AR62" i="31"/>
  <c r="AP62" i="31"/>
  <c r="AA62" i="31"/>
  <c r="D62" i="31"/>
  <c r="E63" i="31" s="1"/>
  <c r="H62" i="31" s="1"/>
  <c r="I62" i="31" s="1"/>
  <c r="J62" i="31" s="1"/>
  <c r="AT61" i="31"/>
  <c r="AS61" i="31"/>
  <c r="AR61" i="31"/>
  <c r="AP61" i="31"/>
  <c r="AA61" i="31"/>
  <c r="K61" i="31"/>
  <c r="AT60" i="31"/>
  <c r="AS60" i="31"/>
  <c r="AR60" i="31"/>
  <c r="AP60" i="31"/>
  <c r="AA60" i="31"/>
  <c r="K60" i="31"/>
  <c r="L60" i="31" s="1"/>
  <c r="R60" i="31" s="1"/>
  <c r="B60" i="31"/>
  <c r="AT59" i="31"/>
  <c r="AS59" i="31"/>
  <c r="AR59" i="31"/>
  <c r="AP59" i="31"/>
  <c r="AA59" i="31"/>
  <c r="B59" i="31"/>
  <c r="AT58" i="31"/>
  <c r="AS58" i="31"/>
  <c r="AR58" i="31"/>
  <c r="AP58" i="31"/>
  <c r="AA58" i="31"/>
  <c r="K58" i="31"/>
  <c r="J58" i="31"/>
  <c r="I58" i="31"/>
  <c r="D58" i="31"/>
  <c r="E59" i="31" s="1"/>
  <c r="H58" i="31" s="1"/>
  <c r="B58" i="31"/>
  <c r="K69" i="31" s="1"/>
  <c r="L69" i="31" s="1"/>
  <c r="D54" i="31"/>
  <c r="AT53" i="31"/>
  <c r="AP53" i="31"/>
  <c r="AG53" i="31"/>
  <c r="AA53" i="31"/>
  <c r="T53" i="31"/>
  <c r="E53" i="31"/>
  <c r="H52" i="31" s="1"/>
  <c r="D53" i="31"/>
  <c r="E54" i="31" s="1"/>
  <c r="H53" i="31" s="1"/>
  <c r="I53" i="31" s="1"/>
  <c r="J53" i="31" s="1"/>
  <c r="AT52" i="31"/>
  <c r="AS52" i="31"/>
  <c r="AR52" i="31"/>
  <c r="AP52" i="31"/>
  <c r="AG52" i="31"/>
  <c r="AA52" i="31"/>
  <c r="K52" i="31"/>
  <c r="L52" i="31" s="1"/>
  <c r="I52" i="31"/>
  <c r="J52" i="31" s="1"/>
  <c r="E52" i="31"/>
  <c r="H51" i="31" s="1"/>
  <c r="I51" i="31" s="1"/>
  <c r="J51" i="31" s="1"/>
  <c r="D52" i="31"/>
  <c r="AT51" i="31"/>
  <c r="AP51" i="31"/>
  <c r="AG51" i="31"/>
  <c r="AA51" i="31"/>
  <c r="D51" i="31"/>
  <c r="D67" i="31" s="1"/>
  <c r="AT50" i="31"/>
  <c r="AP50" i="31"/>
  <c r="AG50" i="31"/>
  <c r="AA50" i="31"/>
  <c r="E50" i="31"/>
  <c r="H49" i="31" s="1"/>
  <c r="I49" i="31" s="1"/>
  <c r="J49" i="31" s="1"/>
  <c r="D50" i="31"/>
  <c r="AT49" i="31"/>
  <c r="AS49" i="31"/>
  <c r="AP49" i="31"/>
  <c r="AG49" i="31"/>
  <c r="AA49" i="31"/>
  <c r="K49" i="31"/>
  <c r="L49" i="31" s="1"/>
  <c r="E49" i="31"/>
  <c r="D49" i="31"/>
  <c r="D65" i="31" s="1"/>
  <c r="AT48" i="31"/>
  <c r="AP48" i="31"/>
  <c r="AG48" i="31"/>
  <c r="AA48" i="31"/>
  <c r="T48" i="31"/>
  <c r="H48" i="31"/>
  <c r="I48" i="31" s="1"/>
  <c r="J48" i="31" s="1"/>
  <c r="D48" i="31"/>
  <c r="AT47" i="31"/>
  <c r="AS47" i="31"/>
  <c r="AR47" i="31"/>
  <c r="AP47" i="31"/>
  <c r="AG47" i="31"/>
  <c r="AA47" i="31"/>
  <c r="H47" i="31"/>
  <c r="I47" i="31" s="1"/>
  <c r="J47" i="31" s="1"/>
  <c r="E47" i="31"/>
  <c r="H46" i="31" s="1"/>
  <c r="I46" i="31" s="1"/>
  <c r="J46" i="31" s="1"/>
  <c r="D47" i="31"/>
  <c r="E48" i="31" s="1"/>
  <c r="AT46" i="31"/>
  <c r="AP46" i="31"/>
  <c r="AG46" i="31"/>
  <c r="AA46" i="31"/>
  <c r="D46" i="31"/>
  <c r="AT45" i="31"/>
  <c r="AP45" i="31"/>
  <c r="AG45" i="31"/>
  <c r="AA45" i="31"/>
  <c r="T45" i="31"/>
  <c r="D45" i="31"/>
  <c r="AT44" i="31"/>
  <c r="AP44" i="31"/>
  <c r="AG44" i="31"/>
  <c r="AA44" i="31"/>
  <c r="K44" i="31"/>
  <c r="L44" i="31" s="1"/>
  <c r="D44" i="31"/>
  <c r="D60" i="31" s="1"/>
  <c r="B44" i="31"/>
  <c r="AS44" i="31" s="1"/>
  <c r="AT43" i="31"/>
  <c r="AP43" i="31"/>
  <c r="AG43" i="31"/>
  <c r="AA43" i="31"/>
  <c r="T43" i="31"/>
  <c r="D43" i="31"/>
  <c r="E44" i="31" s="1"/>
  <c r="H43" i="31" s="1"/>
  <c r="I43" i="31" s="1"/>
  <c r="J43" i="31" s="1"/>
  <c r="B43" i="31"/>
  <c r="T50" i="31" s="1"/>
  <c r="AT42" i="31"/>
  <c r="AS42" i="31"/>
  <c r="AR42" i="31"/>
  <c r="AP42" i="31"/>
  <c r="AG42" i="31"/>
  <c r="AA42" i="31"/>
  <c r="D42" i="31"/>
  <c r="E43" i="31" s="1"/>
  <c r="H42" i="31" s="1"/>
  <c r="I42" i="31" s="1"/>
  <c r="J42" i="31" s="1"/>
  <c r="B42" i="31"/>
  <c r="AR44" i="31" s="1"/>
  <c r="E38" i="31"/>
  <c r="AT37" i="31"/>
  <c r="AP37" i="31"/>
  <c r="AA37" i="31"/>
  <c r="K37" i="31"/>
  <c r="L37" i="31" s="1"/>
  <c r="H37" i="31"/>
  <c r="I37" i="31" s="1"/>
  <c r="J37" i="31" s="1"/>
  <c r="E37" i="31"/>
  <c r="AT36" i="31"/>
  <c r="AR36" i="31"/>
  <c r="AP36" i="31"/>
  <c r="AA36" i="31"/>
  <c r="K36" i="31"/>
  <c r="L36" i="31" s="1"/>
  <c r="H36" i="31"/>
  <c r="I36" i="31" s="1"/>
  <c r="J36" i="31" s="1"/>
  <c r="E36" i="31"/>
  <c r="AT35" i="31"/>
  <c r="AS35" i="31"/>
  <c r="AP35" i="31"/>
  <c r="AA35" i="31"/>
  <c r="K35" i="31"/>
  <c r="J35" i="31"/>
  <c r="H35" i="31"/>
  <c r="I35" i="31" s="1"/>
  <c r="E35" i="31"/>
  <c r="AT34" i="31"/>
  <c r="AR34" i="31"/>
  <c r="AP34" i="31"/>
  <c r="AA34" i="31"/>
  <c r="H34" i="31"/>
  <c r="I34" i="31" s="1"/>
  <c r="J34" i="31" s="1"/>
  <c r="E34" i="31"/>
  <c r="H33" i="31" s="1"/>
  <c r="I33" i="31" s="1"/>
  <c r="J33" i="31" s="1"/>
  <c r="AT33" i="31"/>
  <c r="AR33" i="31"/>
  <c r="AP33" i="31"/>
  <c r="AA33" i="31"/>
  <c r="T33" i="31"/>
  <c r="K33" i="31"/>
  <c r="L33" i="31" s="1"/>
  <c r="E33" i="31"/>
  <c r="H32" i="31" s="1"/>
  <c r="I32" i="31" s="1"/>
  <c r="J32" i="31" s="1"/>
  <c r="AT32" i="31"/>
  <c r="AR32" i="31"/>
  <c r="AP32" i="31"/>
  <c r="AA32" i="31"/>
  <c r="T32" i="31"/>
  <c r="K32" i="31"/>
  <c r="L32" i="31" s="1"/>
  <c r="E32" i="31"/>
  <c r="AT31" i="31"/>
  <c r="AS31" i="31"/>
  <c r="AR31" i="31"/>
  <c r="AP31" i="31"/>
  <c r="AA31" i="31"/>
  <c r="K31" i="31"/>
  <c r="I31" i="31"/>
  <c r="J31" i="31" s="1"/>
  <c r="H31" i="31"/>
  <c r="E31" i="31"/>
  <c r="AT30" i="31"/>
  <c r="AR30" i="31"/>
  <c r="AP30" i="31"/>
  <c r="AA30" i="31"/>
  <c r="K30" i="31"/>
  <c r="L30" i="31" s="1"/>
  <c r="H30" i="31"/>
  <c r="I30" i="31" s="1"/>
  <c r="J30" i="31" s="1"/>
  <c r="E30" i="31"/>
  <c r="AT29" i="31"/>
  <c r="AR29" i="31"/>
  <c r="AP29" i="31"/>
  <c r="AA29" i="31"/>
  <c r="T29" i="31"/>
  <c r="K29" i="31"/>
  <c r="H29" i="31"/>
  <c r="I29" i="31" s="1"/>
  <c r="J29" i="31" s="1"/>
  <c r="E29" i="31"/>
  <c r="AT28" i="31"/>
  <c r="AR28" i="31"/>
  <c r="AP28" i="31"/>
  <c r="AA28" i="31"/>
  <c r="L28" i="31"/>
  <c r="K28" i="31"/>
  <c r="I28" i="31"/>
  <c r="J28" i="31" s="1"/>
  <c r="H28" i="31"/>
  <c r="E28" i="31"/>
  <c r="H27" i="31" s="1"/>
  <c r="I27" i="31" s="1"/>
  <c r="J27" i="31" s="1"/>
  <c r="B28" i="31"/>
  <c r="R37" i="31" s="1"/>
  <c r="AT27" i="31"/>
  <c r="AP27" i="31"/>
  <c r="AA27" i="31"/>
  <c r="L27" i="31"/>
  <c r="K27" i="31"/>
  <c r="E27" i="31"/>
  <c r="B27" i="31"/>
  <c r="T36" i="31" s="1"/>
  <c r="AT26" i="31"/>
  <c r="AP26" i="31"/>
  <c r="AA26" i="31"/>
  <c r="R26" i="31"/>
  <c r="Q26" i="31"/>
  <c r="S26" i="31" s="1"/>
  <c r="K26" i="31"/>
  <c r="L26" i="31" s="1"/>
  <c r="O26" i="31" s="1"/>
  <c r="P26" i="31" s="1"/>
  <c r="H26" i="31"/>
  <c r="I26" i="31" s="1"/>
  <c r="J26" i="31" s="1"/>
  <c r="B26" i="31"/>
  <c r="AR35" i="31" s="1"/>
  <c r="AW147" i="19"/>
  <c r="AV147" i="19"/>
  <c r="AS147" i="19"/>
  <c r="AG147" i="19"/>
  <c r="AW146" i="19"/>
  <c r="AS146" i="19"/>
  <c r="AG146" i="19"/>
  <c r="AW145" i="19"/>
  <c r="AS145" i="19"/>
  <c r="AG145" i="19"/>
  <c r="AW144" i="19"/>
  <c r="AV144" i="19"/>
  <c r="AS144" i="19"/>
  <c r="AG144" i="19"/>
  <c r="AW143" i="19"/>
  <c r="AS143" i="19"/>
  <c r="AG143" i="19"/>
  <c r="T143" i="19"/>
  <c r="K143" i="19"/>
  <c r="L143" i="19" s="1"/>
  <c r="R143" i="19" s="1"/>
  <c r="AW142" i="19"/>
  <c r="AS142" i="19"/>
  <c r="AG142" i="19"/>
  <c r="T142" i="19"/>
  <c r="K142" i="19"/>
  <c r="L142" i="19" s="1"/>
  <c r="AW141" i="19"/>
  <c r="AV141" i="19"/>
  <c r="AU141" i="19"/>
  <c r="AS141" i="19"/>
  <c r="AG141" i="19"/>
  <c r="T141" i="19"/>
  <c r="AW140" i="19"/>
  <c r="AS140" i="19"/>
  <c r="AG140" i="19"/>
  <c r="T140" i="19"/>
  <c r="K140" i="19"/>
  <c r="L140" i="19" s="1"/>
  <c r="R140" i="19" s="1"/>
  <c r="AW139" i="19"/>
  <c r="AS139" i="19"/>
  <c r="AG139" i="19"/>
  <c r="T139" i="19"/>
  <c r="K139" i="19"/>
  <c r="L139" i="19" s="1"/>
  <c r="AW138" i="19"/>
  <c r="AV138" i="19"/>
  <c r="AU138" i="19"/>
  <c r="AS138" i="19"/>
  <c r="AG138" i="19"/>
  <c r="T138" i="19"/>
  <c r="K138" i="19"/>
  <c r="L138" i="19" s="1"/>
  <c r="B138" i="19"/>
  <c r="AV140" i="19" s="1"/>
  <c r="AW137" i="19"/>
  <c r="AS137" i="19"/>
  <c r="AG137" i="19"/>
  <c r="T137" i="19"/>
  <c r="K137" i="19"/>
  <c r="L137" i="19" s="1"/>
  <c r="R137" i="19" s="1"/>
  <c r="B137" i="19"/>
  <c r="T145" i="19" s="1"/>
  <c r="AW136" i="19"/>
  <c r="AU136" i="19"/>
  <c r="AS136" i="19"/>
  <c r="AG136" i="19"/>
  <c r="T136" i="19"/>
  <c r="B136" i="19"/>
  <c r="AU147" i="19" s="1"/>
  <c r="AZ132" i="19"/>
  <c r="AW132" i="19"/>
  <c r="AS132" i="19"/>
  <c r="AG132" i="19"/>
  <c r="AZ131" i="19"/>
  <c r="AW131" i="19"/>
  <c r="AU131" i="19"/>
  <c r="AS131" i="19"/>
  <c r="AG131" i="19"/>
  <c r="AZ130" i="19"/>
  <c r="AW130" i="19"/>
  <c r="AS130" i="19"/>
  <c r="AG130" i="19"/>
  <c r="K130" i="19"/>
  <c r="L130" i="19" s="1"/>
  <c r="R130" i="19" s="1"/>
  <c r="AZ129" i="19"/>
  <c r="AW129" i="19"/>
  <c r="AS129" i="19"/>
  <c r="AG129" i="19"/>
  <c r="AZ128" i="19"/>
  <c r="AW128" i="19"/>
  <c r="AS128" i="19"/>
  <c r="AG128" i="19"/>
  <c r="K128" i="19"/>
  <c r="L128" i="19" s="1"/>
  <c r="AZ127" i="19"/>
  <c r="AW127" i="19"/>
  <c r="AS127" i="19"/>
  <c r="AG127" i="19"/>
  <c r="T127" i="19"/>
  <c r="AZ126" i="19"/>
  <c r="AW126" i="19"/>
  <c r="AU126" i="19"/>
  <c r="AS126" i="19"/>
  <c r="AG126" i="19"/>
  <c r="K126" i="19"/>
  <c r="L126" i="19" s="1"/>
  <c r="AZ125" i="19"/>
  <c r="AW125" i="19"/>
  <c r="AS125" i="19"/>
  <c r="AG125" i="19"/>
  <c r="T125" i="19"/>
  <c r="AZ124" i="19"/>
  <c r="AW124" i="19"/>
  <c r="AV124" i="19"/>
  <c r="AS124" i="19"/>
  <c r="AG124" i="19"/>
  <c r="AZ123" i="19"/>
  <c r="AW123" i="19"/>
  <c r="AV123" i="19"/>
  <c r="AS123" i="19"/>
  <c r="AG123" i="19"/>
  <c r="B123" i="19"/>
  <c r="AV126" i="19" s="1"/>
  <c r="AZ122" i="19"/>
  <c r="AW122" i="19"/>
  <c r="AV122" i="19"/>
  <c r="AU122" i="19"/>
  <c r="AS122" i="19"/>
  <c r="AG122" i="19"/>
  <c r="B122" i="19"/>
  <c r="T129" i="19" s="1"/>
  <c r="AZ121" i="19"/>
  <c r="AW121" i="19"/>
  <c r="AV121" i="19"/>
  <c r="AS121" i="19"/>
  <c r="AG121" i="19"/>
  <c r="B121" i="19"/>
  <c r="AU124" i="19" s="1"/>
  <c r="AW116" i="19"/>
  <c r="AV116" i="19"/>
  <c r="AU116" i="19"/>
  <c r="AS116" i="19"/>
  <c r="AG116" i="19"/>
  <c r="AW115" i="19"/>
  <c r="AS115" i="19"/>
  <c r="AG115" i="19"/>
  <c r="K115" i="19"/>
  <c r="L115" i="19" s="1"/>
  <c r="R115" i="19" s="1"/>
  <c r="AW114" i="19"/>
  <c r="AS114" i="19"/>
  <c r="AG114" i="19"/>
  <c r="T114" i="19"/>
  <c r="AW113" i="19"/>
  <c r="AV113" i="19"/>
  <c r="AU113" i="19"/>
  <c r="AS113" i="19"/>
  <c r="AG113" i="19"/>
  <c r="AW112" i="19"/>
  <c r="AS112" i="19"/>
  <c r="AG112" i="19"/>
  <c r="L112" i="19"/>
  <c r="R112" i="19" s="1"/>
  <c r="AW111" i="19"/>
  <c r="AS111" i="19"/>
  <c r="AG111" i="19"/>
  <c r="T111" i="19"/>
  <c r="AW110" i="19"/>
  <c r="AV110" i="19"/>
  <c r="AU110" i="19"/>
  <c r="AS110" i="19"/>
  <c r="AG110" i="19"/>
  <c r="AW109" i="19"/>
  <c r="AS109" i="19"/>
  <c r="AG109" i="19"/>
  <c r="AW108" i="19"/>
  <c r="AV108" i="19"/>
  <c r="AS108" i="19"/>
  <c r="AG108" i="19"/>
  <c r="T108" i="19"/>
  <c r="AW107" i="19"/>
  <c r="AV107" i="19"/>
  <c r="AU107" i="19"/>
  <c r="AS107" i="19"/>
  <c r="AG107" i="19"/>
  <c r="B107" i="19"/>
  <c r="AV109" i="19" s="1"/>
  <c r="AW106" i="19"/>
  <c r="AS106" i="19"/>
  <c r="AG106" i="19"/>
  <c r="B106" i="19"/>
  <c r="T110" i="19" s="1"/>
  <c r="AW105" i="19"/>
  <c r="AS105" i="19"/>
  <c r="AG105" i="19"/>
  <c r="T105" i="19"/>
  <c r="K105" i="19"/>
  <c r="L105" i="19" s="1"/>
  <c r="B105" i="19"/>
  <c r="K112" i="19" s="1"/>
  <c r="AM100" i="19"/>
  <c r="AM99" i="19"/>
  <c r="AM98" i="19"/>
  <c r="AM97" i="19"/>
  <c r="T97" i="19"/>
  <c r="AM96" i="19"/>
  <c r="AK96" i="19"/>
  <c r="AM95" i="19"/>
  <c r="AM94" i="19"/>
  <c r="T94" i="19"/>
  <c r="L94" i="19"/>
  <c r="K94" i="19"/>
  <c r="AM93" i="19"/>
  <c r="T93" i="19"/>
  <c r="AM92" i="19"/>
  <c r="T92" i="19"/>
  <c r="AM91" i="19"/>
  <c r="AK91" i="19"/>
  <c r="B91" i="19"/>
  <c r="AM90" i="19"/>
  <c r="T90" i="19"/>
  <c r="K90" i="19"/>
  <c r="L90" i="19" s="1"/>
  <c r="B90" i="19"/>
  <c r="T96" i="19" s="1"/>
  <c r="AM89" i="19"/>
  <c r="T89" i="19"/>
  <c r="O89" i="19"/>
  <c r="K89" i="19"/>
  <c r="L89" i="19" s="1"/>
  <c r="R89" i="19" s="1"/>
  <c r="B89" i="19"/>
  <c r="K99" i="19" s="1"/>
  <c r="L99" i="19" s="1"/>
  <c r="AT84" i="19"/>
  <c r="AR84" i="19"/>
  <c r="AP84" i="19"/>
  <c r="AA84" i="19"/>
  <c r="AT83" i="19"/>
  <c r="AP83" i="19"/>
  <c r="AA83" i="19"/>
  <c r="K83" i="19"/>
  <c r="L83" i="19" s="1"/>
  <c r="AT82" i="19"/>
  <c r="AP82" i="19"/>
  <c r="AA82" i="19"/>
  <c r="T82" i="19"/>
  <c r="AT81" i="19"/>
  <c r="AR81" i="19"/>
  <c r="AP81" i="19"/>
  <c r="AA81" i="19"/>
  <c r="AT80" i="19"/>
  <c r="AP80" i="19"/>
  <c r="AA80" i="19"/>
  <c r="K80" i="19"/>
  <c r="L80" i="19" s="1"/>
  <c r="AT79" i="19"/>
  <c r="AP79" i="19"/>
  <c r="AA79" i="19"/>
  <c r="AT78" i="19"/>
  <c r="AP78" i="19"/>
  <c r="AA78" i="19"/>
  <c r="T78" i="19"/>
  <c r="AT77" i="19"/>
  <c r="AR77" i="19"/>
  <c r="AP77" i="19"/>
  <c r="AA77" i="19"/>
  <c r="L77" i="19"/>
  <c r="K77" i="19"/>
  <c r="AT76" i="19"/>
  <c r="AP76" i="19"/>
  <c r="AA76" i="19"/>
  <c r="AT75" i="19"/>
  <c r="AP75" i="19"/>
  <c r="AA75" i="19"/>
  <c r="T75" i="19"/>
  <c r="B75" i="19"/>
  <c r="AT74" i="19"/>
  <c r="AS74" i="19"/>
  <c r="AP74" i="19"/>
  <c r="AA74" i="19"/>
  <c r="K74" i="19"/>
  <c r="L74" i="19" s="1"/>
  <c r="B74" i="19"/>
  <c r="T84" i="19" s="1"/>
  <c r="AT73" i="19"/>
  <c r="AR73" i="19"/>
  <c r="AP73" i="19"/>
  <c r="AA73" i="19"/>
  <c r="T73" i="19"/>
  <c r="K73" i="19"/>
  <c r="L73" i="19" s="1"/>
  <c r="O73" i="19" s="1"/>
  <c r="B73" i="19"/>
  <c r="AR83" i="19" s="1"/>
  <c r="AT69" i="19"/>
  <c r="AP69" i="19"/>
  <c r="AA69" i="19"/>
  <c r="D69" i="19"/>
  <c r="AT68" i="19"/>
  <c r="AP68" i="19"/>
  <c r="AA68" i="19"/>
  <c r="AT67" i="19"/>
  <c r="AP67" i="19"/>
  <c r="AA67" i="19"/>
  <c r="AT66" i="19"/>
  <c r="AP66" i="19"/>
  <c r="AA66" i="19"/>
  <c r="D66" i="19"/>
  <c r="E67" i="19" s="1"/>
  <c r="H66" i="19" s="1"/>
  <c r="I66" i="19" s="1"/>
  <c r="J66" i="19" s="1"/>
  <c r="AT65" i="19"/>
  <c r="AP65" i="19"/>
  <c r="AA65" i="19"/>
  <c r="K65" i="19"/>
  <c r="L65" i="19" s="1"/>
  <c r="AT64" i="19"/>
  <c r="AP64" i="19"/>
  <c r="AA64" i="19"/>
  <c r="T64" i="19"/>
  <c r="AT63" i="19"/>
  <c r="AR63" i="19"/>
  <c r="AP63" i="19"/>
  <c r="AA63" i="19"/>
  <c r="K63" i="19"/>
  <c r="L63" i="19" s="1"/>
  <c r="AT62" i="19"/>
  <c r="AP62" i="19"/>
  <c r="AA62" i="19"/>
  <c r="K62" i="19"/>
  <c r="L62" i="19" s="1"/>
  <c r="AT61" i="19"/>
  <c r="AP61" i="19"/>
  <c r="AA61" i="19"/>
  <c r="T61" i="19"/>
  <c r="K61" i="19"/>
  <c r="L61" i="19" s="1"/>
  <c r="AT60" i="19"/>
  <c r="AR60" i="19"/>
  <c r="AP60" i="19"/>
  <c r="AA60" i="19"/>
  <c r="T60" i="19"/>
  <c r="K60" i="19"/>
  <c r="L60" i="19" s="1"/>
  <c r="B60" i="19"/>
  <c r="AS69" i="19" s="1"/>
  <c r="AT59" i="19"/>
  <c r="AR59" i="19"/>
  <c r="AP59" i="19"/>
  <c r="AA59" i="19"/>
  <c r="T59" i="19"/>
  <c r="K59" i="19"/>
  <c r="L59" i="19" s="1"/>
  <c r="B59" i="19"/>
  <c r="T67" i="19" s="1"/>
  <c r="AT58" i="19"/>
  <c r="AR58" i="19"/>
  <c r="AP58" i="19"/>
  <c r="AA58" i="19"/>
  <c r="T58" i="19"/>
  <c r="L58" i="19"/>
  <c r="K58" i="19"/>
  <c r="B58" i="19"/>
  <c r="AR69" i="19" s="1"/>
  <c r="E54" i="19"/>
  <c r="H53" i="19" s="1"/>
  <c r="I53" i="19" s="1"/>
  <c r="J53" i="19" s="1"/>
  <c r="D54" i="19"/>
  <c r="D70" i="19" s="1"/>
  <c r="D85" i="19" s="1"/>
  <c r="D101" i="19" s="1"/>
  <c r="D117" i="19" s="1"/>
  <c r="D133" i="19" s="1"/>
  <c r="D148" i="19" s="1"/>
  <c r="AT53" i="19"/>
  <c r="AP53" i="19"/>
  <c r="AG53" i="19"/>
  <c r="AA53" i="19"/>
  <c r="E53" i="19"/>
  <c r="D53" i="19"/>
  <c r="AT52" i="19"/>
  <c r="AS52" i="19"/>
  <c r="AP52" i="19"/>
  <c r="AG52" i="19"/>
  <c r="AA52" i="19"/>
  <c r="T52" i="19"/>
  <c r="H52" i="19"/>
  <c r="I52" i="19" s="1"/>
  <c r="J52" i="19" s="1"/>
  <c r="E52" i="19"/>
  <c r="D52" i="19"/>
  <c r="D68" i="19" s="1"/>
  <c r="AT51" i="19"/>
  <c r="AR51" i="19"/>
  <c r="AP51" i="19"/>
  <c r="AG51" i="19"/>
  <c r="AA51" i="19"/>
  <c r="J51" i="19"/>
  <c r="I51" i="19"/>
  <c r="H51" i="19"/>
  <c r="D51" i="19"/>
  <c r="D67" i="19" s="1"/>
  <c r="AT50" i="19"/>
  <c r="AP50" i="19"/>
  <c r="AG50" i="19"/>
  <c r="AA50" i="19"/>
  <c r="D50" i="19"/>
  <c r="E51" i="19" s="1"/>
  <c r="H50" i="19" s="1"/>
  <c r="I50" i="19" s="1"/>
  <c r="J50" i="19" s="1"/>
  <c r="AT49" i="19"/>
  <c r="AP49" i="19"/>
  <c r="AG49" i="19"/>
  <c r="AA49" i="19"/>
  <c r="E49" i="19"/>
  <c r="H48" i="19" s="1"/>
  <c r="I48" i="19" s="1"/>
  <c r="J48" i="19" s="1"/>
  <c r="D49" i="19"/>
  <c r="AT48" i="19"/>
  <c r="AP48" i="19"/>
  <c r="AG48" i="19"/>
  <c r="AA48" i="19"/>
  <c r="D48" i="19"/>
  <c r="D64" i="19" s="1"/>
  <c r="AT47" i="19"/>
  <c r="AR47" i="19"/>
  <c r="AP47" i="19"/>
  <c r="AG47" i="19"/>
  <c r="AA47" i="19"/>
  <c r="T47" i="19"/>
  <c r="K47" i="19"/>
  <c r="L47" i="19" s="1"/>
  <c r="D47" i="19"/>
  <c r="AT46" i="19"/>
  <c r="AS46" i="19"/>
  <c r="AP46" i="19"/>
  <c r="AG46" i="19"/>
  <c r="AA46" i="19"/>
  <c r="T46" i="19"/>
  <c r="E46" i="19"/>
  <c r="D46" i="19"/>
  <c r="AT45" i="19"/>
  <c r="AS45" i="19"/>
  <c r="AP45" i="19"/>
  <c r="AG45" i="19"/>
  <c r="AA45" i="19"/>
  <c r="T45" i="19"/>
  <c r="H45" i="19"/>
  <c r="I45" i="19" s="1"/>
  <c r="J45" i="19" s="1"/>
  <c r="D45" i="19"/>
  <c r="D61" i="19" s="1"/>
  <c r="AT44" i="19"/>
  <c r="AP44" i="19"/>
  <c r="AG44" i="19"/>
  <c r="AA44" i="19"/>
  <c r="T44" i="19"/>
  <c r="K44" i="19"/>
  <c r="L44" i="19" s="1"/>
  <c r="D44" i="19"/>
  <c r="B44" i="19"/>
  <c r="AS43" i="19" s="1"/>
  <c r="AT43" i="19"/>
  <c r="AP43" i="19"/>
  <c r="AG43" i="19"/>
  <c r="AA43" i="19"/>
  <c r="D43" i="19"/>
  <c r="D59" i="19" s="1"/>
  <c r="D74" i="19" s="1"/>
  <c r="B43" i="19"/>
  <c r="T43" i="19" s="1"/>
  <c r="AT42" i="19"/>
  <c r="AR42" i="19"/>
  <c r="AP42" i="19"/>
  <c r="AG42" i="19"/>
  <c r="AA42" i="19"/>
  <c r="T42" i="19"/>
  <c r="D42" i="19"/>
  <c r="B42" i="19"/>
  <c r="K51" i="19" s="1"/>
  <c r="L51" i="19" s="1"/>
  <c r="E38" i="19"/>
  <c r="AT37" i="19"/>
  <c r="AP37" i="19"/>
  <c r="AA37" i="19"/>
  <c r="J37" i="19"/>
  <c r="I37" i="19"/>
  <c r="H37" i="19"/>
  <c r="E37" i="19"/>
  <c r="H36" i="19" s="1"/>
  <c r="I36" i="19" s="1"/>
  <c r="J36" i="19" s="1"/>
  <c r="AT36" i="19"/>
  <c r="AS36" i="19"/>
  <c r="AP36" i="19"/>
  <c r="AA36" i="19"/>
  <c r="T36" i="19"/>
  <c r="E36" i="19"/>
  <c r="AT35" i="19"/>
  <c r="AS35" i="19"/>
  <c r="AR35" i="19"/>
  <c r="AP35" i="19"/>
  <c r="AA35" i="19"/>
  <c r="T35" i="19"/>
  <c r="H35" i="19"/>
  <c r="I35" i="19" s="1"/>
  <c r="J35" i="19" s="1"/>
  <c r="E35" i="19"/>
  <c r="H34" i="19" s="1"/>
  <c r="I34" i="19" s="1"/>
  <c r="J34" i="19" s="1"/>
  <c r="AT34" i="19"/>
  <c r="AR34" i="19"/>
  <c r="AP34" i="19"/>
  <c r="AA34" i="19"/>
  <c r="T34" i="19"/>
  <c r="K34" i="19"/>
  <c r="L34" i="19" s="1"/>
  <c r="E34" i="19"/>
  <c r="H33" i="19" s="1"/>
  <c r="I33" i="19" s="1"/>
  <c r="J33" i="19" s="1"/>
  <c r="AT33" i="19"/>
  <c r="AP33" i="19"/>
  <c r="AA33" i="19"/>
  <c r="T33" i="19"/>
  <c r="K33" i="19"/>
  <c r="L33" i="19" s="1"/>
  <c r="E33" i="19"/>
  <c r="AT32" i="19"/>
  <c r="AP32" i="19"/>
  <c r="AA32" i="19"/>
  <c r="T32" i="19"/>
  <c r="I32" i="19"/>
  <c r="J32" i="19" s="1"/>
  <c r="H32" i="19"/>
  <c r="E32" i="19"/>
  <c r="AT31" i="19"/>
  <c r="AS31" i="19"/>
  <c r="AR31" i="19"/>
  <c r="AP31" i="19"/>
  <c r="AA31" i="19"/>
  <c r="T31" i="19"/>
  <c r="H31" i="19"/>
  <c r="I31" i="19" s="1"/>
  <c r="J31" i="19" s="1"/>
  <c r="E31" i="19"/>
  <c r="AT30" i="19"/>
  <c r="AR30" i="19"/>
  <c r="AP30" i="19"/>
  <c r="AA30" i="19"/>
  <c r="T30" i="19"/>
  <c r="L30" i="19"/>
  <c r="K30" i="19"/>
  <c r="H30" i="19"/>
  <c r="I30" i="19" s="1"/>
  <c r="J30" i="19" s="1"/>
  <c r="E30" i="19"/>
  <c r="H29" i="19" s="1"/>
  <c r="I29" i="19" s="1"/>
  <c r="J29" i="19" s="1"/>
  <c r="AT29" i="19"/>
  <c r="AR29" i="19"/>
  <c r="AP29" i="19"/>
  <c r="AA29" i="19"/>
  <c r="T29" i="19"/>
  <c r="R29" i="19"/>
  <c r="L29" i="19"/>
  <c r="K29" i="19"/>
  <c r="E29" i="19"/>
  <c r="H28" i="19" s="1"/>
  <c r="I28" i="19" s="1"/>
  <c r="J28" i="19" s="1"/>
  <c r="AT28" i="19"/>
  <c r="AR28" i="19"/>
  <c r="AP28" i="19"/>
  <c r="AA28" i="19"/>
  <c r="T28" i="19"/>
  <c r="R28" i="19"/>
  <c r="K28" i="19"/>
  <c r="L28" i="19" s="1"/>
  <c r="E28" i="19"/>
  <c r="H27" i="19" s="1"/>
  <c r="I27" i="19" s="1"/>
  <c r="J27" i="19" s="1"/>
  <c r="B28" i="19"/>
  <c r="AS37" i="19" s="1"/>
  <c r="AT27" i="19"/>
  <c r="AS27" i="19"/>
  <c r="AR27" i="19"/>
  <c r="AP27" i="19"/>
  <c r="AA27" i="19"/>
  <c r="T27" i="19"/>
  <c r="L27" i="19"/>
  <c r="R27" i="19" s="1"/>
  <c r="K27" i="19"/>
  <c r="E27" i="19"/>
  <c r="B27" i="19"/>
  <c r="T37" i="19" s="1"/>
  <c r="AT26" i="19"/>
  <c r="AS26" i="19"/>
  <c r="AP26" i="19"/>
  <c r="AA26" i="19"/>
  <c r="T26" i="19"/>
  <c r="J26" i="19"/>
  <c r="I26" i="19"/>
  <c r="H26" i="19"/>
  <c r="B26" i="19"/>
  <c r="AR37" i="19" s="1"/>
  <c r="AW147" i="18"/>
  <c r="AU147" i="18"/>
  <c r="AS147" i="18"/>
  <c r="AG147" i="18"/>
  <c r="AW146" i="18"/>
  <c r="AV146" i="18"/>
  <c r="AU146" i="18"/>
  <c r="AS146" i="18"/>
  <c r="AG146" i="18"/>
  <c r="T146" i="18"/>
  <c r="K146" i="18"/>
  <c r="AW145" i="18"/>
  <c r="AV145" i="18"/>
  <c r="AU145" i="18"/>
  <c r="AS145" i="18"/>
  <c r="AG145" i="18"/>
  <c r="T145" i="18"/>
  <c r="K145" i="18"/>
  <c r="AW144" i="18"/>
  <c r="AU144" i="18"/>
  <c r="AS144" i="18"/>
  <c r="AG144" i="18"/>
  <c r="AW143" i="18"/>
  <c r="AV143" i="18"/>
  <c r="AU143" i="18"/>
  <c r="AS143" i="18"/>
  <c r="AG143" i="18"/>
  <c r="T143" i="18"/>
  <c r="L143" i="18"/>
  <c r="K143" i="18"/>
  <c r="AW142" i="18"/>
  <c r="AU142" i="18"/>
  <c r="AS142" i="18"/>
  <c r="AG142" i="18"/>
  <c r="K142" i="18"/>
  <c r="AW141" i="18"/>
  <c r="AU141" i="18"/>
  <c r="AS141" i="18"/>
  <c r="AG141" i="18"/>
  <c r="T141" i="18"/>
  <c r="L141" i="18"/>
  <c r="R141" i="18" s="1"/>
  <c r="K141" i="18"/>
  <c r="AW140" i="18"/>
  <c r="AU140" i="18"/>
  <c r="AS140" i="18"/>
  <c r="AG140" i="18"/>
  <c r="L140" i="18"/>
  <c r="K140" i="18"/>
  <c r="AW139" i="18"/>
  <c r="AU139" i="18"/>
  <c r="AS139" i="18"/>
  <c r="AG139" i="18"/>
  <c r="T139" i="18"/>
  <c r="K139" i="18"/>
  <c r="L139" i="18" s="1"/>
  <c r="R139" i="18" s="1"/>
  <c r="AW138" i="18"/>
  <c r="AU138" i="18"/>
  <c r="AS138" i="18"/>
  <c r="AG138" i="18"/>
  <c r="T138" i="18"/>
  <c r="L138" i="18"/>
  <c r="R138" i="18" s="1"/>
  <c r="K138" i="18"/>
  <c r="B138" i="18"/>
  <c r="AV142" i="18" s="1"/>
  <c r="AW137" i="18"/>
  <c r="AV137" i="18"/>
  <c r="AU137" i="18"/>
  <c r="AS137" i="18"/>
  <c r="AG137" i="18"/>
  <c r="T137" i="18"/>
  <c r="L137" i="18"/>
  <c r="K137" i="18"/>
  <c r="B137" i="18"/>
  <c r="T147" i="18" s="1"/>
  <c r="AW136" i="18"/>
  <c r="AV136" i="18"/>
  <c r="AU136" i="18"/>
  <c r="AS136" i="18"/>
  <c r="AG136" i="18"/>
  <c r="T136" i="18"/>
  <c r="O136" i="18"/>
  <c r="L136" i="18"/>
  <c r="R136" i="18" s="1"/>
  <c r="K136" i="18"/>
  <c r="B136" i="18"/>
  <c r="K147" i="18" s="1"/>
  <c r="L147" i="18" s="1"/>
  <c r="AZ132" i="18"/>
  <c r="AW132" i="18"/>
  <c r="AS132" i="18"/>
  <c r="AG132" i="18"/>
  <c r="AZ131" i="18"/>
  <c r="AW131" i="18"/>
  <c r="AU131" i="18"/>
  <c r="AS131" i="18"/>
  <c r="AG131" i="18"/>
  <c r="R131" i="18"/>
  <c r="K131" i="18"/>
  <c r="L131" i="18" s="1"/>
  <c r="AZ130" i="18"/>
  <c r="AW130" i="18"/>
  <c r="AV130" i="18"/>
  <c r="AS130" i="18"/>
  <c r="AG130" i="18"/>
  <c r="T130" i="18"/>
  <c r="AZ129" i="18"/>
  <c r="AW129" i="18"/>
  <c r="AS129" i="18"/>
  <c r="AG129" i="18"/>
  <c r="AZ128" i="18"/>
  <c r="AW128" i="18"/>
  <c r="AS128" i="18"/>
  <c r="AG128" i="18"/>
  <c r="AZ127" i="18"/>
  <c r="AW127" i="18"/>
  <c r="AU127" i="18"/>
  <c r="AS127" i="18"/>
  <c r="AG127" i="18"/>
  <c r="AZ126" i="18"/>
  <c r="AW126" i="18"/>
  <c r="AV126" i="18"/>
  <c r="AU126" i="18"/>
  <c r="AS126" i="18"/>
  <c r="AG126" i="18"/>
  <c r="K126" i="18"/>
  <c r="L126" i="18" s="1"/>
  <c r="AZ125" i="18"/>
  <c r="AW125" i="18"/>
  <c r="AS125" i="18"/>
  <c r="AG125" i="18"/>
  <c r="T125" i="18"/>
  <c r="L125" i="18"/>
  <c r="K125" i="18"/>
  <c r="AZ124" i="18"/>
  <c r="AW124" i="18"/>
  <c r="AV124" i="18"/>
  <c r="AU124" i="18"/>
  <c r="AS124" i="18"/>
  <c r="AG124" i="18"/>
  <c r="T124" i="18"/>
  <c r="AZ123" i="18"/>
  <c r="AW123" i="18"/>
  <c r="AS123" i="18"/>
  <c r="AG123" i="18"/>
  <c r="B123" i="18"/>
  <c r="AV132" i="18" s="1"/>
  <c r="AZ122" i="18"/>
  <c r="AW122" i="18"/>
  <c r="AU122" i="18"/>
  <c r="AS122" i="18"/>
  <c r="AG122" i="18"/>
  <c r="T122" i="18"/>
  <c r="L122" i="18"/>
  <c r="R122" i="18" s="1"/>
  <c r="K122" i="18"/>
  <c r="B122" i="18"/>
  <c r="T126" i="18" s="1"/>
  <c r="AZ121" i="18"/>
  <c r="AW121" i="18"/>
  <c r="AV121" i="18"/>
  <c r="AS121" i="18"/>
  <c r="AG121" i="18"/>
  <c r="B121" i="18"/>
  <c r="AU130" i="18" s="1"/>
  <c r="AW116" i="18"/>
  <c r="AS116" i="18"/>
  <c r="AG116" i="18"/>
  <c r="T116" i="18"/>
  <c r="AW115" i="18"/>
  <c r="AU115" i="18"/>
  <c r="AS115" i="18"/>
  <c r="AG115" i="18"/>
  <c r="AW114" i="18"/>
  <c r="AU114" i="18"/>
  <c r="AS114" i="18"/>
  <c r="AG114" i="18"/>
  <c r="AW113" i="18"/>
  <c r="AS113" i="18"/>
  <c r="AG113" i="18"/>
  <c r="T113" i="18"/>
  <c r="AW112" i="18"/>
  <c r="AU112" i="18"/>
  <c r="AS112" i="18"/>
  <c r="AG112" i="18"/>
  <c r="K112" i="18"/>
  <c r="L112" i="18" s="1"/>
  <c r="AW111" i="18"/>
  <c r="AS111" i="18"/>
  <c r="AG111" i="18"/>
  <c r="AW110" i="18"/>
  <c r="AS110" i="18"/>
  <c r="AG110" i="18"/>
  <c r="K110" i="18"/>
  <c r="L110" i="18" s="1"/>
  <c r="AW109" i="18"/>
  <c r="AS109" i="18"/>
  <c r="AG109" i="18"/>
  <c r="K109" i="18"/>
  <c r="L109" i="18" s="1"/>
  <c r="AW108" i="18"/>
  <c r="AS108" i="18"/>
  <c r="AG108" i="18"/>
  <c r="R108" i="18"/>
  <c r="L108" i="18"/>
  <c r="K108" i="18"/>
  <c r="AW107" i="18"/>
  <c r="AS107" i="18"/>
  <c r="AG107" i="18"/>
  <c r="K107" i="18"/>
  <c r="L107" i="18" s="1"/>
  <c r="B107" i="18"/>
  <c r="AW106" i="18"/>
  <c r="AU106" i="18"/>
  <c r="AS106" i="18"/>
  <c r="AG106" i="18"/>
  <c r="K106" i="18"/>
  <c r="L106" i="18" s="1"/>
  <c r="B106" i="18"/>
  <c r="T109" i="18" s="1"/>
  <c r="AW105" i="18"/>
  <c r="AU105" i="18"/>
  <c r="AS105" i="18"/>
  <c r="AG105" i="18"/>
  <c r="T105" i="18"/>
  <c r="B105" i="18"/>
  <c r="K111" i="18" s="1"/>
  <c r="L111" i="18" s="1"/>
  <c r="AM100" i="18"/>
  <c r="AM99" i="18"/>
  <c r="AL99" i="18"/>
  <c r="K99" i="18"/>
  <c r="L99" i="18" s="1"/>
  <c r="AM98" i="18"/>
  <c r="AM97" i="18"/>
  <c r="AM96" i="18"/>
  <c r="AM95" i="18"/>
  <c r="T95" i="18"/>
  <c r="AM94" i="18"/>
  <c r="AL94" i="18"/>
  <c r="AK94" i="18"/>
  <c r="AM93" i="18"/>
  <c r="AM92" i="18"/>
  <c r="T92" i="18"/>
  <c r="AM91" i="18"/>
  <c r="B91" i="18"/>
  <c r="AL89" i="18" s="1"/>
  <c r="AM90" i="18"/>
  <c r="T90" i="18"/>
  <c r="K90" i="18"/>
  <c r="L90" i="18" s="1"/>
  <c r="B90" i="18"/>
  <c r="T100" i="18" s="1"/>
  <c r="AM89" i="18"/>
  <c r="T89" i="18"/>
  <c r="L89" i="18"/>
  <c r="K89" i="18"/>
  <c r="B89" i="18"/>
  <c r="AK99" i="18" s="1"/>
  <c r="AT84" i="18"/>
  <c r="AR84" i="18"/>
  <c r="AP84" i="18"/>
  <c r="AA84" i="18"/>
  <c r="AT83" i="18"/>
  <c r="AP83" i="18"/>
  <c r="AA83" i="18"/>
  <c r="AT82" i="18"/>
  <c r="AP82" i="18"/>
  <c r="AA82" i="18"/>
  <c r="K82" i="18"/>
  <c r="AT81" i="18"/>
  <c r="AR81" i="18"/>
  <c r="AP81" i="18"/>
  <c r="AA81" i="18"/>
  <c r="AT80" i="18"/>
  <c r="AP80" i="18"/>
  <c r="AA80" i="18"/>
  <c r="AT79" i="18"/>
  <c r="AP79" i="18"/>
  <c r="AA79" i="18"/>
  <c r="AT78" i="18"/>
  <c r="AP78" i="18"/>
  <c r="AA78" i="18"/>
  <c r="AT77" i="18"/>
  <c r="AS77" i="18"/>
  <c r="AP77" i="18"/>
  <c r="AA77" i="18"/>
  <c r="AT76" i="18"/>
  <c r="AP76" i="18"/>
  <c r="AA76" i="18"/>
  <c r="AT75" i="18"/>
  <c r="AS75" i="18"/>
  <c r="AP75" i="18"/>
  <c r="AA75" i="18"/>
  <c r="B75" i="18"/>
  <c r="AS79" i="18" s="1"/>
  <c r="AT74" i="18"/>
  <c r="AS74" i="18"/>
  <c r="AP74" i="18"/>
  <c r="AA74" i="18"/>
  <c r="B74" i="18"/>
  <c r="AT73" i="18"/>
  <c r="AS73" i="18"/>
  <c r="AP73" i="18"/>
  <c r="AA73" i="18"/>
  <c r="K73" i="18"/>
  <c r="B73" i="18"/>
  <c r="AR79" i="18" s="1"/>
  <c r="AT69" i="18"/>
  <c r="AR69" i="18"/>
  <c r="AP69" i="18"/>
  <c r="AA69" i="18"/>
  <c r="AT68" i="18"/>
  <c r="AS68" i="18"/>
  <c r="AP68" i="18"/>
  <c r="AA68" i="18"/>
  <c r="T68" i="18"/>
  <c r="AT67" i="18"/>
  <c r="AS67" i="18"/>
  <c r="AP67" i="18"/>
  <c r="AA67" i="18"/>
  <c r="T67" i="18"/>
  <c r="AT66" i="18"/>
  <c r="AR66" i="18"/>
  <c r="AP66" i="18"/>
  <c r="AA66" i="18"/>
  <c r="AT65" i="18"/>
  <c r="AS65" i="18"/>
  <c r="AP65" i="18"/>
  <c r="AA65" i="18"/>
  <c r="T65" i="18"/>
  <c r="AT64" i="18"/>
  <c r="AR64" i="18"/>
  <c r="AP64" i="18"/>
  <c r="AA64" i="18"/>
  <c r="AT63" i="18"/>
  <c r="AP63" i="18"/>
  <c r="AA63" i="18"/>
  <c r="T63" i="18"/>
  <c r="D63" i="18"/>
  <c r="AT62" i="18"/>
  <c r="AR62" i="18"/>
  <c r="AP62" i="18"/>
  <c r="AA62" i="18"/>
  <c r="AT61" i="18"/>
  <c r="AR61" i="18"/>
  <c r="AP61" i="18"/>
  <c r="AA61" i="18"/>
  <c r="AT60" i="18"/>
  <c r="AP60" i="18"/>
  <c r="AA60" i="18"/>
  <c r="T60" i="18"/>
  <c r="D60" i="18"/>
  <c r="B60" i="18"/>
  <c r="AS64" i="18" s="1"/>
  <c r="AT59" i="18"/>
  <c r="AS59" i="18"/>
  <c r="AR59" i="18"/>
  <c r="AP59" i="18"/>
  <c r="AA59" i="18"/>
  <c r="T59" i="18"/>
  <c r="L59" i="18"/>
  <c r="K59" i="18"/>
  <c r="B59" i="18"/>
  <c r="T69" i="18" s="1"/>
  <c r="AT58" i="18"/>
  <c r="AS58" i="18"/>
  <c r="AR58" i="18"/>
  <c r="AP58" i="18"/>
  <c r="AA58" i="18"/>
  <c r="T58" i="18"/>
  <c r="K58" i="18"/>
  <c r="L58" i="18" s="1"/>
  <c r="B58" i="18"/>
  <c r="AR68" i="18" s="1"/>
  <c r="E54" i="18"/>
  <c r="H53" i="18" s="1"/>
  <c r="I53" i="18" s="1"/>
  <c r="J53" i="18" s="1"/>
  <c r="D54" i="18"/>
  <c r="D70" i="18" s="1"/>
  <c r="D85" i="18" s="1"/>
  <c r="D101" i="18" s="1"/>
  <c r="D117" i="18" s="1"/>
  <c r="D133" i="18" s="1"/>
  <c r="D148" i="18" s="1"/>
  <c r="AT53" i="18"/>
  <c r="AP53" i="18"/>
  <c r="AG53" i="18"/>
  <c r="AA53" i="18"/>
  <c r="K53" i="18"/>
  <c r="L53" i="18" s="1"/>
  <c r="E53" i="18"/>
  <c r="H52" i="18" s="1"/>
  <c r="I52" i="18" s="1"/>
  <c r="J52" i="18" s="1"/>
  <c r="D53" i="18"/>
  <c r="D69" i="18" s="1"/>
  <c r="AT52" i="18"/>
  <c r="AP52" i="18"/>
  <c r="AG52" i="18"/>
  <c r="AA52" i="18"/>
  <c r="D52" i="18"/>
  <c r="D68" i="18" s="1"/>
  <c r="E69" i="18" s="1"/>
  <c r="H68" i="18" s="1"/>
  <c r="I68" i="18" s="1"/>
  <c r="J68" i="18" s="1"/>
  <c r="AT51" i="18"/>
  <c r="AR51" i="18"/>
  <c r="AP51" i="18"/>
  <c r="AG51" i="18"/>
  <c r="AA51" i="18"/>
  <c r="K51" i="18"/>
  <c r="L51" i="18" s="1"/>
  <c r="H51" i="18"/>
  <c r="I51" i="18" s="1"/>
  <c r="J51" i="18" s="1"/>
  <c r="D51" i="18"/>
  <c r="E52" i="18" s="1"/>
  <c r="AT50" i="18"/>
  <c r="AP50" i="18"/>
  <c r="AG50" i="18"/>
  <c r="AA50" i="18"/>
  <c r="E50" i="18"/>
  <c r="H49" i="18" s="1"/>
  <c r="I49" i="18" s="1"/>
  <c r="J49" i="18" s="1"/>
  <c r="D50" i="18"/>
  <c r="D66" i="18" s="1"/>
  <c r="AT49" i="18"/>
  <c r="AP49" i="18"/>
  <c r="AG49" i="18"/>
  <c r="AA49" i="18"/>
  <c r="D49" i="18"/>
  <c r="D65" i="18" s="1"/>
  <c r="AT48" i="18"/>
  <c r="AP48" i="18"/>
  <c r="AG48" i="18"/>
  <c r="AA48" i="18"/>
  <c r="D48" i="18"/>
  <c r="AT47" i="18"/>
  <c r="AP47" i="18"/>
  <c r="AG47" i="18"/>
  <c r="AA47" i="18"/>
  <c r="L47" i="18"/>
  <c r="D47" i="18"/>
  <c r="E48" i="18" s="1"/>
  <c r="H47" i="18" s="1"/>
  <c r="I47" i="18" s="1"/>
  <c r="J47" i="18" s="1"/>
  <c r="AT46" i="18"/>
  <c r="AS46" i="18"/>
  <c r="AP46" i="18"/>
  <c r="AG46" i="18"/>
  <c r="AA46" i="18"/>
  <c r="T46" i="18"/>
  <c r="E46" i="18"/>
  <c r="H45" i="18" s="1"/>
  <c r="I45" i="18" s="1"/>
  <c r="J45" i="18" s="1"/>
  <c r="D46" i="18"/>
  <c r="D62" i="18" s="1"/>
  <c r="AT45" i="18"/>
  <c r="AS45" i="18"/>
  <c r="AP45" i="18"/>
  <c r="AG45" i="18"/>
  <c r="AA45" i="18"/>
  <c r="D45" i="18"/>
  <c r="D61" i="18" s="1"/>
  <c r="AT44" i="18"/>
  <c r="AS44" i="18"/>
  <c r="AP44" i="18"/>
  <c r="AG44" i="18"/>
  <c r="AA44" i="18"/>
  <c r="D44" i="18"/>
  <c r="E45" i="18" s="1"/>
  <c r="H44" i="18" s="1"/>
  <c r="I44" i="18" s="1"/>
  <c r="J44" i="18" s="1"/>
  <c r="B44" i="18"/>
  <c r="AS50" i="18" s="1"/>
  <c r="AT43" i="18"/>
  <c r="AS43" i="18"/>
  <c r="AP43" i="18"/>
  <c r="AG43" i="18"/>
  <c r="AA43" i="18"/>
  <c r="D43" i="18"/>
  <c r="B43" i="18"/>
  <c r="T51" i="18" s="1"/>
  <c r="AT42" i="18"/>
  <c r="AS42" i="18"/>
  <c r="AP42" i="18"/>
  <c r="AG42" i="18"/>
  <c r="AA42" i="18"/>
  <c r="D42" i="18"/>
  <c r="D58" i="18" s="1"/>
  <c r="B42" i="18"/>
  <c r="K47" i="18" s="1"/>
  <c r="E38" i="18"/>
  <c r="AT37" i="18"/>
  <c r="AS37" i="18"/>
  <c r="AP37" i="18"/>
  <c r="AA37" i="18"/>
  <c r="K37" i="18"/>
  <c r="L37" i="18" s="1"/>
  <c r="H37" i="18"/>
  <c r="I37" i="18" s="1"/>
  <c r="J37" i="18" s="1"/>
  <c r="E37" i="18"/>
  <c r="AT36" i="18"/>
  <c r="AS36" i="18"/>
  <c r="AP36" i="18"/>
  <c r="AA36" i="18"/>
  <c r="I36" i="18"/>
  <c r="J36" i="18" s="1"/>
  <c r="H36" i="18"/>
  <c r="E36" i="18"/>
  <c r="AT35" i="18"/>
  <c r="AP35" i="18"/>
  <c r="AA35" i="18"/>
  <c r="I35" i="18"/>
  <c r="J35" i="18" s="1"/>
  <c r="H35" i="18"/>
  <c r="E35" i="18"/>
  <c r="AT34" i="18"/>
  <c r="AS34" i="18"/>
  <c r="AP34" i="18"/>
  <c r="AA34" i="18"/>
  <c r="H34" i="18"/>
  <c r="I34" i="18" s="1"/>
  <c r="J34" i="18" s="1"/>
  <c r="E34" i="18"/>
  <c r="AT33" i="18"/>
  <c r="AP33" i="18"/>
  <c r="AA33" i="18"/>
  <c r="I33" i="18"/>
  <c r="J33" i="18" s="1"/>
  <c r="H33" i="18"/>
  <c r="E33" i="18"/>
  <c r="AT32" i="18"/>
  <c r="AP32" i="18"/>
  <c r="AA32" i="18"/>
  <c r="I32" i="18"/>
  <c r="J32" i="18" s="1"/>
  <c r="H32" i="18"/>
  <c r="E32" i="18"/>
  <c r="H31" i="18" s="1"/>
  <c r="I31" i="18" s="1"/>
  <c r="J31" i="18" s="1"/>
  <c r="AT31" i="18"/>
  <c r="AR31" i="18"/>
  <c r="AP31" i="18"/>
  <c r="AA31" i="18"/>
  <c r="E31" i="18"/>
  <c r="H30" i="18" s="1"/>
  <c r="AT30" i="18"/>
  <c r="AS30" i="18"/>
  <c r="AP30" i="18"/>
  <c r="AA30" i="18"/>
  <c r="I30" i="18"/>
  <c r="J30" i="18" s="1"/>
  <c r="E30" i="18"/>
  <c r="H29" i="18" s="1"/>
  <c r="I29" i="18" s="1"/>
  <c r="AT29" i="18"/>
  <c r="AP29" i="18"/>
  <c r="AA29" i="18"/>
  <c r="J29" i="18"/>
  <c r="E29" i="18"/>
  <c r="AT28" i="18"/>
  <c r="AP28" i="18"/>
  <c r="AA28" i="18"/>
  <c r="H28" i="18"/>
  <c r="I28" i="18" s="1"/>
  <c r="J28" i="18" s="1"/>
  <c r="E28" i="18"/>
  <c r="H27" i="18" s="1"/>
  <c r="B28" i="18"/>
  <c r="AS32" i="18" s="1"/>
  <c r="AT27" i="18"/>
  <c r="AP27" i="18"/>
  <c r="AA27" i="18"/>
  <c r="I27" i="18"/>
  <c r="J27" i="18" s="1"/>
  <c r="E27" i="18"/>
  <c r="B27" i="18"/>
  <c r="AT26" i="18"/>
  <c r="AS26" i="18"/>
  <c r="AP26" i="18"/>
  <c r="AA26" i="18"/>
  <c r="K26" i="18"/>
  <c r="H26" i="18"/>
  <c r="I26" i="18" s="1"/>
  <c r="J26" i="18" s="1"/>
  <c r="B26" i="18"/>
  <c r="AR36" i="18" s="1"/>
  <c r="AW147" i="17"/>
  <c r="AS147" i="17"/>
  <c r="AG147" i="17"/>
  <c r="AW146" i="17"/>
  <c r="AS146" i="17"/>
  <c r="AG146" i="17"/>
  <c r="AW145" i="17"/>
  <c r="AV145" i="17"/>
  <c r="AS145" i="17"/>
  <c r="AG145" i="17"/>
  <c r="T145" i="17"/>
  <c r="AW144" i="17"/>
  <c r="AU144" i="17"/>
  <c r="AS144" i="17"/>
  <c r="AG144" i="17"/>
  <c r="T144" i="17"/>
  <c r="AW143" i="17"/>
  <c r="AV143" i="17"/>
  <c r="AS143" i="17"/>
  <c r="AG143" i="17"/>
  <c r="T143" i="17"/>
  <c r="AW142" i="17"/>
  <c r="AU142" i="17"/>
  <c r="AS142" i="17"/>
  <c r="AG142" i="17"/>
  <c r="T142" i="17"/>
  <c r="AW141" i="17"/>
  <c r="AU141" i="17"/>
  <c r="AS141" i="17"/>
  <c r="AG141" i="17"/>
  <c r="T141" i="17"/>
  <c r="AW140" i="17"/>
  <c r="AU140" i="17"/>
  <c r="AS140" i="17"/>
  <c r="AG140" i="17"/>
  <c r="T140" i="17"/>
  <c r="L140" i="17"/>
  <c r="K140" i="17"/>
  <c r="AW139" i="17"/>
  <c r="AU139" i="17"/>
  <c r="AS139" i="17"/>
  <c r="AG139" i="17"/>
  <c r="T139" i="17"/>
  <c r="AW138" i="17"/>
  <c r="AU138" i="17"/>
  <c r="AS138" i="17"/>
  <c r="AG138" i="17"/>
  <c r="T138" i="17"/>
  <c r="L138" i="17"/>
  <c r="R138" i="17" s="1"/>
  <c r="K138" i="17"/>
  <c r="B138" i="17"/>
  <c r="AV140" i="17" s="1"/>
  <c r="AW137" i="17"/>
  <c r="AV137" i="17"/>
  <c r="AS137" i="17"/>
  <c r="AG137" i="17"/>
  <c r="T137" i="17"/>
  <c r="L137" i="17"/>
  <c r="K137" i="17"/>
  <c r="B137" i="17"/>
  <c r="T147" i="17" s="1"/>
  <c r="AW136" i="17"/>
  <c r="AV136" i="17"/>
  <c r="AU136" i="17"/>
  <c r="AS136" i="17"/>
  <c r="AG136" i="17"/>
  <c r="T136" i="17"/>
  <c r="B136" i="17"/>
  <c r="AU146" i="17" s="1"/>
  <c r="AZ132" i="17"/>
  <c r="AW132" i="17"/>
  <c r="AS132" i="17"/>
  <c r="AG132" i="17"/>
  <c r="AZ131" i="17"/>
  <c r="AW131" i="17"/>
  <c r="AU131" i="17"/>
  <c r="AS131" i="17"/>
  <c r="AG131" i="17"/>
  <c r="K131" i="17"/>
  <c r="L131" i="17" s="1"/>
  <c r="AZ130" i="17"/>
  <c r="AW130" i="17"/>
  <c r="AV130" i="17"/>
  <c r="AS130" i="17"/>
  <c r="AG130" i="17"/>
  <c r="T130" i="17"/>
  <c r="L130" i="17"/>
  <c r="K130" i="17"/>
  <c r="AZ129" i="17"/>
  <c r="AW129" i="17"/>
  <c r="AS129" i="17"/>
  <c r="AG129" i="17"/>
  <c r="AZ128" i="17"/>
  <c r="AW128" i="17"/>
  <c r="AS128" i="17"/>
  <c r="AG128" i="17"/>
  <c r="K128" i="17"/>
  <c r="L128" i="17" s="1"/>
  <c r="AZ127" i="17"/>
  <c r="AW127" i="17"/>
  <c r="AU127" i="17"/>
  <c r="AS127" i="17"/>
  <c r="AG127" i="17"/>
  <c r="K127" i="17"/>
  <c r="L127" i="17" s="1"/>
  <c r="R127" i="17" s="1"/>
  <c r="AZ126" i="17"/>
  <c r="AW126" i="17"/>
  <c r="AV126" i="17"/>
  <c r="AU126" i="17"/>
  <c r="AS126" i="17"/>
  <c r="AG126" i="17"/>
  <c r="K126" i="17"/>
  <c r="L126" i="17" s="1"/>
  <c r="AZ125" i="17"/>
  <c r="AW125" i="17"/>
  <c r="AS125" i="17"/>
  <c r="AG125" i="17"/>
  <c r="T125" i="17"/>
  <c r="L125" i="17"/>
  <c r="K125" i="17"/>
  <c r="AZ124" i="17"/>
  <c r="AW124" i="17"/>
  <c r="AV124" i="17"/>
  <c r="AU124" i="17"/>
  <c r="AS124" i="17"/>
  <c r="AG124" i="17"/>
  <c r="K124" i="17"/>
  <c r="AZ123" i="17"/>
  <c r="AW123" i="17"/>
  <c r="AV123" i="17"/>
  <c r="AS123" i="17"/>
  <c r="AG123" i="17"/>
  <c r="K123" i="17"/>
  <c r="B123" i="17"/>
  <c r="AV132" i="17" s="1"/>
  <c r="AZ122" i="17"/>
  <c r="AW122" i="17"/>
  <c r="AV122" i="17"/>
  <c r="AU122" i="17"/>
  <c r="AS122" i="17"/>
  <c r="AG122" i="17"/>
  <c r="T122" i="17"/>
  <c r="L122" i="17"/>
  <c r="R122" i="17" s="1"/>
  <c r="K122" i="17"/>
  <c r="B122" i="17"/>
  <c r="T124" i="17" s="1"/>
  <c r="AZ121" i="17"/>
  <c r="AW121" i="17"/>
  <c r="AV121" i="17"/>
  <c r="AS121" i="17"/>
  <c r="AG121" i="17"/>
  <c r="K121" i="17"/>
  <c r="B121" i="17"/>
  <c r="AU130" i="17" s="1"/>
  <c r="AW116" i="17"/>
  <c r="AS116" i="17"/>
  <c r="AG116" i="17"/>
  <c r="T116" i="17"/>
  <c r="AW115" i="17"/>
  <c r="AU115" i="17"/>
  <c r="AS115" i="17"/>
  <c r="AG115" i="17"/>
  <c r="AW114" i="17"/>
  <c r="AU114" i="17"/>
  <c r="AS114" i="17"/>
  <c r="AG114" i="17"/>
  <c r="AW113" i="17"/>
  <c r="AS113" i="17"/>
  <c r="AG113" i="17"/>
  <c r="T113" i="17"/>
  <c r="AW112" i="17"/>
  <c r="AU112" i="17"/>
  <c r="AS112" i="17"/>
  <c r="AG112" i="17"/>
  <c r="K112" i="17"/>
  <c r="L112" i="17" s="1"/>
  <c r="AW111" i="17"/>
  <c r="AS111" i="17"/>
  <c r="AG111" i="17"/>
  <c r="AW110" i="17"/>
  <c r="AS110" i="17"/>
  <c r="AG110" i="17"/>
  <c r="K110" i="17"/>
  <c r="L110" i="17" s="1"/>
  <c r="AW109" i="17"/>
  <c r="AS109" i="17"/>
  <c r="AG109" i="17"/>
  <c r="K109" i="17"/>
  <c r="L109" i="17" s="1"/>
  <c r="AW108" i="17"/>
  <c r="AS108" i="17"/>
  <c r="AG108" i="17"/>
  <c r="AW107" i="17"/>
  <c r="AS107" i="17"/>
  <c r="AG107" i="17"/>
  <c r="K107" i="17"/>
  <c r="L107" i="17" s="1"/>
  <c r="B107" i="17"/>
  <c r="AW106" i="17"/>
  <c r="AU106" i="17"/>
  <c r="AS106" i="17"/>
  <c r="AG106" i="17"/>
  <c r="K106" i="17"/>
  <c r="L106" i="17" s="1"/>
  <c r="B106" i="17"/>
  <c r="T109" i="17" s="1"/>
  <c r="AW105" i="17"/>
  <c r="AU105" i="17"/>
  <c r="AS105" i="17"/>
  <c r="AG105" i="17"/>
  <c r="K105" i="17"/>
  <c r="L105" i="17" s="1"/>
  <c r="R105" i="17" s="1"/>
  <c r="B105" i="17"/>
  <c r="K111" i="17" s="1"/>
  <c r="L111" i="17" s="1"/>
  <c r="AM100" i="17"/>
  <c r="AM99" i="17"/>
  <c r="AL99" i="17"/>
  <c r="K99" i="17"/>
  <c r="L99" i="17" s="1"/>
  <c r="AM98" i="17"/>
  <c r="AM97" i="17"/>
  <c r="AM96" i="17"/>
  <c r="AM95" i="17"/>
  <c r="AM94" i="17"/>
  <c r="AL94" i="17"/>
  <c r="AM93" i="17"/>
  <c r="AM92" i="17"/>
  <c r="T92" i="17"/>
  <c r="AM91" i="17"/>
  <c r="B91" i="17"/>
  <c r="AL93" i="17" s="1"/>
  <c r="AM90" i="17"/>
  <c r="T90" i="17"/>
  <c r="K90" i="17"/>
  <c r="L90" i="17" s="1"/>
  <c r="B90" i="17"/>
  <c r="T100" i="17" s="1"/>
  <c r="AM89" i="17"/>
  <c r="AL89" i="17"/>
  <c r="T89" i="17"/>
  <c r="L89" i="17"/>
  <c r="K89" i="17"/>
  <c r="B89" i="17"/>
  <c r="AK99" i="17" s="1"/>
  <c r="AT84" i="17"/>
  <c r="AR84" i="17"/>
  <c r="AP84" i="17"/>
  <c r="AA84" i="17"/>
  <c r="AT83" i="17"/>
  <c r="AP83" i="17"/>
  <c r="AA83" i="17"/>
  <c r="AT82" i="17"/>
  <c r="AP82" i="17"/>
  <c r="AA82" i="17"/>
  <c r="K82" i="17"/>
  <c r="AT81" i="17"/>
  <c r="AR81" i="17"/>
  <c r="AP81" i="17"/>
  <c r="AA81" i="17"/>
  <c r="AT80" i="17"/>
  <c r="AP80" i="17"/>
  <c r="AA80" i="17"/>
  <c r="AT79" i="17"/>
  <c r="AP79" i="17"/>
  <c r="AA79" i="17"/>
  <c r="AT78" i="17"/>
  <c r="AP78" i="17"/>
  <c r="AA78" i="17"/>
  <c r="AT77" i="17"/>
  <c r="AS77" i="17"/>
  <c r="AP77" i="17"/>
  <c r="AA77" i="17"/>
  <c r="AT76" i="17"/>
  <c r="AS76" i="17"/>
  <c r="AP76" i="17"/>
  <c r="AA76" i="17"/>
  <c r="AT75" i="17"/>
  <c r="AS75" i="17"/>
  <c r="AP75" i="17"/>
  <c r="AA75" i="17"/>
  <c r="B75" i="17"/>
  <c r="AS79" i="17" s="1"/>
  <c r="AT74" i="17"/>
  <c r="AS74" i="17"/>
  <c r="AP74" i="17"/>
  <c r="AA74" i="17"/>
  <c r="B74" i="17"/>
  <c r="AT73" i="17"/>
  <c r="AS73" i="17"/>
  <c r="AP73" i="17"/>
  <c r="AA73" i="17"/>
  <c r="K73" i="17"/>
  <c r="L73" i="17" s="1"/>
  <c r="B73" i="17"/>
  <c r="AR79" i="17" s="1"/>
  <c r="AT69" i="17"/>
  <c r="AR69" i="17"/>
  <c r="AP69" i="17"/>
  <c r="AA69" i="17"/>
  <c r="AT68" i="17"/>
  <c r="AS68" i="17"/>
  <c r="AP68" i="17"/>
  <c r="AA68" i="17"/>
  <c r="AT67" i="17"/>
  <c r="AS67" i="17"/>
  <c r="AP67" i="17"/>
  <c r="AA67" i="17"/>
  <c r="T67" i="17"/>
  <c r="AT66" i="17"/>
  <c r="AR66" i="17"/>
  <c r="AP66" i="17"/>
  <c r="AA66" i="17"/>
  <c r="AT65" i="17"/>
  <c r="AS65" i="17"/>
  <c r="AP65" i="17"/>
  <c r="AA65" i="17"/>
  <c r="AT64" i="17"/>
  <c r="AR64" i="17"/>
  <c r="AP64" i="17"/>
  <c r="AA64" i="17"/>
  <c r="AT63" i="17"/>
  <c r="AP63" i="17"/>
  <c r="AA63" i="17"/>
  <c r="T63" i="17"/>
  <c r="D63" i="17"/>
  <c r="AT62" i="17"/>
  <c r="AS62" i="17"/>
  <c r="AR62" i="17"/>
  <c r="AP62" i="17"/>
  <c r="AA62" i="17"/>
  <c r="AT61" i="17"/>
  <c r="AR61" i="17"/>
  <c r="AP61" i="17"/>
  <c r="AA61" i="17"/>
  <c r="AT60" i="17"/>
  <c r="AP60" i="17"/>
  <c r="AA60" i="17"/>
  <c r="T60" i="17"/>
  <c r="D60" i="17"/>
  <c r="B60" i="17"/>
  <c r="AS64" i="17" s="1"/>
  <c r="AT59" i="17"/>
  <c r="AS59" i="17"/>
  <c r="AP59" i="17"/>
  <c r="AA59" i="17"/>
  <c r="T59" i="17"/>
  <c r="B59" i="17"/>
  <c r="T69" i="17" s="1"/>
  <c r="AT58" i="17"/>
  <c r="AS58" i="17"/>
  <c r="AP58" i="17"/>
  <c r="AA58" i="17"/>
  <c r="T58" i="17"/>
  <c r="K58" i="17"/>
  <c r="L58" i="17" s="1"/>
  <c r="B58" i="17"/>
  <c r="AR68" i="17" s="1"/>
  <c r="E54" i="17"/>
  <c r="H53" i="17" s="1"/>
  <c r="I53" i="17" s="1"/>
  <c r="J53" i="17" s="1"/>
  <c r="D54" i="17"/>
  <c r="D70" i="17" s="1"/>
  <c r="D85" i="17" s="1"/>
  <c r="D101" i="17" s="1"/>
  <c r="D117" i="17" s="1"/>
  <c r="D133" i="17" s="1"/>
  <c r="D148" i="17" s="1"/>
  <c r="AT53" i="17"/>
  <c r="AP53" i="17"/>
  <c r="AG53" i="17"/>
  <c r="AA53" i="17"/>
  <c r="K53" i="17"/>
  <c r="L53" i="17" s="1"/>
  <c r="E53" i="17"/>
  <c r="H52" i="17" s="1"/>
  <c r="I52" i="17" s="1"/>
  <c r="J52" i="17" s="1"/>
  <c r="D53" i="17"/>
  <c r="D69" i="17" s="1"/>
  <c r="AT52" i="17"/>
  <c r="AP52" i="17"/>
  <c r="AG52" i="17"/>
  <c r="AA52" i="17"/>
  <c r="D52" i="17"/>
  <c r="D68" i="17" s="1"/>
  <c r="AT51" i="17"/>
  <c r="AR51" i="17"/>
  <c r="AP51" i="17"/>
  <c r="AG51" i="17"/>
  <c r="AA51" i="17"/>
  <c r="D51" i="17"/>
  <c r="E52" i="17" s="1"/>
  <c r="H51" i="17" s="1"/>
  <c r="I51" i="17" s="1"/>
  <c r="J51" i="17" s="1"/>
  <c r="AT50" i="17"/>
  <c r="AP50" i="17"/>
  <c r="AG50" i="17"/>
  <c r="AA50" i="17"/>
  <c r="E50" i="17"/>
  <c r="H49" i="17" s="1"/>
  <c r="I49" i="17" s="1"/>
  <c r="J49" i="17" s="1"/>
  <c r="D50" i="17"/>
  <c r="D66" i="17" s="1"/>
  <c r="AT49" i="17"/>
  <c r="AP49" i="17"/>
  <c r="AG49" i="17"/>
  <c r="AA49" i="17"/>
  <c r="D49" i="17"/>
  <c r="D65" i="17" s="1"/>
  <c r="D80" i="17" s="1"/>
  <c r="AT48" i="17"/>
  <c r="AP48" i="17"/>
  <c r="AG48" i="17"/>
  <c r="AA48" i="17"/>
  <c r="D48" i="17"/>
  <c r="AT47" i="17"/>
  <c r="AP47" i="17"/>
  <c r="AG47" i="17"/>
  <c r="AA47" i="17"/>
  <c r="D47" i="17"/>
  <c r="E48" i="17" s="1"/>
  <c r="H47" i="17" s="1"/>
  <c r="I47" i="17" s="1"/>
  <c r="J47" i="17" s="1"/>
  <c r="AT46" i="17"/>
  <c r="AS46" i="17"/>
  <c r="AP46" i="17"/>
  <c r="AG46" i="17"/>
  <c r="AA46" i="17"/>
  <c r="T46" i="17"/>
  <c r="E46" i="17"/>
  <c r="H45" i="17" s="1"/>
  <c r="I45" i="17" s="1"/>
  <c r="J45" i="17" s="1"/>
  <c r="D46" i="17"/>
  <c r="D62" i="17" s="1"/>
  <c r="AT45" i="17"/>
  <c r="AS45" i="17"/>
  <c r="AP45" i="17"/>
  <c r="AG45" i="17"/>
  <c r="AA45" i="17"/>
  <c r="D45" i="17"/>
  <c r="D61" i="17" s="1"/>
  <c r="AT44" i="17"/>
  <c r="AS44" i="17"/>
  <c r="AP44" i="17"/>
  <c r="AG44" i="17"/>
  <c r="AA44" i="17"/>
  <c r="D44" i="17"/>
  <c r="E45" i="17" s="1"/>
  <c r="H44" i="17" s="1"/>
  <c r="I44" i="17" s="1"/>
  <c r="J44" i="17" s="1"/>
  <c r="B44" i="17"/>
  <c r="AS50" i="17" s="1"/>
  <c r="AT43" i="17"/>
  <c r="AP43" i="17"/>
  <c r="AG43" i="17"/>
  <c r="AA43" i="17"/>
  <c r="T43" i="17"/>
  <c r="D43" i="17"/>
  <c r="B43" i="17"/>
  <c r="T51" i="17" s="1"/>
  <c r="AT42" i="17"/>
  <c r="AS42" i="17"/>
  <c r="AP42" i="17"/>
  <c r="AG42" i="17"/>
  <c r="AA42" i="17"/>
  <c r="T42" i="17"/>
  <c r="O42" i="17"/>
  <c r="K42" i="17"/>
  <c r="L42" i="17" s="1"/>
  <c r="R42" i="17" s="1"/>
  <c r="D42" i="17"/>
  <c r="D58" i="17" s="1"/>
  <c r="B42" i="17"/>
  <c r="K47" i="17" s="1"/>
  <c r="L47" i="17" s="1"/>
  <c r="R47" i="17" s="1"/>
  <c r="E38" i="17"/>
  <c r="AT37" i="17"/>
  <c r="AS37" i="17"/>
  <c r="AP37" i="17"/>
  <c r="AA37" i="17"/>
  <c r="H37" i="17"/>
  <c r="I37" i="17" s="1"/>
  <c r="J37" i="17" s="1"/>
  <c r="E37" i="17"/>
  <c r="H36" i="17" s="1"/>
  <c r="AT36" i="17"/>
  <c r="AS36" i="17"/>
  <c r="AP36" i="17"/>
  <c r="AA36" i="17"/>
  <c r="I36" i="17"/>
  <c r="J36" i="17" s="1"/>
  <c r="E36" i="17"/>
  <c r="H35" i="17" s="1"/>
  <c r="I35" i="17" s="1"/>
  <c r="J35" i="17" s="1"/>
  <c r="AT35" i="17"/>
  <c r="AP35" i="17"/>
  <c r="AA35" i="17"/>
  <c r="E35" i="17"/>
  <c r="H34" i="17" s="1"/>
  <c r="I34" i="17" s="1"/>
  <c r="J34" i="17" s="1"/>
  <c r="AT34" i="17"/>
  <c r="AP34" i="17"/>
  <c r="AA34" i="17"/>
  <c r="K34" i="17"/>
  <c r="L34" i="17" s="1"/>
  <c r="E34" i="17"/>
  <c r="AT33" i="17"/>
  <c r="AP33" i="17"/>
  <c r="AA33" i="17"/>
  <c r="I33" i="17"/>
  <c r="J33" i="17" s="1"/>
  <c r="H33" i="17"/>
  <c r="E33" i="17"/>
  <c r="H32" i="17" s="1"/>
  <c r="I32" i="17" s="1"/>
  <c r="J32" i="17" s="1"/>
  <c r="AT32" i="17"/>
  <c r="AP32" i="17"/>
  <c r="AA32" i="17"/>
  <c r="E32" i="17"/>
  <c r="H31" i="17" s="1"/>
  <c r="I31" i="17" s="1"/>
  <c r="J31" i="17" s="1"/>
  <c r="AT31" i="17"/>
  <c r="AR31" i="17"/>
  <c r="AP31" i="17"/>
  <c r="AA31" i="17"/>
  <c r="E31" i="17"/>
  <c r="H30" i="17" s="1"/>
  <c r="I30" i="17" s="1"/>
  <c r="J30" i="17" s="1"/>
  <c r="AT30" i="17"/>
  <c r="AS30" i="17"/>
  <c r="AP30" i="17"/>
  <c r="AA30" i="17"/>
  <c r="E30" i="17"/>
  <c r="AT29" i="17"/>
  <c r="AS29" i="17"/>
  <c r="AP29" i="17"/>
  <c r="AA29" i="17"/>
  <c r="H29" i="17"/>
  <c r="I29" i="17" s="1"/>
  <c r="J29" i="17" s="1"/>
  <c r="E29" i="17"/>
  <c r="AT28" i="17"/>
  <c r="AP28" i="17"/>
  <c r="AA28" i="17"/>
  <c r="J28" i="17"/>
  <c r="H28" i="17"/>
  <c r="I28" i="17" s="1"/>
  <c r="E28" i="17"/>
  <c r="H27" i="17" s="1"/>
  <c r="I27" i="17" s="1"/>
  <c r="J27" i="17" s="1"/>
  <c r="B28" i="17"/>
  <c r="AS32" i="17" s="1"/>
  <c r="AT27" i="17"/>
  <c r="AP27" i="17"/>
  <c r="AA27" i="17"/>
  <c r="E27" i="17"/>
  <c r="B27" i="17"/>
  <c r="T37" i="17" s="1"/>
  <c r="AT26" i="17"/>
  <c r="AS26" i="17"/>
  <c r="AP26" i="17"/>
  <c r="AA26" i="17"/>
  <c r="K26" i="17"/>
  <c r="L26" i="17" s="1"/>
  <c r="H26" i="17"/>
  <c r="I26" i="17" s="1"/>
  <c r="J26" i="17" s="1"/>
  <c r="B26" i="17"/>
  <c r="AR36" i="17" s="1"/>
  <c r="AW147" i="16"/>
  <c r="AS147" i="16"/>
  <c r="AG147" i="16"/>
  <c r="AW146" i="16"/>
  <c r="AS146" i="16"/>
  <c r="AG146" i="16"/>
  <c r="T146" i="16"/>
  <c r="AW145" i="16"/>
  <c r="AV145" i="16"/>
  <c r="AS145" i="16"/>
  <c r="AG145" i="16"/>
  <c r="AW144" i="16"/>
  <c r="AS144" i="16"/>
  <c r="AG144" i="16"/>
  <c r="AW143" i="16"/>
  <c r="AS143" i="16"/>
  <c r="AG143" i="16"/>
  <c r="T143" i="16"/>
  <c r="AW142" i="16"/>
  <c r="AU142" i="16"/>
  <c r="AS142" i="16"/>
  <c r="AG142" i="16"/>
  <c r="K142" i="16"/>
  <c r="L142" i="16" s="1"/>
  <c r="AW141" i="16"/>
  <c r="AS141" i="16"/>
  <c r="AG141" i="16"/>
  <c r="AW140" i="16"/>
  <c r="AS140" i="16"/>
  <c r="AG140" i="16"/>
  <c r="AW139" i="16"/>
  <c r="AU139" i="16"/>
  <c r="AS139" i="16"/>
  <c r="AG139" i="16"/>
  <c r="K139" i="16"/>
  <c r="L139" i="16" s="1"/>
  <c r="AW138" i="16"/>
  <c r="AS138" i="16"/>
  <c r="AG138" i="16"/>
  <c r="B138" i="16"/>
  <c r="AV141" i="16" s="1"/>
  <c r="AW137" i="16"/>
  <c r="AS137" i="16"/>
  <c r="AG137" i="16"/>
  <c r="T137" i="16"/>
  <c r="B137" i="16"/>
  <c r="T142" i="16" s="1"/>
  <c r="AW136" i="16"/>
  <c r="AV136" i="16"/>
  <c r="AS136" i="16"/>
  <c r="AG136" i="16"/>
  <c r="T136" i="16"/>
  <c r="B136" i="16"/>
  <c r="AU145" i="16" s="1"/>
  <c r="AZ132" i="16"/>
  <c r="AW132" i="16"/>
  <c r="AU132" i="16"/>
  <c r="AS132" i="16"/>
  <c r="AG132" i="16"/>
  <c r="AZ131" i="16"/>
  <c r="AW131" i="16"/>
  <c r="AS131" i="16"/>
  <c r="AG131" i="16"/>
  <c r="K131" i="16"/>
  <c r="L131" i="16" s="1"/>
  <c r="AZ130" i="16"/>
  <c r="AW130" i="16"/>
  <c r="AS130" i="16"/>
  <c r="AG130" i="16"/>
  <c r="T130" i="16"/>
  <c r="AZ129" i="16"/>
  <c r="AW129" i="16"/>
  <c r="AS129" i="16"/>
  <c r="AG129" i="16"/>
  <c r="AZ128" i="16"/>
  <c r="AW128" i="16"/>
  <c r="AS128" i="16"/>
  <c r="AG128" i="16"/>
  <c r="AZ127" i="16"/>
  <c r="AW127" i="16"/>
  <c r="AU127" i="16"/>
  <c r="AS127" i="16"/>
  <c r="AG127" i="16"/>
  <c r="K127" i="16"/>
  <c r="L127" i="16" s="1"/>
  <c r="AZ126" i="16"/>
  <c r="AW126" i="16"/>
  <c r="AS126" i="16"/>
  <c r="AG126" i="16"/>
  <c r="T126" i="16"/>
  <c r="AZ125" i="16"/>
  <c r="AW125" i="16"/>
  <c r="AS125" i="16"/>
  <c r="AG125" i="16"/>
  <c r="AZ124" i="16"/>
  <c r="AW124" i="16"/>
  <c r="AS124" i="16"/>
  <c r="AG124" i="16"/>
  <c r="K124" i="16"/>
  <c r="L124" i="16" s="1"/>
  <c r="R124" i="16" s="1"/>
  <c r="AZ123" i="16"/>
  <c r="AW123" i="16"/>
  <c r="AV123" i="16"/>
  <c r="AS123" i="16"/>
  <c r="AG123" i="16"/>
  <c r="T123" i="16"/>
  <c r="B123" i="16"/>
  <c r="AV129" i="16" s="1"/>
  <c r="AZ122" i="16"/>
  <c r="AW122" i="16"/>
  <c r="AS122" i="16"/>
  <c r="AG122" i="16"/>
  <c r="L122" i="16"/>
  <c r="B122" i="16"/>
  <c r="T132" i="16" s="1"/>
  <c r="AZ121" i="16"/>
  <c r="AW121" i="16"/>
  <c r="AV121" i="16"/>
  <c r="AS121" i="16"/>
  <c r="AG121" i="16"/>
  <c r="T121" i="16"/>
  <c r="K121" i="16"/>
  <c r="L121" i="16" s="1"/>
  <c r="B121" i="16"/>
  <c r="K122" i="16" s="1"/>
  <c r="AW116" i="16"/>
  <c r="AS116" i="16"/>
  <c r="AG116" i="16"/>
  <c r="AW115" i="16"/>
  <c r="AS115" i="16"/>
  <c r="AG115" i="16"/>
  <c r="AW114" i="16"/>
  <c r="AV114" i="16"/>
  <c r="AS114" i="16"/>
  <c r="AG114" i="16"/>
  <c r="AW113" i="16"/>
  <c r="AS113" i="16"/>
  <c r="AG113" i="16"/>
  <c r="K113" i="16"/>
  <c r="L113" i="16" s="1"/>
  <c r="AW112" i="16"/>
  <c r="AS112" i="16"/>
  <c r="AG112" i="16"/>
  <c r="AW111" i="16"/>
  <c r="AV111" i="16"/>
  <c r="AS111" i="16"/>
  <c r="AG111" i="16"/>
  <c r="AW110" i="16"/>
  <c r="AS110" i="16"/>
  <c r="AG110" i="16"/>
  <c r="K110" i="16"/>
  <c r="L110" i="16" s="1"/>
  <c r="AW109" i="16"/>
  <c r="AV109" i="16"/>
  <c r="AS109" i="16"/>
  <c r="AG109" i="16"/>
  <c r="AW108" i="16"/>
  <c r="AV108" i="16"/>
  <c r="AS108" i="16"/>
  <c r="AG108" i="16"/>
  <c r="AW107" i="16"/>
  <c r="AS107" i="16"/>
  <c r="AG107" i="16"/>
  <c r="B107" i="16"/>
  <c r="AV116" i="16" s="1"/>
  <c r="AW106" i="16"/>
  <c r="AS106" i="16"/>
  <c r="AG106" i="16"/>
  <c r="B106" i="16"/>
  <c r="T111" i="16" s="1"/>
  <c r="AW105" i="16"/>
  <c r="AV105" i="16"/>
  <c r="AS105" i="16"/>
  <c r="AG105" i="16"/>
  <c r="B105" i="16"/>
  <c r="AU114" i="16" s="1"/>
  <c r="AM100" i="16"/>
  <c r="T100" i="16"/>
  <c r="AM99" i="16"/>
  <c r="AM98" i="16"/>
  <c r="AM97" i="16"/>
  <c r="AL97" i="16"/>
  <c r="D97" i="16"/>
  <c r="AM96" i="16"/>
  <c r="T96" i="16"/>
  <c r="AM95" i="16"/>
  <c r="T95" i="16"/>
  <c r="AM94" i="16"/>
  <c r="T94" i="16"/>
  <c r="AM93" i="16"/>
  <c r="T93" i="16"/>
  <c r="AM92" i="16"/>
  <c r="AL92" i="16"/>
  <c r="T92" i="16"/>
  <c r="AM91" i="16"/>
  <c r="T91" i="16"/>
  <c r="B91" i="16"/>
  <c r="AL96" i="16" s="1"/>
  <c r="AM90" i="16"/>
  <c r="AL90" i="16"/>
  <c r="T90" i="16"/>
  <c r="B90" i="16"/>
  <c r="T98" i="16" s="1"/>
  <c r="AM89" i="16"/>
  <c r="AL89" i="16"/>
  <c r="T89" i="16"/>
  <c r="B89" i="16"/>
  <c r="K100" i="16" s="1"/>
  <c r="L100" i="16" s="1"/>
  <c r="R100" i="16" s="1"/>
  <c r="AT84" i="16"/>
  <c r="AP84" i="16"/>
  <c r="AA84" i="16"/>
  <c r="AT83" i="16"/>
  <c r="AP83" i="16"/>
  <c r="AA83" i="16"/>
  <c r="AT82" i="16"/>
  <c r="AP82" i="16"/>
  <c r="AA82" i="16"/>
  <c r="AT81" i="16"/>
  <c r="AP81" i="16"/>
  <c r="AA81" i="16"/>
  <c r="I81" i="16"/>
  <c r="J81" i="16" s="1"/>
  <c r="AT80" i="16"/>
  <c r="AP80" i="16"/>
  <c r="AA80" i="16"/>
  <c r="AT79" i="16"/>
  <c r="AS79" i="16"/>
  <c r="AP79" i="16"/>
  <c r="AA79" i="16"/>
  <c r="AT78" i="16"/>
  <c r="AS78" i="16"/>
  <c r="AP78" i="16"/>
  <c r="AA78" i="16"/>
  <c r="AT77" i="16"/>
  <c r="AP77" i="16"/>
  <c r="AA77" i="16"/>
  <c r="T77" i="16"/>
  <c r="AT76" i="16"/>
  <c r="AS76" i="16"/>
  <c r="AP76" i="16"/>
  <c r="AA76" i="16"/>
  <c r="AT75" i="16"/>
  <c r="AS75" i="16"/>
  <c r="AP75" i="16"/>
  <c r="AA75" i="16"/>
  <c r="B75" i="16"/>
  <c r="AS84" i="16" s="1"/>
  <c r="AT74" i="16"/>
  <c r="AP74" i="16"/>
  <c r="AA74" i="16"/>
  <c r="B74" i="16"/>
  <c r="T79" i="16" s="1"/>
  <c r="AT73" i="16"/>
  <c r="AS73" i="16"/>
  <c r="AP73" i="16"/>
  <c r="AA73" i="16"/>
  <c r="B73" i="16"/>
  <c r="AR78" i="16" s="1"/>
  <c r="D70" i="16"/>
  <c r="D85" i="16" s="1"/>
  <c r="D101" i="16" s="1"/>
  <c r="D117" i="16" s="1"/>
  <c r="D133" i="16" s="1"/>
  <c r="D148" i="16" s="1"/>
  <c r="AT69" i="16"/>
  <c r="AS69" i="16"/>
  <c r="AP69" i="16"/>
  <c r="AA69" i="16"/>
  <c r="T69" i="16"/>
  <c r="AT68" i="16"/>
  <c r="AS68" i="16"/>
  <c r="AR68" i="16"/>
  <c r="AP68" i="16"/>
  <c r="AA68" i="16"/>
  <c r="T68" i="16"/>
  <c r="AT67" i="16"/>
  <c r="AS67" i="16"/>
  <c r="AR67" i="16"/>
  <c r="AP67" i="16"/>
  <c r="AA67" i="16"/>
  <c r="AT66" i="16"/>
  <c r="AS66" i="16"/>
  <c r="AP66" i="16"/>
  <c r="AA66" i="16"/>
  <c r="T66" i="16"/>
  <c r="AT65" i="16"/>
  <c r="AS65" i="16"/>
  <c r="AR65" i="16"/>
  <c r="AP65" i="16"/>
  <c r="AA65" i="16"/>
  <c r="T65" i="16"/>
  <c r="D65" i="16"/>
  <c r="E66" i="16" s="1"/>
  <c r="H65" i="16" s="1"/>
  <c r="I65" i="16" s="1"/>
  <c r="J65" i="16" s="1"/>
  <c r="AT64" i="16"/>
  <c r="AS64" i="16"/>
  <c r="AR64" i="16"/>
  <c r="AP64" i="16"/>
  <c r="AA64" i="16"/>
  <c r="L64" i="16"/>
  <c r="R64" i="16" s="1"/>
  <c r="K64" i="16"/>
  <c r="D64" i="16"/>
  <c r="AT63" i="16"/>
  <c r="AS63" i="16"/>
  <c r="AP63" i="16"/>
  <c r="AA63" i="16"/>
  <c r="K63" i="16"/>
  <c r="L63" i="16" s="1"/>
  <c r="AT62" i="16"/>
  <c r="AS62" i="16"/>
  <c r="AP62" i="16"/>
  <c r="AA62" i="16"/>
  <c r="D62" i="16"/>
  <c r="E63" i="16" s="1"/>
  <c r="H62" i="16" s="1"/>
  <c r="I62" i="16" s="1"/>
  <c r="J62" i="16" s="1"/>
  <c r="AT61" i="16"/>
  <c r="AS61" i="16"/>
  <c r="AR61" i="16"/>
  <c r="AP61" i="16"/>
  <c r="AA61" i="16"/>
  <c r="L61" i="16"/>
  <c r="R61" i="16" s="1"/>
  <c r="K61" i="16"/>
  <c r="E61" i="16"/>
  <c r="H60" i="16" s="1"/>
  <c r="I60" i="16" s="1"/>
  <c r="J60" i="16" s="1"/>
  <c r="D61" i="16"/>
  <c r="AT60" i="16"/>
  <c r="AS60" i="16"/>
  <c r="AP60" i="16"/>
  <c r="AA60" i="16"/>
  <c r="T60" i="16"/>
  <c r="L60" i="16"/>
  <c r="K60" i="16"/>
  <c r="B60" i="16"/>
  <c r="AT59" i="16"/>
  <c r="AS59" i="16"/>
  <c r="AR59" i="16"/>
  <c r="AP59" i="16"/>
  <c r="AA59" i="16"/>
  <c r="T59" i="16"/>
  <c r="B59" i="16"/>
  <c r="T64" i="16" s="1"/>
  <c r="AT58" i="16"/>
  <c r="AS58" i="16"/>
  <c r="AR58" i="16"/>
  <c r="AP58" i="16"/>
  <c r="AA58" i="16"/>
  <c r="B58" i="16"/>
  <c r="K69" i="16" s="1"/>
  <c r="L69" i="16" s="1"/>
  <c r="D54" i="16"/>
  <c r="AT53" i="16"/>
  <c r="AP53" i="16"/>
  <c r="AG53" i="16"/>
  <c r="AA53" i="16"/>
  <c r="D53" i="16"/>
  <c r="E54" i="16" s="1"/>
  <c r="H53" i="16" s="1"/>
  <c r="I53" i="16" s="1"/>
  <c r="J53" i="16" s="1"/>
  <c r="AT52" i="16"/>
  <c r="AP52" i="16"/>
  <c r="AG52" i="16"/>
  <c r="AA52" i="16"/>
  <c r="H52" i="16"/>
  <c r="I52" i="16" s="1"/>
  <c r="J52" i="16" s="1"/>
  <c r="E52" i="16"/>
  <c r="H51" i="16" s="1"/>
  <c r="I51" i="16" s="1"/>
  <c r="J51" i="16" s="1"/>
  <c r="D52" i="16"/>
  <c r="E53" i="16" s="1"/>
  <c r="AT51" i="16"/>
  <c r="AP51" i="16"/>
  <c r="AG51" i="16"/>
  <c r="AA51" i="16"/>
  <c r="D51" i="16"/>
  <c r="D67" i="16" s="1"/>
  <c r="AT50" i="16"/>
  <c r="AS50" i="16"/>
  <c r="AP50" i="16"/>
  <c r="AG50" i="16"/>
  <c r="AA50" i="16"/>
  <c r="E50" i="16"/>
  <c r="D50" i="16"/>
  <c r="D66" i="16" s="1"/>
  <c r="D81" i="16" s="1"/>
  <c r="E82" i="16" s="1"/>
  <c r="H81" i="16" s="1"/>
  <c r="AT49" i="16"/>
  <c r="AS49" i="16"/>
  <c r="AP49" i="16"/>
  <c r="AG49" i="16"/>
  <c r="AA49" i="16"/>
  <c r="J49" i="16"/>
  <c r="I49" i="16"/>
  <c r="H49" i="16"/>
  <c r="D49" i="16"/>
  <c r="AT48" i="16"/>
  <c r="AP48" i="16"/>
  <c r="AG48" i="16"/>
  <c r="AA48" i="16"/>
  <c r="D48" i="16"/>
  <c r="E49" i="16" s="1"/>
  <c r="H48" i="16" s="1"/>
  <c r="I48" i="16" s="1"/>
  <c r="J48" i="16" s="1"/>
  <c r="AT47" i="16"/>
  <c r="AP47" i="16"/>
  <c r="AG47" i="16"/>
  <c r="AA47" i="16"/>
  <c r="E47" i="16"/>
  <c r="H46" i="16" s="1"/>
  <c r="I46" i="16" s="1"/>
  <c r="J46" i="16" s="1"/>
  <c r="D47" i="16"/>
  <c r="AT46" i="16"/>
  <c r="AP46" i="16"/>
  <c r="AG46" i="16"/>
  <c r="AA46" i="16"/>
  <c r="D46" i="16"/>
  <c r="AT45" i="16"/>
  <c r="AS45" i="16"/>
  <c r="AP45" i="16"/>
  <c r="AG45" i="16"/>
  <c r="AA45" i="16"/>
  <c r="T45" i="16"/>
  <c r="E45" i="16"/>
  <c r="D45" i="16"/>
  <c r="E46" i="16" s="1"/>
  <c r="H45" i="16" s="1"/>
  <c r="I45" i="16" s="1"/>
  <c r="J45" i="16" s="1"/>
  <c r="AT44" i="16"/>
  <c r="AS44" i="16"/>
  <c r="AP44" i="16"/>
  <c r="AG44" i="16"/>
  <c r="AA44" i="16"/>
  <c r="H44" i="16"/>
  <c r="I44" i="16" s="1"/>
  <c r="J44" i="16" s="1"/>
  <c r="D44" i="16"/>
  <c r="D60" i="16" s="1"/>
  <c r="D75" i="16" s="1"/>
  <c r="B44" i="16"/>
  <c r="AS46" i="16" s="1"/>
  <c r="AT43" i="16"/>
  <c r="AP43" i="16"/>
  <c r="AG43" i="16"/>
  <c r="AA43" i="16"/>
  <c r="D43" i="16"/>
  <c r="E44" i="16" s="1"/>
  <c r="H43" i="16" s="1"/>
  <c r="I43" i="16" s="1"/>
  <c r="J43" i="16" s="1"/>
  <c r="B43" i="16"/>
  <c r="T50" i="16" s="1"/>
  <c r="AT42" i="16"/>
  <c r="AS42" i="16"/>
  <c r="AP42" i="16"/>
  <c r="AG42" i="16"/>
  <c r="AA42" i="16"/>
  <c r="D42" i="16"/>
  <c r="E43" i="16" s="1"/>
  <c r="H42" i="16" s="1"/>
  <c r="I42" i="16" s="1"/>
  <c r="J42" i="16" s="1"/>
  <c r="B42" i="16"/>
  <c r="E38" i="16"/>
  <c r="H37" i="16" s="1"/>
  <c r="I37" i="16" s="1"/>
  <c r="J37" i="16" s="1"/>
  <c r="AT37" i="16"/>
  <c r="AP37" i="16"/>
  <c r="AA37" i="16"/>
  <c r="T37" i="16"/>
  <c r="E37" i="16"/>
  <c r="AT36" i="16"/>
  <c r="AR36" i="16"/>
  <c r="AP36" i="16"/>
  <c r="AA36" i="16"/>
  <c r="T36" i="16"/>
  <c r="H36" i="16"/>
  <c r="I36" i="16" s="1"/>
  <c r="J36" i="16" s="1"/>
  <c r="E36" i="16"/>
  <c r="H35" i="16" s="1"/>
  <c r="I35" i="16" s="1"/>
  <c r="J35" i="16" s="1"/>
  <c r="AT35" i="16"/>
  <c r="AR35" i="16"/>
  <c r="AP35" i="16"/>
  <c r="AA35" i="16"/>
  <c r="E35" i="16"/>
  <c r="H34" i="16" s="1"/>
  <c r="I34" i="16" s="1"/>
  <c r="AT34" i="16"/>
  <c r="AP34" i="16"/>
  <c r="AA34" i="16"/>
  <c r="K34" i="16"/>
  <c r="L34" i="16" s="1"/>
  <c r="J34" i="16"/>
  <c r="E34" i="16"/>
  <c r="H33" i="16" s="1"/>
  <c r="I33" i="16" s="1"/>
  <c r="J33" i="16" s="1"/>
  <c r="AT33" i="16"/>
  <c r="AP33" i="16"/>
  <c r="AA33" i="16"/>
  <c r="T33" i="16"/>
  <c r="E33" i="16"/>
  <c r="AT32" i="16"/>
  <c r="AS32" i="16"/>
  <c r="AP32" i="16"/>
  <c r="AA32" i="16"/>
  <c r="T32" i="16"/>
  <c r="H32" i="16"/>
  <c r="I32" i="16" s="1"/>
  <c r="J32" i="16" s="1"/>
  <c r="E32" i="16"/>
  <c r="H31" i="16" s="1"/>
  <c r="I31" i="16" s="1"/>
  <c r="J31" i="16" s="1"/>
  <c r="AT31" i="16"/>
  <c r="AR31" i="16"/>
  <c r="AP31" i="16"/>
  <c r="AA31" i="16"/>
  <c r="T31" i="16"/>
  <c r="E31" i="16"/>
  <c r="H30" i="16" s="1"/>
  <c r="I30" i="16" s="1"/>
  <c r="J30" i="16" s="1"/>
  <c r="AT30" i="16"/>
  <c r="AP30" i="16"/>
  <c r="AA30" i="16"/>
  <c r="T30" i="16"/>
  <c r="K30" i="16"/>
  <c r="L30" i="16" s="1"/>
  <c r="E30" i="16"/>
  <c r="AT29" i="16"/>
  <c r="AP29" i="16"/>
  <c r="AA29" i="16"/>
  <c r="T29" i="16"/>
  <c r="H29" i="16"/>
  <c r="I29" i="16" s="1"/>
  <c r="J29" i="16" s="1"/>
  <c r="E29" i="16"/>
  <c r="AT28" i="16"/>
  <c r="AS28" i="16"/>
  <c r="AP28" i="16"/>
  <c r="AA28" i="16"/>
  <c r="T28" i="16"/>
  <c r="I28" i="16"/>
  <c r="J28" i="16" s="1"/>
  <c r="H28" i="16"/>
  <c r="E28" i="16"/>
  <c r="B28" i="16"/>
  <c r="AS34" i="16" s="1"/>
  <c r="AT27" i="16"/>
  <c r="AS27" i="16"/>
  <c r="AR27" i="16"/>
  <c r="AP27" i="16"/>
  <c r="AA27" i="16"/>
  <c r="K27" i="16"/>
  <c r="L27" i="16" s="1"/>
  <c r="I27" i="16"/>
  <c r="J27" i="16" s="1"/>
  <c r="H27" i="16"/>
  <c r="E27" i="16"/>
  <c r="H26" i="16" s="1"/>
  <c r="I26" i="16" s="1"/>
  <c r="J26" i="16" s="1"/>
  <c r="B27" i="16"/>
  <c r="T35" i="16" s="1"/>
  <c r="AT26" i="16"/>
  <c r="AP26" i="16"/>
  <c r="AA26" i="16"/>
  <c r="T26" i="16"/>
  <c r="B26" i="16"/>
  <c r="K37" i="16" s="1"/>
  <c r="L37" i="16" s="1"/>
  <c r="R37" i="16" s="1"/>
  <c r="AW147" i="14"/>
  <c r="AU147" i="14"/>
  <c r="AS147" i="14"/>
  <c r="AG147" i="14"/>
  <c r="AW146" i="14"/>
  <c r="AS146" i="14"/>
  <c r="AG146" i="14"/>
  <c r="AW145" i="14"/>
  <c r="AS145" i="14"/>
  <c r="AG145" i="14"/>
  <c r="T145" i="14"/>
  <c r="AW144" i="14"/>
  <c r="AU144" i="14"/>
  <c r="AS144" i="14"/>
  <c r="AG144" i="14"/>
  <c r="AW143" i="14"/>
  <c r="AS143" i="14"/>
  <c r="AG143" i="14"/>
  <c r="K143" i="14"/>
  <c r="L143" i="14" s="1"/>
  <c r="AW142" i="14"/>
  <c r="AS142" i="14"/>
  <c r="AG142" i="14"/>
  <c r="AW141" i="14"/>
  <c r="AS141" i="14"/>
  <c r="AG141" i="14"/>
  <c r="AW140" i="14"/>
  <c r="AS140" i="14"/>
  <c r="AG140" i="14"/>
  <c r="K140" i="14"/>
  <c r="L140" i="14" s="1"/>
  <c r="AW139" i="14"/>
  <c r="AS139" i="14"/>
  <c r="AG139" i="14"/>
  <c r="AW138" i="14"/>
  <c r="AS138" i="14"/>
  <c r="AG138" i="14"/>
  <c r="K138" i="14"/>
  <c r="L138" i="14" s="1"/>
  <c r="B138" i="14"/>
  <c r="AW137" i="14"/>
  <c r="AS137" i="14"/>
  <c r="AG137" i="14"/>
  <c r="T137" i="14"/>
  <c r="L137" i="14"/>
  <c r="K137" i="14"/>
  <c r="B137" i="14"/>
  <c r="T141" i="14" s="1"/>
  <c r="AW136" i="14"/>
  <c r="AU136" i="14"/>
  <c r="AS136" i="14"/>
  <c r="AG136" i="14"/>
  <c r="T136" i="14"/>
  <c r="B136" i="14"/>
  <c r="K146" i="14" s="1"/>
  <c r="L146" i="14" s="1"/>
  <c r="AZ132" i="14"/>
  <c r="AW132" i="14"/>
  <c r="AS132" i="14"/>
  <c r="AG132" i="14"/>
  <c r="L132" i="14"/>
  <c r="R132" i="14" s="1"/>
  <c r="AZ131" i="14"/>
  <c r="AW131" i="14"/>
  <c r="AS131" i="14"/>
  <c r="AG131" i="14"/>
  <c r="AZ130" i="14"/>
  <c r="AW130" i="14"/>
  <c r="AS130" i="14"/>
  <c r="AG130" i="14"/>
  <c r="L130" i="14"/>
  <c r="K130" i="14"/>
  <c r="AZ129" i="14"/>
  <c r="AW129" i="14"/>
  <c r="AS129" i="14"/>
  <c r="AG129" i="14"/>
  <c r="T129" i="14"/>
  <c r="AZ128" i="14"/>
  <c r="AW128" i="14"/>
  <c r="AV128" i="14"/>
  <c r="AS128" i="14"/>
  <c r="AG128" i="14"/>
  <c r="AZ127" i="14"/>
  <c r="AW127" i="14"/>
  <c r="AS127" i="14"/>
  <c r="AG127" i="14"/>
  <c r="AZ126" i="14"/>
  <c r="AW126" i="14"/>
  <c r="AV126" i="14"/>
  <c r="AU126" i="14"/>
  <c r="AS126" i="14"/>
  <c r="AG126" i="14"/>
  <c r="AZ125" i="14"/>
  <c r="AW125" i="14"/>
  <c r="AS125" i="14"/>
  <c r="AG125" i="14"/>
  <c r="AZ124" i="14"/>
  <c r="AW124" i="14"/>
  <c r="AU124" i="14"/>
  <c r="AS124" i="14"/>
  <c r="AG124" i="14"/>
  <c r="AZ123" i="14"/>
  <c r="AW123" i="14"/>
  <c r="AS123" i="14"/>
  <c r="AG123" i="14"/>
  <c r="B123" i="14"/>
  <c r="AV130" i="14" s="1"/>
  <c r="AZ122" i="14"/>
  <c r="AW122" i="14"/>
  <c r="AS122" i="14"/>
  <c r="AG122" i="14"/>
  <c r="K122" i="14"/>
  <c r="B122" i="14"/>
  <c r="AZ121" i="14"/>
  <c r="AW121" i="14"/>
  <c r="AS121" i="14"/>
  <c r="AG121" i="14"/>
  <c r="B121" i="14"/>
  <c r="K132" i="14" s="1"/>
  <c r="AW116" i="14"/>
  <c r="AS116" i="14"/>
  <c r="AG116" i="14"/>
  <c r="AW115" i="14"/>
  <c r="AS115" i="14"/>
  <c r="AG115" i="14"/>
  <c r="L115" i="14"/>
  <c r="K115" i="14"/>
  <c r="AW114" i="14"/>
  <c r="AS114" i="14"/>
  <c r="AG114" i="14"/>
  <c r="AW113" i="14"/>
  <c r="AS113" i="14"/>
  <c r="AG113" i="14"/>
  <c r="AW112" i="14"/>
  <c r="AS112" i="14"/>
  <c r="AG112" i="14"/>
  <c r="K112" i="14"/>
  <c r="L112" i="14" s="1"/>
  <c r="AW111" i="14"/>
  <c r="AS111" i="14"/>
  <c r="AG111" i="14"/>
  <c r="AW110" i="14"/>
  <c r="AS110" i="14"/>
  <c r="AG110" i="14"/>
  <c r="AW109" i="14"/>
  <c r="AS109" i="14"/>
  <c r="AG109" i="14"/>
  <c r="K109" i="14"/>
  <c r="L109" i="14" s="1"/>
  <c r="AW108" i="14"/>
  <c r="AS108" i="14"/>
  <c r="AG108" i="14"/>
  <c r="AW107" i="14"/>
  <c r="AS107" i="14"/>
  <c r="AG107" i="14"/>
  <c r="B107" i="14"/>
  <c r="AW106" i="14"/>
  <c r="AS106" i="14"/>
  <c r="AG106" i="14"/>
  <c r="K106" i="14"/>
  <c r="L106" i="14" s="1"/>
  <c r="B106" i="14"/>
  <c r="T110" i="14" s="1"/>
  <c r="AW105" i="14"/>
  <c r="AS105" i="14"/>
  <c r="AG105" i="14"/>
  <c r="B105" i="14"/>
  <c r="AU109" i="14" s="1"/>
  <c r="AM100" i="14"/>
  <c r="AL100" i="14"/>
  <c r="AM99" i="14"/>
  <c r="K99" i="14"/>
  <c r="L99" i="14" s="1"/>
  <c r="AM98" i="14"/>
  <c r="AM97" i="14"/>
  <c r="AM96" i="14"/>
  <c r="T96" i="14"/>
  <c r="AM95" i="14"/>
  <c r="AL95" i="14"/>
  <c r="AM94" i="14"/>
  <c r="AM93" i="14"/>
  <c r="AM92" i="14"/>
  <c r="AL92" i="14"/>
  <c r="AM91" i="14"/>
  <c r="T91" i="14"/>
  <c r="B91" i="14"/>
  <c r="AL99" i="14" s="1"/>
  <c r="AM90" i="14"/>
  <c r="AL90" i="14"/>
  <c r="B90" i="14"/>
  <c r="T100" i="14" s="1"/>
  <c r="AM89" i="14"/>
  <c r="AL89" i="14"/>
  <c r="T89" i="14"/>
  <c r="B89" i="14"/>
  <c r="AK89" i="14" s="1"/>
  <c r="AT84" i="14"/>
  <c r="AP84" i="14"/>
  <c r="AA84" i="14"/>
  <c r="AT83" i="14"/>
  <c r="AP83" i="14"/>
  <c r="AA83" i="14"/>
  <c r="AT82" i="14"/>
  <c r="AP82" i="14"/>
  <c r="AA82" i="14"/>
  <c r="K82" i="14"/>
  <c r="AT81" i="14"/>
  <c r="AP81" i="14"/>
  <c r="AA81" i="14"/>
  <c r="AT80" i="14"/>
  <c r="AP80" i="14"/>
  <c r="AA80" i="14"/>
  <c r="D80" i="14"/>
  <c r="AT79" i="14"/>
  <c r="AS79" i="14"/>
  <c r="AP79" i="14"/>
  <c r="AA79" i="14"/>
  <c r="K79" i="14"/>
  <c r="AT78" i="14"/>
  <c r="AS78" i="14"/>
  <c r="AP78" i="14"/>
  <c r="AA78" i="14"/>
  <c r="AT77" i="14"/>
  <c r="AS77" i="14"/>
  <c r="AP77" i="14"/>
  <c r="AA77" i="14"/>
  <c r="D77" i="14"/>
  <c r="AT76" i="14"/>
  <c r="AS76" i="14"/>
  <c r="AP76" i="14"/>
  <c r="AA76" i="14"/>
  <c r="K76" i="14"/>
  <c r="AT75" i="14"/>
  <c r="AS75" i="14"/>
  <c r="AP75" i="14"/>
  <c r="AA75" i="14"/>
  <c r="B75" i="14"/>
  <c r="AS82" i="14" s="1"/>
  <c r="AT74" i="14"/>
  <c r="AP74" i="14"/>
  <c r="AA74" i="14"/>
  <c r="B74" i="14"/>
  <c r="AT73" i="14"/>
  <c r="AP73" i="14"/>
  <c r="AA73" i="14"/>
  <c r="K73" i="14"/>
  <c r="L73" i="14" s="1"/>
  <c r="B73" i="14"/>
  <c r="AR79" i="14" s="1"/>
  <c r="AT69" i="14"/>
  <c r="AR69" i="14"/>
  <c r="AP69" i="14"/>
  <c r="AA69" i="14"/>
  <c r="AT68" i="14"/>
  <c r="AS68" i="14"/>
  <c r="AP68" i="14"/>
  <c r="AA68" i="14"/>
  <c r="AT67" i="14"/>
  <c r="AR67" i="14"/>
  <c r="AP67" i="14"/>
  <c r="AA67" i="14"/>
  <c r="T67" i="14"/>
  <c r="AT66" i="14"/>
  <c r="AR66" i="14"/>
  <c r="AP66" i="14"/>
  <c r="AA66" i="14"/>
  <c r="E66" i="14"/>
  <c r="H65" i="14" s="1"/>
  <c r="I65" i="14" s="1"/>
  <c r="J65" i="14" s="1"/>
  <c r="AT65" i="14"/>
  <c r="AS65" i="14"/>
  <c r="AP65" i="14"/>
  <c r="AA65" i="14"/>
  <c r="T65" i="14"/>
  <c r="D65" i="14"/>
  <c r="AT64" i="14"/>
  <c r="AP64" i="14"/>
  <c r="AA64" i="14"/>
  <c r="T64" i="14"/>
  <c r="K64" i="14"/>
  <c r="L64" i="14" s="1"/>
  <c r="R64" i="14" s="1"/>
  <c r="AT63" i="14"/>
  <c r="AP63" i="14"/>
  <c r="AA63" i="14"/>
  <c r="T63" i="14"/>
  <c r="K63" i="14"/>
  <c r="L63" i="14" s="1"/>
  <c r="D63" i="14"/>
  <c r="AT62" i="14"/>
  <c r="AS62" i="14"/>
  <c r="AR62" i="14"/>
  <c r="AP62" i="14"/>
  <c r="AA62" i="14"/>
  <c r="T62" i="14"/>
  <c r="D62" i="14"/>
  <c r="E63" i="14" s="1"/>
  <c r="H62" i="14" s="1"/>
  <c r="I62" i="14" s="1"/>
  <c r="J62" i="14" s="1"/>
  <c r="AT61" i="14"/>
  <c r="AP61" i="14"/>
  <c r="AA61" i="14"/>
  <c r="T61" i="14"/>
  <c r="K61" i="14"/>
  <c r="L61" i="14" s="1"/>
  <c r="R61" i="14" s="1"/>
  <c r="D61" i="14"/>
  <c r="E62" i="14" s="1"/>
  <c r="H61" i="14" s="1"/>
  <c r="I61" i="14" s="1"/>
  <c r="J61" i="14" s="1"/>
  <c r="AT60" i="14"/>
  <c r="AP60" i="14"/>
  <c r="AA60" i="14"/>
  <c r="T60" i="14"/>
  <c r="K60" i="14"/>
  <c r="L60" i="14" s="1"/>
  <c r="D60" i="14"/>
  <c r="B60" i="14"/>
  <c r="AS64" i="14" s="1"/>
  <c r="AT59" i="14"/>
  <c r="AS59" i="14"/>
  <c r="AP59" i="14"/>
  <c r="AA59" i="14"/>
  <c r="T59" i="14"/>
  <c r="L59" i="14"/>
  <c r="K59" i="14"/>
  <c r="B59" i="14"/>
  <c r="T69" i="14" s="1"/>
  <c r="AT58" i="14"/>
  <c r="AR58" i="14"/>
  <c r="AP58" i="14"/>
  <c r="AA58" i="14"/>
  <c r="T58" i="14"/>
  <c r="B58" i="14"/>
  <c r="AR68" i="14" s="1"/>
  <c r="E54" i="14"/>
  <c r="D54" i="14"/>
  <c r="D70" i="14" s="1"/>
  <c r="D85" i="14" s="1"/>
  <c r="D101" i="14" s="1"/>
  <c r="D117" i="14" s="1"/>
  <c r="D133" i="14" s="1"/>
  <c r="D148" i="14" s="1"/>
  <c r="AT53" i="14"/>
  <c r="AR53" i="14"/>
  <c r="AP53" i="14"/>
  <c r="AG53" i="14"/>
  <c r="AA53" i="14"/>
  <c r="K53" i="14"/>
  <c r="L53" i="14" s="1"/>
  <c r="H53" i="14"/>
  <c r="I53" i="14" s="1"/>
  <c r="J53" i="14" s="1"/>
  <c r="E53" i="14"/>
  <c r="H52" i="14" s="1"/>
  <c r="I52" i="14" s="1"/>
  <c r="J52" i="14" s="1"/>
  <c r="D53" i="14"/>
  <c r="D69" i="14" s="1"/>
  <c r="AT52" i="14"/>
  <c r="AP52" i="14"/>
  <c r="AG52" i="14"/>
  <c r="AA52" i="14"/>
  <c r="E52" i="14"/>
  <c r="D52" i="14"/>
  <c r="D68" i="14" s="1"/>
  <c r="E69" i="14" s="1"/>
  <c r="H68" i="14" s="1"/>
  <c r="I68" i="14" s="1"/>
  <c r="J68" i="14" s="1"/>
  <c r="AT51" i="14"/>
  <c r="AR51" i="14"/>
  <c r="AP51" i="14"/>
  <c r="AG51" i="14"/>
  <c r="AA51" i="14"/>
  <c r="T51" i="14"/>
  <c r="H51" i="14"/>
  <c r="I51" i="14" s="1"/>
  <c r="J51" i="14" s="1"/>
  <c r="E51" i="14"/>
  <c r="D51" i="14"/>
  <c r="D67" i="14" s="1"/>
  <c r="AT50" i="14"/>
  <c r="AR50" i="14"/>
  <c r="AP50" i="14"/>
  <c r="AG50" i="14"/>
  <c r="AA50" i="14"/>
  <c r="K50" i="14"/>
  <c r="L50" i="14" s="1"/>
  <c r="J50" i="14"/>
  <c r="H50" i="14"/>
  <c r="I50" i="14" s="1"/>
  <c r="D50" i="14"/>
  <c r="D66" i="14" s="1"/>
  <c r="AT49" i="14"/>
  <c r="AS49" i="14"/>
  <c r="AP49" i="14"/>
  <c r="AG49" i="14"/>
  <c r="AA49" i="14"/>
  <c r="D49" i="14"/>
  <c r="E50" i="14" s="1"/>
  <c r="H49" i="14" s="1"/>
  <c r="I49" i="14" s="1"/>
  <c r="J49" i="14" s="1"/>
  <c r="AT48" i="14"/>
  <c r="AP48" i="14"/>
  <c r="AG48" i="14"/>
  <c r="AA48" i="14"/>
  <c r="E48" i="14"/>
  <c r="H47" i="14" s="1"/>
  <c r="I47" i="14" s="1"/>
  <c r="J47" i="14" s="1"/>
  <c r="D48" i="14"/>
  <c r="AT47" i="14"/>
  <c r="AP47" i="14"/>
  <c r="AG47" i="14"/>
  <c r="AA47" i="14"/>
  <c r="T47" i="14"/>
  <c r="D47" i="14"/>
  <c r="AT46" i="14"/>
  <c r="AP46" i="14"/>
  <c r="AG46" i="14"/>
  <c r="AA46" i="14"/>
  <c r="T46" i="14"/>
  <c r="E46" i="14"/>
  <c r="H45" i="14" s="1"/>
  <c r="I45" i="14" s="1"/>
  <c r="J45" i="14" s="1"/>
  <c r="D46" i="14"/>
  <c r="E47" i="14" s="1"/>
  <c r="H46" i="14" s="1"/>
  <c r="I46" i="14" s="1"/>
  <c r="J46" i="14" s="1"/>
  <c r="AT45" i="14"/>
  <c r="AS45" i="14"/>
  <c r="AP45" i="14"/>
  <c r="AG45" i="14"/>
  <c r="AA45" i="14"/>
  <c r="T45" i="14"/>
  <c r="E45" i="14"/>
  <c r="H44" i="14" s="1"/>
  <c r="I44" i="14" s="1"/>
  <c r="J44" i="14" s="1"/>
  <c r="D45" i="14"/>
  <c r="AT44" i="14"/>
  <c r="AP44" i="14"/>
  <c r="AG44" i="14"/>
  <c r="AA44" i="14"/>
  <c r="T44" i="14"/>
  <c r="D44" i="14"/>
  <c r="B44" i="14"/>
  <c r="AS50" i="14" s="1"/>
  <c r="AT43" i="14"/>
  <c r="AS43" i="14"/>
  <c r="AP43" i="14"/>
  <c r="AG43" i="14"/>
  <c r="AA43" i="14"/>
  <c r="T43" i="14"/>
  <c r="E43" i="14"/>
  <c r="H42" i="14" s="1"/>
  <c r="I42" i="14" s="1"/>
  <c r="J42" i="14" s="1"/>
  <c r="D43" i="14"/>
  <c r="B43" i="14"/>
  <c r="T48" i="14" s="1"/>
  <c r="AT42" i="14"/>
  <c r="AP42" i="14"/>
  <c r="AG42" i="14"/>
  <c r="AA42" i="14"/>
  <c r="T42" i="14"/>
  <c r="K42" i="14"/>
  <c r="L42" i="14" s="1"/>
  <c r="R42" i="14" s="1"/>
  <c r="D42" i="14"/>
  <c r="D58" i="14" s="1"/>
  <c r="B42" i="14"/>
  <c r="K47" i="14" s="1"/>
  <c r="L47" i="14" s="1"/>
  <c r="E38" i="14"/>
  <c r="AT37" i="14"/>
  <c r="AS37" i="14"/>
  <c r="AP37" i="14"/>
  <c r="AA37" i="14"/>
  <c r="T37" i="14"/>
  <c r="H37" i="14"/>
  <c r="I37" i="14" s="1"/>
  <c r="J37" i="14" s="1"/>
  <c r="E37" i="14"/>
  <c r="H36" i="14" s="1"/>
  <c r="I36" i="14" s="1"/>
  <c r="J36" i="14" s="1"/>
  <c r="AT36" i="14"/>
  <c r="AS36" i="14"/>
  <c r="AP36" i="14"/>
  <c r="AA36" i="14"/>
  <c r="E36" i="14"/>
  <c r="H35" i="14" s="1"/>
  <c r="I35" i="14" s="1"/>
  <c r="J35" i="14" s="1"/>
  <c r="AT35" i="14"/>
  <c r="AP35" i="14"/>
  <c r="AA35" i="14"/>
  <c r="K35" i="14"/>
  <c r="L35" i="14" s="1"/>
  <c r="E35" i="14"/>
  <c r="AT34" i="14"/>
  <c r="AP34" i="14"/>
  <c r="AA34" i="14"/>
  <c r="T34" i="14"/>
  <c r="H34" i="14"/>
  <c r="I34" i="14" s="1"/>
  <c r="J34" i="14" s="1"/>
  <c r="E34" i="14"/>
  <c r="AT33" i="14"/>
  <c r="AP33" i="14"/>
  <c r="AA33" i="14"/>
  <c r="I33" i="14"/>
  <c r="J33" i="14" s="1"/>
  <c r="H33" i="14"/>
  <c r="E33" i="14"/>
  <c r="H32" i="14" s="1"/>
  <c r="AT32" i="14"/>
  <c r="AR32" i="14"/>
  <c r="AP32" i="14"/>
  <c r="AA32" i="14"/>
  <c r="T32" i="14"/>
  <c r="J32" i="14"/>
  <c r="I32" i="14"/>
  <c r="E32" i="14"/>
  <c r="H31" i="14" s="1"/>
  <c r="I31" i="14" s="1"/>
  <c r="J31" i="14" s="1"/>
  <c r="AT31" i="14"/>
  <c r="AP31" i="14"/>
  <c r="AA31" i="14"/>
  <c r="K31" i="14"/>
  <c r="L31" i="14" s="1"/>
  <c r="E31" i="14"/>
  <c r="H30" i="14" s="1"/>
  <c r="I30" i="14" s="1"/>
  <c r="J30" i="14" s="1"/>
  <c r="AT30" i="14"/>
  <c r="AS30" i="14"/>
  <c r="AP30" i="14"/>
  <c r="AA30" i="14"/>
  <c r="T30" i="14"/>
  <c r="K30" i="14"/>
  <c r="L30" i="14" s="1"/>
  <c r="E30" i="14"/>
  <c r="AT29" i="14"/>
  <c r="AR29" i="14"/>
  <c r="AP29" i="14"/>
  <c r="AA29" i="14"/>
  <c r="J29" i="14"/>
  <c r="I29" i="14"/>
  <c r="H29" i="14"/>
  <c r="E29" i="14"/>
  <c r="H28" i="14" s="1"/>
  <c r="I28" i="14" s="1"/>
  <c r="AT28" i="14"/>
  <c r="AS28" i="14"/>
  <c r="AP28" i="14"/>
  <c r="AA28" i="14"/>
  <c r="K28" i="14"/>
  <c r="L28" i="14" s="1"/>
  <c r="J28" i="14"/>
  <c r="E28" i="14"/>
  <c r="B28" i="14"/>
  <c r="AS32" i="14" s="1"/>
  <c r="AT27" i="14"/>
  <c r="AS27" i="14"/>
  <c r="AP27" i="14"/>
  <c r="AA27" i="14"/>
  <c r="H27" i="14"/>
  <c r="I27" i="14" s="1"/>
  <c r="J27" i="14" s="1"/>
  <c r="E27" i="14"/>
  <c r="B27" i="14"/>
  <c r="T33" i="14" s="1"/>
  <c r="AT26" i="14"/>
  <c r="AS26" i="14"/>
  <c r="AP26" i="14"/>
  <c r="AA26" i="14"/>
  <c r="T26" i="14"/>
  <c r="H26" i="14"/>
  <c r="I26" i="14" s="1"/>
  <c r="J26" i="14" s="1"/>
  <c r="B26" i="14"/>
  <c r="AR36" i="14" s="1"/>
  <c r="AW147" i="13"/>
  <c r="AS147" i="13"/>
  <c r="AG147" i="13"/>
  <c r="AW146" i="13"/>
  <c r="AS146" i="13"/>
  <c r="AG146" i="13"/>
  <c r="T146" i="13"/>
  <c r="AW145" i="13"/>
  <c r="AV145" i="13"/>
  <c r="AS145" i="13"/>
  <c r="AG145" i="13"/>
  <c r="AW144" i="13"/>
  <c r="AS144" i="13"/>
  <c r="AG144" i="13"/>
  <c r="AW143" i="13"/>
  <c r="AS143" i="13"/>
  <c r="AG143" i="13"/>
  <c r="T143" i="13"/>
  <c r="AW142" i="13"/>
  <c r="AV142" i="13"/>
  <c r="AU142" i="13"/>
  <c r="AS142" i="13"/>
  <c r="AG142" i="13"/>
  <c r="K142" i="13"/>
  <c r="L142" i="13" s="1"/>
  <c r="AW141" i="13"/>
  <c r="AS141" i="13"/>
  <c r="AG141" i="13"/>
  <c r="AW140" i="13"/>
  <c r="AS140" i="13"/>
  <c r="AG140" i="13"/>
  <c r="T140" i="13"/>
  <c r="AW139" i="13"/>
  <c r="AV139" i="13"/>
  <c r="AU139" i="13"/>
  <c r="AS139" i="13"/>
  <c r="AG139" i="13"/>
  <c r="K139" i="13"/>
  <c r="L139" i="13" s="1"/>
  <c r="AW138" i="13"/>
  <c r="AS138" i="13"/>
  <c r="AG138" i="13"/>
  <c r="B138" i="13"/>
  <c r="AV141" i="13" s="1"/>
  <c r="AW137" i="13"/>
  <c r="AS137" i="13"/>
  <c r="AG137" i="13"/>
  <c r="T137" i="13"/>
  <c r="B137" i="13"/>
  <c r="T142" i="13" s="1"/>
  <c r="AW136" i="13"/>
  <c r="AV136" i="13"/>
  <c r="AS136" i="13"/>
  <c r="AG136" i="13"/>
  <c r="T136" i="13"/>
  <c r="B136" i="13"/>
  <c r="AU145" i="13" s="1"/>
  <c r="AZ132" i="13"/>
  <c r="AW132" i="13"/>
  <c r="AU132" i="13"/>
  <c r="AS132" i="13"/>
  <c r="AG132" i="13"/>
  <c r="AZ131" i="13"/>
  <c r="AW131" i="13"/>
  <c r="AS131" i="13"/>
  <c r="AG131" i="13"/>
  <c r="L131" i="13"/>
  <c r="K131" i="13"/>
  <c r="AZ130" i="13"/>
  <c r="AW130" i="13"/>
  <c r="AS130" i="13"/>
  <c r="AG130" i="13"/>
  <c r="T130" i="13"/>
  <c r="AZ129" i="13"/>
  <c r="AW129" i="13"/>
  <c r="AU129" i="13"/>
  <c r="AS129" i="13"/>
  <c r="AG129" i="13"/>
  <c r="AZ128" i="13"/>
  <c r="AW128" i="13"/>
  <c r="AS128" i="13"/>
  <c r="AG128" i="13"/>
  <c r="AZ127" i="13"/>
  <c r="AW127" i="13"/>
  <c r="AV127" i="13"/>
  <c r="AU127" i="13"/>
  <c r="AS127" i="13"/>
  <c r="AG127" i="13"/>
  <c r="K127" i="13"/>
  <c r="L127" i="13" s="1"/>
  <c r="AZ126" i="13"/>
  <c r="AW126" i="13"/>
  <c r="AS126" i="13"/>
  <c r="AG126" i="13"/>
  <c r="T126" i="13"/>
  <c r="AZ125" i="13"/>
  <c r="AW125" i="13"/>
  <c r="AS125" i="13"/>
  <c r="AG125" i="13"/>
  <c r="AZ124" i="13"/>
  <c r="AW124" i="13"/>
  <c r="AS124" i="13"/>
  <c r="AG124" i="13"/>
  <c r="K124" i="13"/>
  <c r="L124" i="13" s="1"/>
  <c r="R124" i="13" s="1"/>
  <c r="AZ123" i="13"/>
  <c r="AW123" i="13"/>
  <c r="AV123" i="13"/>
  <c r="AS123" i="13"/>
  <c r="AG123" i="13"/>
  <c r="T123" i="13"/>
  <c r="B123" i="13"/>
  <c r="AZ122" i="13"/>
  <c r="AW122" i="13"/>
  <c r="AS122" i="13"/>
  <c r="AG122" i="13"/>
  <c r="R122" i="13"/>
  <c r="L122" i="13"/>
  <c r="B122" i="13"/>
  <c r="T132" i="13" s="1"/>
  <c r="AZ121" i="13"/>
  <c r="AW121" i="13"/>
  <c r="AV121" i="13"/>
  <c r="AS121" i="13"/>
  <c r="AG121" i="13"/>
  <c r="T121" i="13"/>
  <c r="B121" i="13"/>
  <c r="K122" i="13" s="1"/>
  <c r="AW116" i="13"/>
  <c r="AS116" i="13"/>
  <c r="AG116" i="13"/>
  <c r="AW115" i="13"/>
  <c r="AS115" i="13"/>
  <c r="AG115" i="13"/>
  <c r="T115" i="13"/>
  <c r="AW114" i="13"/>
  <c r="AV114" i="13"/>
  <c r="AU114" i="13"/>
  <c r="AS114" i="13"/>
  <c r="AG114" i="13"/>
  <c r="K114" i="13"/>
  <c r="L114" i="13" s="1"/>
  <c r="AW113" i="13"/>
  <c r="AS113" i="13"/>
  <c r="AG113" i="13"/>
  <c r="AW112" i="13"/>
  <c r="AS112" i="13"/>
  <c r="AG112" i="13"/>
  <c r="AW111" i="13"/>
  <c r="AU111" i="13"/>
  <c r="AS111" i="13"/>
  <c r="AG111" i="13"/>
  <c r="AW110" i="13"/>
  <c r="AS110" i="13"/>
  <c r="AG110" i="13"/>
  <c r="K110" i="13"/>
  <c r="AW109" i="13"/>
  <c r="AS109" i="13"/>
  <c r="AG109" i="13"/>
  <c r="AW108" i="13"/>
  <c r="AU108" i="13"/>
  <c r="AS108" i="13"/>
  <c r="AG108" i="13"/>
  <c r="AW107" i="13"/>
  <c r="AS107" i="13"/>
  <c r="AG107" i="13"/>
  <c r="L107" i="13"/>
  <c r="K107" i="13"/>
  <c r="B107" i="13"/>
  <c r="AV110" i="13" s="1"/>
  <c r="AW106" i="13"/>
  <c r="AS106" i="13"/>
  <c r="AG106" i="13"/>
  <c r="T106" i="13"/>
  <c r="B106" i="13"/>
  <c r="AW105" i="13"/>
  <c r="AV105" i="13"/>
  <c r="AU105" i="13"/>
  <c r="AS105" i="13"/>
  <c r="AG105" i="13"/>
  <c r="K105" i="13"/>
  <c r="L105" i="13" s="1"/>
  <c r="B105" i="13"/>
  <c r="K116" i="13" s="1"/>
  <c r="L116" i="13" s="1"/>
  <c r="AM100" i="13"/>
  <c r="AM99" i="13"/>
  <c r="AM98" i="13"/>
  <c r="T98" i="13"/>
  <c r="AM97" i="13"/>
  <c r="K97" i="13"/>
  <c r="L97" i="13" s="1"/>
  <c r="AM96" i="13"/>
  <c r="AM95" i="13"/>
  <c r="AM94" i="13"/>
  <c r="AM93" i="13"/>
  <c r="AM92" i="13"/>
  <c r="AM91" i="13"/>
  <c r="B91" i="13"/>
  <c r="AL97" i="13" s="1"/>
  <c r="AM90" i="13"/>
  <c r="T90" i="13"/>
  <c r="B90" i="13"/>
  <c r="T93" i="13" s="1"/>
  <c r="AM89" i="13"/>
  <c r="AL89" i="13"/>
  <c r="T89" i="13"/>
  <c r="B89" i="13"/>
  <c r="AT84" i="13"/>
  <c r="AP84" i="13"/>
  <c r="AA84" i="13"/>
  <c r="AT83" i="13"/>
  <c r="AP83" i="13"/>
  <c r="AA83" i="13"/>
  <c r="AT82" i="13"/>
  <c r="AP82" i="13"/>
  <c r="AA82" i="13"/>
  <c r="AT81" i="13"/>
  <c r="AP81" i="13"/>
  <c r="AA81" i="13"/>
  <c r="K81" i="13"/>
  <c r="L81" i="13" s="1"/>
  <c r="AT80" i="13"/>
  <c r="AP80" i="13"/>
  <c r="AA80" i="13"/>
  <c r="AT79" i="13"/>
  <c r="AS79" i="13"/>
  <c r="AP79" i="13"/>
  <c r="AA79" i="13"/>
  <c r="AT78" i="13"/>
  <c r="AP78" i="13"/>
  <c r="AA78" i="13"/>
  <c r="AT77" i="13"/>
  <c r="AP77" i="13"/>
  <c r="AA77" i="13"/>
  <c r="T77" i="13"/>
  <c r="AT76" i="13"/>
  <c r="AS76" i="13"/>
  <c r="AP76" i="13"/>
  <c r="AA76" i="13"/>
  <c r="AT75" i="13"/>
  <c r="AP75" i="13"/>
  <c r="AA75" i="13"/>
  <c r="B75" i="13"/>
  <c r="AS78" i="13" s="1"/>
  <c r="AT74" i="13"/>
  <c r="AP74" i="13"/>
  <c r="AA74" i="13"/>
  <c r="B74" i="13"/>
  <c r="T79" i="13" s="1"/>
  <c r="AT73" i="13"/>
  <c r="AS73" i="13"/>
  <c r="AP73" i="13"/>
  <c r="AA73" i="13"/>
  <c r="T73" i="13"/>
  <c r="B73" i="13"/>
  <c r="AT69" i="13"/>
  <c r="AP69" i="13"/>
  <c r="AA69" i="13"/>
  <c r="AT68" i="13"/>
  <c r="AP68" i="13"/>
  <c r="AA68" i="13"/>
  <c r="T68" i="13"/>
  <c r="AT67" i="13"/>
  <c r="AS67" i="13"/>
  <c r="AP67" i="13"/>
  <c r="AA67" i="13"/>
  <c r="AT66" i="13"/>
  <c r="AP66" i="13"/>
  <c r="AA66" i="13"/>
  <c r="AT65" i="13"/>
  <c r="AP65" i="13"/>
  <c r="AA65" i="13"/>
  <c r="T65" i="13"/>
  <c r="AT64" i="13"/>
  <c r="AS64" i="13"/>
  <c r="AR64" i="13"/>
  <c r="AP64" i="13"/>
  <c r="AA64" i="13"/>
  <c r="K64" i="13"/>
  <c r="L64" i="13" s="1"/>
  <c r="E64" i="13"/>
  <c r="H63" i="13" s="1"/>
  <c r="I63" i="13" s="1"/>
  <c r="J63" i="13" s="1"/>
  <c r="AT63" i="13"/>
  <c r="AP63" i="13"/>
  <c r="AA63" i="13"/>
  <c r="AT62" i="13"/>
  <c r="AP62" i="13"/>
  <c r="AA62" i="13"/>
  <c r="T62" i="13"/>
  <c r="AT61" i="13"/>
  <c r="AS61" i="13"/>
  <c r="AR61" i="13"/>
  <c r="AP61" i="13"/>
  <c r="AA61" i="13"/>
  <c r="K61" i="13"/>
  <c r="L61" i="13" s="1"/>
  <c r="AT60" i="13"/>
  <c r="AP60" i="13"/>
  <c r="AA60" i="13"/>
  <c r="B60" i="13"/>
  <c r="AS63" i="13" s="1"/>
  <c r="AT59" i="13"/>
  <c r="AP59" i="13"/>
  <c r="AA59" i="13"/>
  <c r="T59" i="13"/>
  <c r="B59" i="13"/>
  <c r="T64" i="13" s="1"/>
  <c r="AT58" i="13"/>
  <c r="AS58" i="13"/>
  <c r="AP58" i="13"/>
  <c r="AA58" i="13"/>
  <c r="T58" i="13"/>
  <c r="B58" i="13"/>
  <c r="AR67" i="13" s="1"/>
  <c r="D54" i="13"/>
  <c r="D70" i="13" s="1"/>
  <c r="D85" i="13" s="1"/>
  <c r="D101" i="13" s="1"/>
  <c r="D117" i="13" s="1"/>
  <c r="D133" i="13" s="1"/>
  <c r="D148" i="13" s="1"/>
  <c r="AT53" i="13"/>
  <c r="AP53" i="13"/>
  <c r="AG53" i="13"/>
  <c r="AA53" i="13"/>
  <c r="D53" i="13"/>
  <c r="E54" i="13" s="1"/>
  <c r="H53" i="13" s="1"/>
  <c r="I53" i="13" s="1"/>
  <c r="J53" i="13" s="1"/>
  <c r="AT52" i="13"/>
  <c r="AP52" i="13"/>
  <c r="AG52" i="13"/>
  <c r="AA52" i="13"/>
  <c r="D52" i="13"/>
  <c r="E53" i="13" s="1"/>
  <c r="H52" i="13" s="1"/>
  <c r="I52" i="13" s="1"/>
  <c r="J52" i="13" s="1"/>
  <c r="AT51" i="13"/>
  <c r="AP51" i="13"/>
  <c r="AG51" i="13"/>
  <c r="AA51" i="13"/>
  <c r="H51" i="13"/>
  <c r="I51" i="13" s="1"/>
  <c r="J51" i="13" s="1"/>
  <c r="D51" i="13"/>
  <c r="E52" i="13" s="1"/>
  <c r="AT50" i="13"/>
  <c r="AP50" i="13"/>
  <c r="AG50" i="13"/>
  <c r="AA50" i="13"/>
  <c r="T50" i="13"/>
  <c r="D50" i="13"/>
  <c r="AT49" i="13"/>
  <c r="AS49" i="13"/>
  <c r="AP49" i="13"/>
  <c r="AG49" i="13"/>
  <c r="AA49" i="13"/>
  <c r="E49" i="13"/>
  <c r="H48" i="13" s="1"/>
  <c r="I48" i="13" s="1"/>
  <c r="D49" i="13"/>
  <c r="E50" i="13" s="1"/>
  <c r="H49" i="13" s="1"/>
  <c r="I49" i="13" s="1"/>
  <c r="J49" i="13" s="1"/>
  <c r="AT48" i="13"/>
  <c r="AP48" i="13"/>
  <c r="AG48" i="13"/>
  <c r="AA48" i="13"/>
  <c r="T48" i="13"/>
  <c r="K48" i="13"/>
  <c r="L48" i="13" s="1"/>
  <c r="J48" i="13"/>
  <c r="D48" i="13"/>
  <c r="D64" i="13" s="1"/>
  <c r="AT47" i="13"/>
  <c r="AS47" i="13"/>
  <c r="AR47" i="13"/>
  <c r="AP47" i="13"/>
  <c r="AG47" i="13"/>
  <c r="AA47" i="13"/>
  <c r="E47" i="13"/>
  <c r="D47" i="13"/>
  <c r="D63" i="13" s="1"/>
  <c r="D78" i="13" s="1"/>
  <c r="AT46" i="13"/>
  <c r="AP46" i="13"/>
  <c r="AG46" i="13"/>
  <c r="AA46" i="13"/>
  <c r="K46" i="13"/>
  <c r="L46" i="13" s="1"/>
  <c r="H46" i="13"/>
  <c r="I46" i="13" s="1"/>
  <c r="J46" i="13" s="1"/>
  <c r="E46" i="13"/>
  <c r="H45" i="13" s="1"/>
  <c r="I45" i="13" s="1"/>
  <c r="J45" i="13" s="1"/>
  <c r="D46" i="13"/>
  <c r="D62" i="13" s="1"/>
  <c r="AT45" i="13"/>
  <c r="AP45" i="13"/>
  <c r="AG45" i="13"/>
  <c r="AA45" i="13"/>
  <c r="E45" i="13"/>
  <c r="H44" i="13" s="1"/>
  <c r="I44" i="13" s="1"/>
  <c r="J44" i="13" s="1"/>
  <c r="D45" i="13"/>
  <c r="D61" i="13" s="1"/>
  <c r="AT44" i="13"/>
  <c r="AP44" i="13"/>
  <c r="AG44" i="13"/>
  <c r="AA44" i="13"/>
  <c r="K44" i="13"/>
  <c r="L44" i="13" s="1"/>
  <c r="E44" i="13"/>
  <c r="H43" i="13" s="1"/>
  <c r="I43" i="13" s="1"/>
  <c r="J43" i="13" s="1"/>
  <c r="D44" i="13"/>
  <c r="D60" i="13" s="1"/>
  <c r="D75" i="13" s="1"/>
  <c r="B44" i="13"/>
  <c r="AT43" i="13"/>
  <c r="AP43" i="13"/>
  <c r="AG43" i="13"/>
  <c r="AA43" i="13"/>
  <c r="T43" i="13"/>
  <c r="K43" i="13"/>
  <c r="L43" i="13" s="1"/>
  <c r="D43" i="13"/>
  <c r="D59" i="13" s="1"/>
  <c r="B43" i="13"/>
  <c r="T52" i="13" s="1"/>
  <c r="AT42" i="13"/>
  <c r="AS42" i="13"/>
  <c r="AP42" i="13"/>
  <c r="AG42" i="13"/>
  <c r="AA42" i="13"/>
  <c r="T42" i="13"/>
  <c r="K42" i="13"/>
  <c r="L42" i="13" s="1"/>
  <c r="D42" i="13"/>
  <c r="D58" i="13" s="1"/>
  <c r="B42" i="13"/>
  <c r="AR52" i="13" s="1"/>
  <c r="E38" i="13"/>
  <c r="AT37" i="13"/>
  <c r="AS37" i="13"/>
  <c r="AP37" i="13"/>
  <c r="AA37" i="13"/>
  <c r="T37" i="13"/>
  <c r="H37" i="13"/>
  <c r="I37" i="13" s="1"/>
  <c r="J37" i="13" s="1"/>
  <c r="E37" i="13"/>
  <c r="AT36" i="13"/>
  <c r="AP36" i="13"/>
  <c r="AA36" i="13"/>
  <c r="I36" i="13"/>
  <c r="J36" i="13" s="1"/>
  <c r="H36" i="13"/>
  <c r="E36" i="13"/>
  <c r="H35" i="13" s="1"/>
  <c r="I35" i="13" s="1"/>
  <c r="J35" i="13" s="1"/>
  <c r="AT35" i="13"/>
  <c r="AP35" i="13"/>
  <c r="AA35" i="13"/>
  <c r="T35" i="13"/>
  <c r="K35" i="13"/>
  <c r="L35" i="13" s="1"/>
  <c r="E35" i="13"/>
  <c r="AT34" i="13"/>
  <c r="AP34" i="13"/>
  <c r="AA34" i="13"/>
  <c r="I34" i="13"/>
  <c r="J34" i="13" s="1"/>
  <c r="H34" i="13"/>
  <c r="E34" i="13"/>
  <c r="H33" i="13" s="1"/>
  <c r="AT33" i="13"/>
  <c r="AP33" i="13"/>
  <c r="AA33" i="13"/>
  <c r="T33" i="13"/>
  <c r="I33" i="13"/>
  <c r="J33" i="13" s="1"/>
  <c r="E33" i="13"/>
  <c r="AT32" i="13"/>
  <c r="AR32" i="13"/>
  <c r="AP32" i="13"/>
  <c r="AA32" i="13"/>
  <c r="I32" i="13"/>
  <c r="J32" i="13" s="1"/>
  <c r="H32" i="13"/>
  <c r="E32" i="13"/>
  <c r="H31" i="13" s="1"/>
  <c r="I31" i="13" s="1"/>
  <c r="J31" i="13" s="1"/>
  <c r="AT31" i="13"/>
  <c r="AP31" i="13"/>
  <c r="AA31" i="13"/>
  <c r="T31" i="13"/>
  <c r="K31" i="13"/>
  <c r="L31" i="13" s="1"/>
  <c r="E31" i="13"/>
  <c r="AT30" i="13"/>
  <c r="AP30" i="13"/>
  <c r="AA30" i="13"/>
  <c r="H30" i="13"/>
  <c r="I30" i="13" s="1"/>
  <c r="J30" i="13" s="1"/>
  <c r="E30" i="13"/>
  <c r="H29" i="13" s="1"/>
  <c r="I29" i="13" s="1"/>
  <c r="J29" i="13" s="1"/>
  <c r="AT29" i="13"/>
  <c r="AP29" i="13"/>
  <c r="AA29" i="13"/>
  <c r="T29" i="13"/>
  <c r="K29" i="13"/>
  <c r="L29" i="13" s="1"/>
  <c r="E29" i="13"/>
  <c r="AT28" i="13"/>
  <c r="AR28" i="13"/>
  <c r="AP28" i="13"/>
  <c r="AA28" i="13"/>
  <c r="T28" i="13"/>
  <c r="H28" i="13"/>
  <c r="I28" i="13" s="1"/>
  <c r="J28" i="13" s="1"/>
  <c r="E28" i="13"/>
  <c r="H27" i="13" s="1"/>
  <c r="I27" i="13" s="1"/>
  <c r="J27" i="13" s="1"/>
  <c r="B28" i="13"/>
  <c r="AS33" i="13" s="1"/>
  <c r="AT27" i="13"/>
  <c r="AR27" i="13"/>
  <c r="AP27" i="13"/>
  <c r="AA27" i="13"/>
  <c r="K27" i="13"/>
  <c r="L27" i="13" s="1"/>
  <c r="E27" i="13"/>
  <c r="B27" i="13"/>
  <c r="T27" i="13" s="1"/>
  <c r="AT26" i="13"/>
  <c r="AS26" i="13"/>
  <c r="AP26" i="13"/>
  <c r="AA26" i="13"/>
  <c r="T26" i="13"/>
  <c r="H26" i="13"/>
  <c r="I26" i="13" s="1"/>
  <c r="J26" i="13" s="1"/>
  <c r="B26" i="13"/>
  <c r="AR37" i="13" s="1"/>
  <c r="AW147" i="12"/>
  <c r="AS147" i="12"/>
  <c r="AG147" i="12"/>
  <c r="T147" i="12"/>
  <c r="AW146" i="12"/>
  <c r="AU146" i="12"/>
  <c r="AS146" i="12"/>
  <c r="AG146" i="12"/>
  <c r="AW145" i="12"/>
  <c r="AS145" i="12"/>
  <c r="AG145" i="12"/>
  <c r="AW144" i="12"/>
  <c r="AS144" i="12"/>
  <c r="AG144" i="12"/>
  <c r="T144" i="12"/>
  <c r="AW143" i="12"/>
  <c r="AU143" i="12"/>
  <c r="AS143" i="12"/>
  <c r="AG143" i="12"/>
  <c r="AW142" i="12"/>
  <c r="AS142" i="12"/>
  <c r="AG142" i="12"/>
  <c r="K142" i="12"/>
  <c r="L142" i="12" s="1"/>
  <c r="AW141" i="12"/>
  <c r="AV141" i="12"/>
  <c r="AS141" i="12"/>
  <c r="AG141" i="12"/>
  <c r="AW140" i="12"/>
  <c r="AS140" i="12"/>
  <c r="AG140" i="12"/>
  <c r="AW139" i="12"/>
  <c r="AS139" i="12"/>
  <c r="AG139" i="12"/>
  <c r="K139" i="12"/>
  <c r="L139" i="12" s="1"/>
  <c r="AW138" i="12"/>
  <c r="AV138" i="12"/>
  <c r="AS138" i="12"/>
  <c r="AG138" i="12"/>
  <c r="B138" i="12"/>
  <c r="AV142" i="12" s="1"/>
  <c r="AW137" i="12"/>
  <c r="AU137" i="12"/>
  <c r="AS137" i="12"/>
  <c r="AG137" i="12"/>
  <c r="B137" i="12"/>
  <c r="T140" i="12" s="1"/>
  <c r="AW136" i="12"/>
  <c r="AV136" i="12"/>
  <c r="AS136" i="12"/>
  <c r="AG136" i="12"/>
  <c r="B136" i="12"/>
  <c r="K145" i="12" s="1"/>
  <c r="L145" i="12" s="1"/>
  <c r="AZ132" i="12"/>
  <c r="AW132" i="12"/>
  <c r="AV132" i="12"/>
  <c r="AU132" i="12"/>
  <c r="AS132" i="12"/>
  <c r="AG132" i="12"/>
  <c r="K132" i="12"/>
  <c r="L132" i="12" s="1"/>
  <c r="AZ131" i="12"/>
  <c r="AW131" i="12"/>
  <c r="AV131" i="12"/>
  <c r="AS131" i="12"/>
  <c r="AG131" i="12"/>
  <c r="T131" i="12"/>
  <c r="AZ130" i="12"/>
  <c r="AW130" i="12"/>
  <c r="AU130" i="12"/>
  <c r="AS130" i="12"/>
  <c r="AG130" i="12"/>
  <c r="AZ129" i="12"/>
  <c r="AW129" i="12"/>
  <c r="AU129" i="12"/>
  <c r="AS129" i="12"/>
  <c r="AG129" i="12"/>
  <c r="AZ128" i="12"/>
  <c r="AW128" i="12"/>
  <c r="AV128" i="12"/>
  <c r="AS128" i="12"/>
  <c r="AG128" i="12"/>
  <c r="AZ127" i="12"/>
  <c r="AW127" i="12"/>
  <c r="AS127" i="12"/>
  <c r="AG127" i="12"/>
  <c r="K127" i="12"/>
  <c r="L127" i="12" s="1"/>
  <c r="AZ126" i="12"/>
  <c r="AW126" i="12"/>
  <c r="AS126" i="12"/>
  <c r="AG126" i="12"/>
  <c r="T126" i="12"/>
  <c r="AZ125" i="12"/>
  <c r="AW125" i="12"/>
  <c r="AV125" i="12"/>
  <c r="AS125" i="12"/>
  <c r="AG125" i="12"/>
  <c r="K125" i="12"/>
  <c r="L125" i="12" s="1"/>
  <c r="AZ124" i="12"/>
  <c r="AW124" i="12"/>
  <c r="AS124" i="12"/>
  <c r="AG124" i="12"/>
  <c r="T124" i="12"/>
  <c r="K124" i="12"/>
  <c r="L124" i="12" s="1"/>
  <c r="AZ123" i="12"/>
  <c r="AW123" i="12"/>
  <c r="AV123" i="12"/>
  <c r="AU123" i="12"/>
  <c r="AS123" i="12"/>
  <c r="AG123" i="12"/>
  <c r="T123" i="12"/>
  <c r="B123" i="12"/>
  <c r="AV127" i="12" s="1"/>
  <c r="AZ122" i="12"/>
  <c r="AW122" i="12"/>
  <c r="AV122" i="12"/>
  <c r="AS122" i="12"/>
  <c r="AG122" i="12"/>
  <c r="B122" i="12"/>
  <c r="T128" i="12" s="1"/>
  <c r="AZ121" i="12"/>
  <c r="AW121" i="12"/>
  <c r="AV121" i="12"/>
  <c r="AU121" i="12"/>
  <c r="AS121" i="12"/>
  <c r="AG121" i="12"/>
  <c r="T121" i="12"/>
  <c r="B121" i="12"/>
  <c r="K129" i="12" s="1"/>
  <c r="L129" i="12" s="1"/>
  <c r="R129" i="12" s="1"/>
  <c r="AW116" i="12"/>
  <c r="AV116" i="12"/>
  <c r="AS116" i="12"/>
  <c r="AG116" i="12"/>
  <c r="AW115" i="12"/>
  <c r="AS115" i="12"/>
  <c r="AG115" i="12"/>
  <c r="AW114" i="12"/>
  <c r="AS114" i="12"/>
  <c r="AG114" i="12"/>
  <c r="K114" i="12"/>
  <c r="L114" i="12" s="1"/>
  <c r="AW113" i="12"/>
  <c r="AV113" i="12"/>
  <c r="AS113" i="12"/>
  <c r="AG113" i="12"/>
  <c r="AW112" i="12"/>
  <c r="AS112" i="12"/>
  <c r="AG112" i="12"/>
  <c r="AW111" i="12"/>
  <c r="AS111" i="12"/>
  <c r="AG111" i="12"/>
  <c r="K111" i="12"/>
  <c r="AW110" i="12"/>
  <c r="AU110" i="12"/>
  <c r="AS110" i="12"/>
  <c r="AG110" i="12"/>
  <c r="AW109" i="12"/>
  <c r="AV109" i="12"/>
  <c r="AS109" i="12"/>
  <c r="AG109" i="12"/>
  <c r="AW108" i="12"/>
  <c r="AS108" i="12"/>
  <c r="AG108" i="12"/>
  <c r="K108" i="12"/>
  <c r="AW107" i="12"/>
  <c r="AV107" i="12"/>
  <c r="AU107" i="12"/>
  <c r="AS107" i="12"/>
  <c r="AG107" i="12"/>
  <c r="B107" i="12"/>
  <c r="AV111" i="12" s="1"/>
  <c r="AW106" i="12"/>
  <c r="AV106" i="12"/>
  <c r="AS106" i="12"/>
  <c r="AG106" i="12"/>
  <c r="B106" i="12"/>
  <c r="AW105" i="12"/>
  <c r="AV105" i="12"/>
  <c r="AS105" i="12"/>
  <c r="AG105" i="12"/>
  <c r="K105" i="12"/>
  <c r="L105" i="12" s="1"/>
  <c r="B105" i="12"/>
  <c r="AU111" i="12" s="1"/>
  <c r="AM100" i="12"/>
  <c r="T100" i="12"/>
  <c r="AM99" i="12"/>
  <c r="AM98" i="12"/>
  <c r="T98" i="12"/>
  <c r="AM97" i="12"/>
  <c r="K97" i="12"/>
  <c r="L97" i="12" s="1"/>
  <c r="AM96" i="12"/>
  <c r="AL96" i="12"/>
  <c r="T96" i="12"/>
  <c r="AM95" i="12"/>
  <c r="T95" i="12"/>
  <c r="AM94" i="12"/>
  <c r="AK94" i="12"/>
  <c r="AM93" i="12"/>
  <c r="AM92" i="12"/>
  <c r="AM91" i="12"/>
  <c r="AL91" i="12"/>
  <c r="T91" i="12"/>
  <c r="B91" i="12"/>
  <c r="AL93" i="12" s="1"/>
  <c r="AM90" i="12"/>
  <c r="AL90" i="12"/>
  <c r="T90" i="12"/>
  <c r="B90" i="12"/>
  <c r="T99" i="12" s="1"/>
  <c r="AM89" i="12"/>
  <c r="AL89" i="12"/>
  <c r="T89" i="12"/>
  <c r="D89" i="12"/>
  <c r="B89" i="12"/>
  <c r="AK99" i="12" s="1"/>
  <c r="AT84" i="12"/>
  <c r="AP84" i="12"/>
  <c r="AA84" i="12"/>
  <c r="AT83" i="12"/>
  <c r="AP83" i="12"/>
  <c r="AA83" i="12"/>
  <c r="AT82" i="12"/>
  <c r="AP82" i="12"/>
  <c r="AA82" i="12"/>
  <c r="AT81" i="12"/>
  <c r="AS81" i="12"/>
  <c r="AP81" i="12"/>
  <c r="AA81" i="12"/>
  <c r="AT80" i="12"/>
  <c r="AP80" i="12"/>
  <c r="AA80" i="12"/>
  <c r="AT79" i="12"/>
  <c r="AS79" i="12"/>
  <c r="AP79" i="12"/>
  <c r="AA79" i="12"/>
  <c r="T79" i="12"/>
  <c r="AT78" i="12"/>
  <c r="AR78" i="12"/>
  <c r="AP78" i="12"/>
  <c r="AA78" i="12"/>
  <c r="AT77" i="12"/>
  <c r="AP77" i="12"/>
  <c r="AA77" i="12"/>
  <c r="T77" i="12"/>
  <c r="AT76" i="12"/>
  <c r="AS76" i="12"/>
  <c r="AP76" i="12"/>
  <c r="AA76" i="12"/>
  <c r="T76" i="12"/>
  <c r="AT75" i="12"/>
  <c r="AR75" i="12"/>
  <c r="AP75" i="12"/>
  <c r="AA75" i="12"/>
  <c r="B75" i="12"/>
  <c r="AS82" i="12" s="1"/>
  <c r="AT74" i="12"/>
  <c r="AP74" i="12"/>
  <c r="AA74" i="12"/>
  <c r="K74" i="12"/>
  <c r="L74" i="12" s="1"/>
  <c r="B74" i="12"/>
  <c r="T83" i="12" s="1"/>
  <c r="AT73" i="12"/>
  <c r="AP73" i="12"/>
  <c r="AA73" i="12"/>
  <c r="B73" i="12"/>
  <c r="AR79" i="12" s="1"/>
  <c r="AT69" i="12"/>
  <c r="AP69" i="12"/>
  <c r="AA69" i="12"/>
  <c r="T69" i="12"/>
  <c r="AT68" i="12"/>
  <c r="AR68" i="12"/>
  <c r="AP68" i="12"/>
  <c r="AA68" i="12"/>
  <c r="AT67" i="12"/>
  <c r="AP67" i="12"/>
  <c r="AA67" i="12"/>
  <c r="AT66" i="12"/>
  <c r="AP66" i="12"/>
  <c r="AA66" i="12"/>
  <c r="T66" i="12"/>
  <c r="AT65" i="12"/>
  <c r="AR65" i="12"/>
  <c r="AP65" i="12"/>
  <c r="AA65" i="12"/>
  <c r="D65" i="12"/>
  <c r="AT64" i="12"/>
  <c r="AP64" i="12"/>
  <c r="AA64" i="12"/>
  <c r="L64" i="12"/>
  <c r="K64" i="12"/>
  <c r="AT63" i="12"/>
  <c r="AP63" i="12"/>
  <c r="AA63" i="12"/>
  <c r="AT62" i="12"/>
  <c r="AP62" i="12"/>
  <c r="AA62" i="12"/>
  <c r="D62" i="12"/>
  <c r="AT61" i="12"/>
  <c r="AP61" i="12"/>
  <c r="AA61" i="12"/>
  <c r="L61" i="12"/>
  <c r="K61" i="12"/>
  <c r="AT60" i="12"/>
  <c r="AP60" i="12"/>
  <c r="AA60" i="12"/>
  <c r="B60" i="12"/>
  <c r="AS64" i="12" s="1"/>
  <c r="AT59" i="12"/>
  <c r="AR59" i="12"/>
  <c r="AP59" i="12"/>
  <c r="AA59" i="12"/>
  <c r="D59" i="12"/>
  <c r="B59" i="12"/>
  <c r="T62" i="12" s="1"/>
  <c r="AT58" i="12"/>
  <c r="AS58" i="12"/>
  <c r="AP58" i="12"/>
  <c r="AA58" i="12"/>
  <c r="T58" i="12"/>
  <c r="B58" i="12"/>
  <c r="K67" i="12" s="1"/>
  <c r="L67" i="12" s="1"/>
  <c r="D54" i="12"/>
  <c r="D70" i="12" s="1"/>
  <c r="D85" i="12" s="1"/>
  <c r="D101" i="12" s="1"/>
  <c r="D117" i="12" s="1"/>
  <c r="D133" i="12" s="1"/>
  <c r="D148" i="12" s="1"/>
  <c r="AT53" i="12"/>
  <c r="AP53" i="12"/>
  <c r="AG53" i="12"/>
  <c r="AA53" i="12"/>
  <c r="D53" i="12"/>
  <c r="AT52" i="12"/>
  <c r="AP52" i="12"/>
  <c r="AG52" i="12"/>
  <c r="AA52" i="12"/>
  <c r="D52" i="12"/>
  <c r="D68" i="12" s="1"/>
  <c r="AT51" i="12"/>
  <c r="AP51" i="12"/>
  <c r="AG51" i="12"/>
  <c r="AA51" i="12"/>
  <c r="T51" i="12"/>
  <c r="E51" i="12"/>
  <c r="D51" i="12"/>
  <c r="E52" i="12" s="1"/>
  <c r="H51" i="12" s="1"/>
  <c r="I51" i="12" s="1"/>
  <c r="J51" i="12" s="1"/>
  <c r="AT50" i="12"/>
  <c r="AS50" i="12"/>
  <c r="AR50" i="12"/>
  <c r="AP50" i="12"/>
  <c r="AG50" i="12"/>
  <c r="AA50" i="12"/>
  <c r="H50" i="12"/>
  <c r="I50" i="12" s="1"/>
  <c r="J50" i="12" s="1"/>
  <c r="D50" i="12"/>
  <c r="D66" i="12" s="1"/>
  <c r="AT49" i="12"/>
  <c r="AP49" i="12"/>
  <c r="AG49" i="12"/>
  <c r="AA49" i="12"/>
  <c r="E49" i="12"/>
  <c r="H48" i="12" s="1"/>
  <c r="I48" i="12" s="1"/>
  <c r="J48" i="12" s="1"/>
  <c r="D49" i="12"/>
  <c r="E50" i="12" s="1"/>
  <c r="H49" i="12" s="1"/>
  <c r="I49" i="12" s="1"/>
  <c r="J49" i="12" s="1"/>
  <c r="AT48" i="12"/>
  <c r="AP48" i="12"/>
  <c r="AG48" i="12"/>
  <c r="AA48" i="12"/>
  <c r="D48" i="12"/>
  <c r="D64" i="12" s="1"/>
  <c r="D79" i="12" s="1"/>
  <c r="AT47" i="12"/>
  <c r="AP47" i="12"/>
  <c r="AG47" i="12"/>
  <c r="AA47" i="12"/>
  <c r="K47" i="12"/>
  <c r="D47" i="12"/>
  <c r="D63" i="12" s="1"/>
  <c r="AT46" i="12"/>
  <c r="AP46" i="12"/>
  <c r="AG46" i="12"/>
  <c r="AA46" i="12"/>
  <c r="K46" i="12"/>
  <c r="L46" i="12" s="1"/>
  <c r="D46" i="12"/>
  <c r="E47" i="12" s="1"/>
  <c r="H46" i="12" s="1"/>
  <c r="I46" i="12" s="1"/>
  <c r="J46" i="12" s="1"/>
  <c r="AT45" i="12"/>
  <c r="AR45" i="12"/>
  <c r="AP45" i="12"/>
  <c r="AG45" i="12"/>
  <c r="AA45" i="12"/>
  <c r="E45" i="12"/>
  <c r="H44" i="12" s="1"/>
  <c r="I44" i="12" s="1"/>
  <c r="J44" i="12" s="1"/>
  <c r="D45" i="12"/>
  <c r="D61" i="12" s="1"/>
  <c r="D76" i="12" s="1"/>
  <c r="AT44" i="12"/>
  <c r="AP44" i="12"/>
  <c r="AG44" i="12"/>
  <c r="AA44" i="12"/>
  <c r="E44" i="12"/>
  <c r="H43" i="12" s="1"/>
  <c r="D44" i="12"/>
  <c r="D60" i="12" s="1"/>
  <c r="B44" i="12"/>
  <c r="AS47" i="12" s="1"/>
  <c r="AT43" i="12"/>
  <c r="AS43" i="12"/>
  <c r="AP43" i="12"/>
  <c r="AG43" i="12"/>
  <c r="AA43" i="12"/>
  <c r="I43" i="12"/>
  <c r="J43" i="12" s="1"/>
  <c r="D43" i="12"/>
  <c r="B43" i="12"/>
  <c r="AT42" i="12"/>
  <c r="AR42" i="12"/>
  <c r="AP42" i="12"/>
  <c r="AG42" i="12"/>
  <c r="AA42" i="12"/>
  <c r="L42" i="12"/>
  <c r="O42" i="12" s="1"/>
  <c r="K42" i="12"/>
  <c r="D42" i="12"/>
  <c r="D58" i="12" s="1"/>
  <c r="D73" i="12" s="1"/>
  <c r="E74" i="12" s="1"/>
  <c r="H73" i="12" s="1"/>
  <c r="I73" i="12" s="1"/>
  <c r="J73" i="12" s="1"/>
  <c r="B42" i="12"/>
  <c r="K52" i="12" s="1"/>
  <c r="L52" i="12" s="1"/>
  <c r="E38" i="12"/>
  <c r="H37" i="12" s="1"/>
  <c r="I37" i="12" s="1"/>
  <c r="J37" i="12" s="1"/>
  <c r="AT37" i="12"/>
  <c r="AR37" i="12"/>
  <c r="AP37" i="12"/>
  <c r="AA37" i="12"/>
  <c r="E37" i="12"/>
  <c r="H36" i="12" s="1"/>
  <c r="I36" i="12" s="1"/>
  <c r="J36" i="12" s="1"/>
  <c r="AT36" i="12"/>
  <c r="AR36" i="12"/>
  <c r="AP36" i="12"/>
  <c r="AA36" i="12"/>
  <c r="E36" i="12"/>
  <c r="H35" i="12" s="1"/>
  <c r="I35" i="12" s="1"/>
  <c r="J35" i="12" s="1"/>
  <c r="AT35" i="12"/>
  <c r="AP35" i="12"/>
  <c r="AA35" i="12"/>
  <c r="E35" i="12"/>
  <c r="AT34" i="12"/>
  <c r="AP34" i="12"/>
  <c r="AA34" i="12"/>
  <c r="K34" i="12"/>
  <c r="L34" i="12" s="1"/>
  <c r="H34" i="12"/>
  <c r="I34" i="12" s="1"/>
  <c r="J34" i="12" s="1"/>
  <c r="E34" i="12"/>
  <c r="AT33" i="12"/>
  <c r="AP33" i="12"/>
  <c r="AA33" i="12"/>
  <c r="T33" i="12"/>
  <c r="K33" i="12"/>
  <c r="L33" i="12" s="1"/>
  <c r="I33" i="12"/>
  <c r="J33" i="12" s="1"/>
  <c r="H33" i="12"/>
  <c r="E33" i="12"/>
  <c r="AT32" i="12"/>
  <c r="AR32" i="12"/>
  <c r="AP32" i="12"/>
  <c r="AA32" i="12"/>
  <c r="K32" i="12"/>
  <c r="L32" i="12" s="1"/>
  <c r="I32" i="12"/>
  <c r="J32" i="12" s="1"/>
  <c r="H32" i="12"/>
  <c r="E32" i="12"/>
  <c r="H31" i="12" s="1"/>
  <c r="I31" i="12" s="1"/>
  <c r="J31" i="12" s="1"/>
  <c r="AT31" i="12"/>
  <c r="AR31" i="12"/>
  <c r="AP31" i="12"/>
  <c r="AA31" i="12"/>
  <c r="K31" i="12"/>
  <c r="L31" i="12" s="1"/>
  <c r="E31" i="12"/>
  <c r="H30" i="12" s="1"/>
  <c r="I30" i="12" s="1"/>
  <c r="J30" i="12" s="1"/>
  <c r="AT30" i="12"/>
  <c r="AR30" i="12"/>
  <c r="AP30" i="12"/>
  <c r="AA30" i="12"/>
  <c r="L30" i="12"/>
  <c r="K30" i="12"/>
  <c r="E30" i="12"/>
  <c r="AT29" i="12"/>
  <c r="AS29" i="12"/>
  <c r="AR29" i="12"/>
  <c r="AP29" i="12"/>
  <c r="AA29" i="12"/>
  <c r="R29" i="12"/>
  <c r="K29" i="12"/>
  <c r="L29" i="12" s="1"/>
  <c r="H29" i="12"/>
  <c r="I29" i="12" s="1"/>
  <c r="J29" i="12" s="1"/>
  <c r="E29" i="12"/>
  <c r="H28" i="12" s="1"/>
  <c r="I28" i="12" s="1"/>
  <c r="J28" i="12" s="1"/>
  <c r="AT28" i="12"/>
  <c r="AR28" i="12"/>
  <c r="AP28" i="12"/>
  <c r="AA28" i="12"/>
  <c r="L28" i="12"/>
  <c r="K28" i="12"/>
  <c r="E28" i="12"/>
  <c r="B28" i="12"/>
  <c r="AS31" i="12" s="1"/>
  <c r="AT27" i="12"/>
  <c r="AS27" i="12"/>
  <c r="AR27" i="12"/>
  <c r="AP27" i="12"/>
  <c r="AA27" i="12"/>
  <c r="K27" i="12"/>
  <c r="L27" i="12" s="1"/>
  <c r="I27" i="12"/>
  <c r="J27" i="12" s="1"/>
  <c r="H27" i="12"/>
  <c r="E27" i="12"/>
  <c r="B27" i="12"/>
  <c r="T31" i="12" s="1"/>
  <c r="AT26" i="12"/>
  <c r="AS26" i="12"/>
  <c r="AP26" i="12"/>
  <c r="AA26" i="12"/>
  <c r="T26" i="12"/>
  <c r="K26" i="12"/>
  <c r="L26" i="12" s="1"/>
  <c r="H26" i="12"/>
  <c r="I26" i="12" s="1"/>
  <c r="J26" i="12" s="1"/>
  <c r="B26" i="12"/>
  <c r="K35" i="12" s="1"/>
  <c r="L35" i="12" s="1"/>
  <c r="AW147" i="10"/>
  <c r="AU147" i="10"/>
  <c r="AS147" i="10"/>
  <c r="AG147" i="10"/>
  <c r="AW146" i="10"/>
  <c r="AS146" i="10"/>
  <c r="AG146" i="10"/>
  <c r="T146" i="10"/>
  <c r="AW145" i="10"/>
  <c r="AS145" i="10"/>
  <c r="AG145" i="10"/>
  <c r="T145" i="10"/>
  <c r="AW144" i="10"/>
  <c r="AU144" i="10"/>
  <c r="AS144" i="10"/>
  <c r="AG144" i="10"/>
  <c r="T144" i="10"/>
  <c r="AW143" i="10"/>
  <c r="AS143" i="10"/>
  <c r="AG143" i="10"/>
  <c r="T143" i="10"/>
  <c r="AW142" i="10"/>
  <c r="AS142" i="10"/>
  <c r="AG142" i="10"/>
  <c r="K142" i="10"/>
  <c r="L142" i="10" s="1"/>
  <c r="AW141" i="10"/>
  <c r="AS141" i="10"/>
  <c r="AG141" i="10"/>
  <c r="AW140" i="10"/>
  <c r="AS140" i="10"/>
  <c r="AG140" i="10"/>
  <c r="T140" i="10"/>
  <c r="AW139" i="10"/>
  <c r="AS139" i="10"/>
  <c r="AG139" i="10"/>
  <c r="T139" i="10"/>
  <c r="K139" i="10"/>
  <c r="L139" i="10" s="1"/>
  <c r="AW138" i="10"/>
  <c r="AS138" i="10"/>
  <c r="AG138" i="10"/>
  <c r="B138" i="10"/>
  <c r="AV142" i="10" s="1"/>
  <c r="AW137" i="10"/>
  <c r="AS137" i="10"/>
  <c r="AG137" i="10"/>
  <c r="T137" i="10"/>
  <c r="B137" i="10"/>
  <c r="T142" i="10" s="1"/>
  <c r="AW136" i="10"/>
  <c r="AV136" i="10"/>
  <c r="AS136" i="10"/>
  <c r="AG136" i="10"/>
  <c r="T136" i="10"/>
  <c r="B136" i="10"/>
  <c r="K145" i="10" s="1"/>
  <c r="L145" i="10" s="1"/>
  <c r="AZ132" i="10"/>
  <c r="AW132" i="10"/>
  <c r="AU132" i="10"/>
  <c r="AS132" i="10"/>
  <c r="AG132" i="10"/>
  <c r="AZ131" i="10"/>
  <c r="AW131" i="10"/>
  <c r="AS131" i="10"/>
  <c r="AG131" i="10"/>
  <c r="AZ130" i="10"/>
  <c r="AW130" i="10"/>
  <c r="AS130" i="10"/>
  <c r="AG130" i="10"/>
  <c r="AZ129" i="10"/>
  <c r="AW129" i="10"/>
  <c r="AS129" i="10"/>
  <c r="AG129" i="10"/>
  <c r="AZ128" i="10"/>
  <c r="AW128" i="10"/>
  <c r="AS128" i="10"/>
  <c r="AG128" i="10"/>
  <c r="AZ127" i="10"/>
  <c r="AW127" i="10"/>
  <c r="AS127" i="10"/>
  <c r="AG127" i="10"/>
  <c r="K127" i="10"/>
  <c r="L127" i="10" s="1"/>
  <c r="AZ126" i="10"/>
  <c r="AW126" i="10"/>
  <c r="AV126" i="10"/>
  <c r="AS126" i="10"/>
  <c r="AG126" i="10"/>
  <c r="T126" i="10"/>
  <c r="AZ125" i="10"/>
  <c r="AW125" i="10"/>
  <c r="AS125" i="10"/>
  <c r="AG125" i="10"/>
  <c r="AZ124" i="10"/>
  <c r="AW124" i="10"/>
  <c r="AU124" i="10"/>
  <c r="AS124" i="10"/>
  <c r="AG124" i="10"/>
  <c r="AZ123" i="10"/>
  <c r="AW123" i="10"/>
  <c r="AV123" i="10"/>
  <c r="AS123" i="10"/>
  <c r="AG123" i="10"/>
  <c r="B123" i="10"/>
  <c r="AV125" i="10" s="1"/>
  <c r="AZ122" i="10"/>
  <c r="AW122" i="10"/>
  <c r="AS122" i="10"/>
  <c r="AG122" i="10"/>
  <c r="B122" i="10"/>
  <c r="T128" i="10" s="1"/>
  <c r="AZ121" i="10"/>
  <c r="AW121" i="10"/>
  <c r="AV121" i="10"/>
  <c r="AS121" i="10"/>
  <c r="AG121" i="10"/>
  <c r="T121" i="10"/>
  <c r="B121" i="10"/>
  <c r="AU123" i="10" s="1"/>
  <c r="AW116" i="10"/>
  <c r="AS116" i="10"/>
  <c r="AG116" i="10"/>
  <c r="AW115" i="10"/>
  <c r="AS115" i="10"/>
  <c r="AG115" i="10"/>
  <c r="AW114" i="10"/>
  <c r="AS114" i="10"/>
  <c r="AG114" i="10"/>
  <c r="K114" i="10"/>
  <c r="L114" i="10" s="1"/>
  <c r="AW113" i="10"/>
  <c r="AS113" i="10"/>
  <c r="AG113" i="10"/>
  <c r="AW112" i="10"/>
  <c r="AS112" i="10"/>
  <c r="AG112" i="10"/>
  <c r="K112" i="10"/>
  <c r="L112" i="10" s="1"/>
  <c r="AW111" i="10"/>
  <c r="AS111" i="10"/>
  <c r="AG111" i="10"/>
  <c r="AW110" i="10"/>
  <c r="AS110" i="10"/>
  <c r="AG110" i="10"/>
  <c r="K110" i="10"/>
  <c r="L110" i="10" s="1"/>
  <c r="AW109" i="10"/>
  <c r="AS109" i="10"/>
  <c r="AG109" i="10"/>
  <c r="K109" i="10"/>
  <c r="L109" i="10" s="1"/>
  <c r="AW108" i="10"/>
  <c r="AU108" i="10"/>
  <c r="AS108" i="10"/>
  <c r="AG108" i="10"/>
  <c r="K108" i="10"/>
  <c r="L108" i="10" s="1"/>
  <c r="AW107" i="10"/>
  <c r="AS107" i="10"/>
  <c r="AG107" i="10"/>
  <c r="K107" i="10"/>
  <c r="L107" i="10" s="1"/>
  <c r="B107" i="10"/>
  <c r="AW106" i="10"/>
  <c r="AS106" i="10"/>
  <c r="AG106" i="10"/>
  <c r="K106" i="10"/>
  <c r="L106" i="10" s="1"/>
  <c r="B106" i="10"/>
  <c r="T109" i="10" s="1"/>
  <c r="AW105" i="10"/>
  <c r="AU105" i="10"/>
  <c r="AS105" i="10"/>
  <c r="AG105" i="10"/>
  <c r="K105" i="10"/>
  <c r="L105" i="10" s="1"/>
  <c r="B105" i="10"/>
  <c r="AU111" i="10" s="1"/>
  <c r="AM100" i="10"/>
  <c r="AM99" i="10"/>
  <c r="AM98" i="10"/>
  <c r="AM97" i="10"/>
  <c r="AM96" i="10"/>
  <c r="AM95" i="10"/>
  <c r="AL95" i="10"/>
  <c r="T95" i="10"/>
  <c r="AM94" i="10"/>
  <c r="T94" i="10"/>
  <c r="AM93" i="10"/>
  <c r="AM92" i="10"/>
  <c r="AM91" i="10"/>
  <c r="B91" i="10"/>
  <c r="AL93" i="10" s="1"/>
  <c r="AM90" i="10"/>
  <c r="AL90" i="10"/>
  <c r="T90" i="10"/>
  <c r="B90" i="10"/>
  <c r="T99" i="10" s="1"/>
  <c r="AM89" i="10"/>
  <c r="AL89" i="10"/>
  <c r="T89" i="10"/>
  <c r="B89" i="10"/>
  <c r="AT84" i="10"/>
  <c r="AP84" i="10"/>
  <c r="AA84" i="10"/>
  <c r="AT83" i="10"/>
  <c r="AP83" i="10"/>
  <c r="AA83" i="10"/>
  <c r="AT82" i="10"/>
  <c r="AP82" i="10"/>
  <c r="AA82" i="10"/>
  <c r="AT81" i="10"/>
  <c r="AP81" i="10"/>
  <c r="AA81" i="10"/>
  <c r="AT80" i="10"/>
  <c r="AP80" i="10"/>
  <c r="AA80" i="10"/>
  <c r="AT79" i="10"/>
  <c r="AS79" i="10"/>
  <c r="AP79" i="10"/>
  <c r="AA79" i="10"/>
  <c r="AT78" i="10"/>
  <c r="AP78" i="10"/>
  <c r="AA78" i="10"/>
  <c r="AT77" i="10"/>
  <c r="AS77" i="10"/>
  <c r="AP77" i="10"/>
  <c r="AA77" i="10"/>
  <c r="T77" i="10"/>
  <c r="AT76" i="10"/>
  <c r="AS76" i="10"/>
  <c r="AP76" i="10"/>
  <c r="AA76" i="10"/>
  <c r="AT75" i="10"/>
  <c r="AS75" i="10"/>
  <c r="AP75" i="10"/>
  <c r="AA75" i="10"/>
  <c r="T75" i="10"/>
  <c r="B75" i="10"/>
  <c r="AS82" i="10" s="1"/>
  <c r="AT74" i="10"/>
  <c r="AS74" i="10"/>
  <c r="AP74" i="10"/>
  <c r="AA74" i="10"/>
  <c r="T74" i="10"/>
  <c r="B74" i="10"/>
  <c r="T83" i="10" s="1"/>
  <c r="AT73" i="10"/>
  <c r="AS73" i="10"/>
  <c r="AR73" i="10"/>
  <c r="AP73" i="10"/>
  <c r="AA73" i="10"/>
  <c r="T73" i="10"/>
  <c r="B73" i="10"/>
  <c r="AR79" i="10" s="1"/>
  <c r="AT69" i="10"/>
  <c r="AR69" i="10"/>
  <c r="AP69" i="10"/>
  <c r="AA69" i="10"/>
  <c r="AT68" i="10"/>
  <c r="AP68" i="10"/>
  <c r="AA68" i="10"/>
  <c r="AT67" i="10"/>
  <c r="AP67" i="10"/>
  <c r="AA67" i="10"/>
  <c r="T67" i="10"/>
  <c r="AT66" i="10"/>
  <c r="AR66" i="10"/>
  <c r="AP66" i="10"/>
  <c r="AA66" i="10"/>
  <c r="AT65" i="10"/>
  <c r="AP65" i="10"/>
  <c r="AA65" i="10"/>
  <c r="AT64" i="10"/>
  <c r="AP64" i="10"/>
  <c r="AA64" i="10"/>
  <c r="K64" i="10"/>
  <c r="L64" i="10" s="1"/>
  <c r="AT63" i="10"/>
  <c r="AP63" i="10"/>
  <c r="AA63" i="10"/>
  <c r="D63" i="10"/>
  <c r="AT62" i="10"/>
  <c r="AP62" i="10"/>
  <c r="AA62" i="10"/>
  <c r="AT61" i="10"/>
  <c r="AP61" i="10"/>
  <c r="AA61" i="10"/>
  <c r="K61" i="10"/>
  <c r="L61" i="10" s="1"/>
  <c r="AT60" i="10"/>
  <c r="AP60" i="10"/>
  <c r="AA60" i="10"/>
  <c r="D60" i="10"/>
  <c r="B60" i="10"/>
  <c r="AS64" i="10" s="1"/>
  <c r="AT59" i="10"/>
  <c r="AP59" i="10"/>
  <c r="AA59" i="10"/>
  <c r="B59" i="10"/>
  <c r="T62" i="10" s="1"/>
  <c r="AT58" i="10"/>
  <c r="AS58" i="10"/>
  <c r="AP58" i="10"/>
  <c r="AA58" i="10"/>
  <c r="T58" i="10"/>
  <c r="L58" i="10"/>
  <c r="K58" i="10"/>
  <c r="B58" i="10"/>
  <c r="K67" i="10" s="1"/>
  <c r="L67" i="10" s="1"/>
  <c r="D54" i="10"/>
  <c r="D70" i="10" s="1"/>
  <c r="D85" i="10" s="1"/>
  <c r="D101" i="10" s="1"/>
  <c r="D117" i="10" s="1"/>
  <c r="D133" i="10" s="1"/>
  <c r="D148" i="10" s="1"/>
  <c r="AT53" i="10"/>
  <c r="AP53" i="10"/>
  <c r="AG53" i="10"/>
  <c r="AA53" i="10"/>
  <c r="D53" i="10"/>
  <c r="E54" i="10" s="1"/>
  <c r="H53" i="10" s="1"/>
  <c r="I53" i="10" s="1"/>
  <c r="J53" i="10" s="1"/>
  <c r="AT52" i="10"/>
  <c r="AP52" i="10"/>
  <c r="AG52" i="10"/>
  <c r="AA52" i="10"/>
  <c r="D52" i="10"/>
  <c r="D68" i="10" s="1"/>
  <c r="AT51" i="10"/>
  <c r="AP51" i="10"/>
  <c r="AG51" i="10"/>
  <c r="AA51" i="10"/>
  <c r="H51" i="10"/>
  <c r="I51" i="10" s="1"/>
  <c r="J51" i="10" s="1"/>
  <c r="D51" i="10"/>
  <c r="E52" i="10" s="1"/>
  <c r="AT50" i="10"/>
  <c r="AP50" i="10"/>
  <c r="AG50" i="10"/>
  <c r="AA50" i="10"/>
  <c r="D50" i="10"/>
  <c r="AT49" i="10"/>
  <c r="AP49" i="10"/>
  <c r="AG49" i="10"/>
  <c r="AA49" i="10"/>
  <c r="E49" i="10"/>
  <c r="H48" i="10" s="1"/>
  <c r="D49" i="10"/>
  <c r="D65" i="10" s="1"/>
  <c r="AT48" i="10"/>
  <c r="AS48" i="10"/>
  <c r="AP48" i="10"/>
  <c r="AG48" i="10"/>
  <c r="AA48" i="10"/>
  <c r="I48" i="10"/>
  <c r="J48" i="10" s="1"/>
  <c r="E48" i="10"/>
  <c r="H47" i="10" s="1"/>
  <c r="I47" i="10" s="1"/>
  <c r="J47" i="10" s="1"/>
  <c r="D48" i="10"/>
  <c r="D64" i="10" s="1"/>
  <c r="AT47" i="10"/>
  <c r="AP47" i="10"/>
  <c r="AG47" i="10"/>
  <c r="AA47" i="10"/>
  <c r="K47" i="10"/>
  <c r="L47" i="10" s="1"/>
  <c r="D47" i="10"/>
  <c r="AT46" i="10"/>
  <c r="AR46" i="10"/>
  <c r="AP46" i="10"/>
  <c r="AG46" i="10"/>
  <c r="AA46" i="10"/>
  <c r="E46" i="10"/>
  <c r="D46" i="10"/>
  <c r="AT45" i="10"/>
  <c r="AR45" i="10"/>
  <c r="AP45" i="10"/>
  <c r="AG45" i="10"/>
  <c r="AA45" i="10"/>
  <c r="H45" i="10"/>
  <c r="I45" i="10" s="1"/>
  <c r="J45" i="10" s="1"/>
  <c r="D45" i="10"/>
  <c r="D61" i="10" s="1"/>
  <c r="AT44" i="10"/>
  <c r="AP44" i="10"/>
  <c r="AG44" i="10"/>
  <c r="AA44" i="10"/>
  <c r="T44" i="10"/>
  <c r="E44" i="10"/>
  <c r="D44" i="10"/>
  <c r="E45" i="10" s="1"/>
  <c r="H44" i="10" s="1"/>
  <c r="I44" i="10" s="1"/>
  <c r="J44" i="10" s="1"/>
  <c r="B44" i="10"/>
  <c r="AS45" i="10" s="1"/>
  <c r="AT43" i="10"/>
  <c r="AS43" i="10"/>
  <c r="AP43" i="10"/>
  <c r="AG43" i="10"/>
  <c r="AA43" i="10"/>
  <c r="I43" i="10"/>
  <c r="J43" i="10" s="1"/>
  <c r="H43" i="10"/>
  <c r="E43" i="10"/>
  <c r="H42" i="10" s="1"/>
  <c r="I42" i="10" s="1"/>
  <c r="J42" i="10" s="1"/>
  <c r="D43" i="10"/>
  <c r="D59" i="10" s="1"/>
  <c r="B43" i="10"/>
  <c r="AT42" i="10"/>
  <c r="AR42" i="10"/>
  <c r="AP42" i="10"/>
  <c r="AG42" i="10"/>
  <c r="AA42" i="10"/>
  <c r="D42" i="10"/>
  <c r="D58" i="10" s="1"/>
  <c r="B42" i="10"/>
  <c r="K46" i="10" s="1"/>
  <c r="L46" i="10" s="1"/>
  <c r="E38" i="10"/>
  <c r="AT37" i="10"/>
  <c r="AP37" i="10"/>
  <c r="AA37" i="10"/>
  <c r="H37" i="10"/>
  <c r="I37" i="10" s="1"/>
  <c r="J37" i="10" s="1"/>
  <c r="E37" i="10"/>
  <c r="H36" i="10" s="1"/>
  <c r="I36" i="10" s="1"/>
  <c r="J36" i="10" s="1"/>
  <c r="AT36" i="10"/>
  <c r="AP36" i="10"/>
  <c r="AA36" i="10"/>
  <c r="E36" i="10"/>
  <c r="AT35" i="10"/>
  <c r="AP35" i="10"/>
  <c r="AA35" i="10"/>
  <c r="H35" i="10"/>
  <c r="I35" i="10" s="1"/>
  <c r="J35" i="10" s="1"/>
  <c r="E35" i="10"/>
  <c r="AT34" i="10"/>
  <c r="AP34" i="10"/>
  <c r="AA34" i="10"/>
  <c r="H34" i="10"/>
  <c r="I34" i="10" s="1"/>
  <c r="J34" i="10" s="1"/>
  <c r="E34" i="10"/>
  <c r="AT33" i="10"/>
  <c r="AS33" i="10"/>
  <c r="AP33" i="10"/>
  <c r="AA33" i="10"/>
  <c r="H33" i="10"/>
  <c r="I33" i="10" s="1"/>
  <c r="J33" i="10" s="1"/>
  <c r="E33" i="10"/>
  <c r="AT32" i="10"/>
  <c r="AS32" i="10"/>
  <c r="AP32" i="10"/>
  <c r="AA32" i="10"/>
  <c r="H32" i="10"/>
  <c r="I32" i="10" s="1"/>
  <c r="J32" i="10" s="1"/>
  <c r="E32" i="10"/>
  <c r="AT31" i="10"/>
  <c r="AP31" i="10"/>
  <c r="AA31" i="10"/>
  <c r="H31" i="10"/>
  <c r="I31" i="10" s="1"/>
  <c r="J31" i="10" s="1"/>
  <c r="E31" i="10"/>
  <c r="AT30" i="10"/>
  <c r="AP30" i="10"/>
  <c r="AA30" i="10"/>
  <c r="H30" i="10"/>
  <c r="I30" i="10" s="1"/>
  <c r="J30" i="10" s="1"/>
  <c r="E30" i="10"/>
  <c r="AT29" i="10"/>
  <c r="AP29" i="10"/>
  <c r="AA29" i="10"/>
  <c r="I29" i="10"/>
  <c r="J29" i="10" s="1"/>
  <c r="H29" i="10"/>
  <c r="E29" i="10"/>
  <c r="H28" i="10" s="1"/>
  <c r="I28" i="10" s="1"/>
  <c r="J28" i="10" s="1"/>
  <c r="AT28" i="10"/>
  <c r="AP28" i="10"/>
  <c r="AA28" i="10"/>
  <c r="E28" i="10"/>
  <c r="H27" i="10" s="1"/>
  <c r="I27" i="10" s="1"/>
  <c r="J27" i="10" s="1"/>
  <c r="B28" i="10"/>
  <c r="AS28" i="10" s="1"/>
  <c r="AT27" i="10"/>
  <c r="AP27" i="10"/>
  <c r="AA27" i="10"/>
  <c r="T27" i="10"/>
  <c r="E27" i="10"/>
  <c r="B27" i="10"/>
  <c r="T37" i="10" s="1"/>
  <c r="AT26" i="10"/>
  <c r="AS26" i="10"/>
  <c r="AR26" i="10"/>
  <c r="AP26" i="10"/>
  <c r="AA26" i="10"/>
  <c r="H26" i="10"/>
  <c r="I26" i="10" s="1"/>
  <c r="J26" i="10" s="1"/>
  <c r="B26" i="10"/>
  <c r="AR37" i="10" s="1"/>
  <c r="AW147" i="11"/>
  <c r="AS147" i="11"/>
  <c r="AG147" i="11"/>
  <c r="AW146" i="11"/>
  <c r="AS146" i="11"/>
  <c r="AG146" i="11"/>
  <c r="AW145" i="11"/>
  <c r="AU145" i="11"/>
  <c r="AS145" i="11"/>
  <c r="AG145" i="11"/>
  <c r="K145" i="11"/>
  <c r="L145" i="11" s="1"/>
  <c r="AW144" i="11"/>
  <c r="AS144" i="11"/>
  <c r="AG144" i="11"/>
  <c r="AW143" i="11"/>
  <c r="AS143" i="11"/>
  <c r="AG143" i="11"/>
  <c r="AW142" i="11"/>
  <c r="AS142" i="11"/>
  <c r="AG142" i="11"/>
  <c r="AW141" i="11"/>
  <c r="AS141" i="11"/>
  <c r="AG141" i="11"/>
  <c r="K141" i="11"/>
  <c r="L141" i="11" s="1"/>
  <c r="AW140" i="11"/>
  <c r="AS140" i="11"/>
  <c r="AG140" i="11"/>
  <c r="AW139" i="11"/>
  <c r="AV139" i="11"/>
  <c r="AS139" i="11"/>
  <c r="AG139" i="11"/>
  <c r="AW138" i="11"/>
  <c r="AV138" i="11"/>
  <c r="AS138" i="11"/>
  <c r="AG138" i="11"/>
  <c r="K138" i="11"/>
  <c r="L138" i="11" s="1"/>
  <c r="B138" i="11"/>
  <c r="AV141" i="11" s="1"/>
  <c r="AW137" i="11"/>
  <c r="AV137" i="11"/>
  <c r="AS137" i="11"/>
  <c r="AG137" i="11"/>
  <c r="B137" i="11"/>
  <c r="AW136" i="11"/>
  <c r="AU136" i="11"/>
  <c r="AS136" i="11"/>
  <c r="AG136" i="11"/>
  <c r="K136" i="11"/>
  <c r="L136" i="11" s="1"/>
  <c r="B136" i="11"/>
  <c r="K147" i="11" s="1"/>
  <c r="L147" i="11" s="1"/>
  <c r="AZ132" i="11"/>
  <c r="AW132" i="11"/>
  <c r="AS132" i="11"/>
  <c r="AG132" i="11"/>
  <c r="T132" i="11"/>
  <c r="AZ131" i="11"/>
  <c r="AW131" i="11"/>
  <c r="AS131" i="11"/>
  <c r="AG131" i="11"/>
  <c r="AZ130" i="11"/>
  <c r="AW130" i="11"/>
  <c r="AS130" i="11"/>
  <c r="AG130" i="11"/>
  <c r="AZ129" i="11"/>
  <c r="AW129" i="11"/>
  <c r="AV129" i="11"/>
  <c r="AS129" i="11"/>
  <c r="AG129" i="11"/>
  <c r="AZ128" i="11"/>
  <c r="AW128" i="11"/>
  <c r="AS128" i="11"/>
  <c r="AG128" i="11"/>
  <c r="AZ127" i="11"/>
  <c r="AW127" i="11"/>
  <c r="AS127" i="11"/>
  <c r="AG127" i="11"/>
  <c r="AZ126" i="11"/>
  <c r="AW126" i="11"/>
  <c r="AS126" i="11"/>
  <c r="AG126" i="11"/>
  <c r="AZ125" i="11"/>
  <c r="AW125" i="11"/>
  <c r="AV125" i="11"/>
  <c r="AS125" i="11"/>
  <c r="AG125" i="11"/>
  <c r="AZ124" i="11"/>
  <c r="AW124" i="11"/>
  <c r="AV124" i="11"/>
  <c r="AS124" i="11"/>
  <c r="AG124" i="11"/>
  <c r="R124" i="11"/>
  <c r="L124" i="11"/>
  <c r="K124" i="11"/>
  <c r="AZ123" i="11"/>
  <c r="AW123" i="11"/>
  <c r="AV123" i="11"/>
  <c r="AU123" i="11"/>
  <c r="AS123" i="11"/>
  <c r="AG123" i="11"/>
  <c r="T123" i="11"/>
  <c r="K123" i="11"/>
  <c r="L123" i="11" s="1"/>
  <c r="B123" i="11"/>
  <c r="AV131" i="11" s="1"/>
  <c r="AZ122" i="11"/>
  <c r="AW122" i="11"/>
  <c r="AV122" i="11"/>
  <c r="AU122" i="11"/>
  <c r="AS122" i="11"/>
  <c r="AG122" i="11"/>
  <c r="T122" i="11"/>
  <c r="K122" i="11"/>
  <c r="L122" i="11" s="1"/>
  <c r="B122" i="11"/>
  <c r="T125" i="11" s="1"/>
  <c r="AZ121" i="11"/>
  <c r="AW121" i="11"/>
  <c r="AV121" i="11"/>
  <c r="AU121" i="11"/>
  <c r="AS121" i="11"/>
  <c r="AG121" i="11"/>
  <c r="T121" i="11"/>
  <c r="K121" i="11"/>
  <c r="L121" i="11" s="1"/>
  <c r="B121" i="11"/>
  <c r="AU129" i="11" s="1"/>
  <c r="AW116" i="11"/>
  <c r="AS116" i="11"/>
  <c r="AG116" i="11"/>
  <c r="AW115" i="11"/>
  <c r="AS115" i="11"/>
  <c r="AG115" i="11"/>
  <c r="AW114" i="11"/>
  <c r="AS114" i="11"/>
  <c r="AG114" i="11"/>
  <c r="AW113" i="11"/>
  <c r="AV113" i="11"/>
  <c r="AS113" i="11"/>
  <c r="AG113" i="11"/>
  <c r="AW112" i="11"/>
  <c r="AS112" i="11"/>
  <c r="AG112" i="11"/>
  <c r="AW111" i="11"/>
  <c r="AS111" i="11"/>
  <c r="AG111" i="11"/>
  <c r="AW110" i="11"/>
  <c r="AS110" i="11"/>
  <c r="AG110" i="11"/>
  <c r="AW109" i="11"/>
  <c r="AS109" i="11"/>
  <c r="AG109" i="11"/>
  <c r="AW108" i="11"/>
  <c r="AS108" i="11"/>
  <c r="AG108" i="11"/>
  <c r="AW107" i="11"/>
  <c r="AS107" i="11"/>
  <c r="AG107" i="11"/>
  <c r="B107" i="11"/>
  <c r="AV110" i="11" s="1"/>
  <c r="AW106" i="11"/>
  <c r="AV106" i="11"/>
  <c r="AS106" i="11"/>
  <c r="AG106" i="11"/>
  <c r="B106" i="11"/>
  <c r="T111" i="11" s="1"/>
  <c r="AW105" i="11"/>
  <c r="AV105" i="11"/>
  <c r="AS105" i="11"/>
  <c r="AG105" i="11"/>
  <c r="B105" i="11"/>
  <c r="AU110" i="11" s="1"/>
  <c r="AM100" i="11"/>
  <c r="AM99" i="11"/>
  <c r="AM98" i="11"/>
  <c r="AM97" i="11"/>
  <c r="AL97" i="11"/>
  <c r="AM96" i="11"/>
  <c r="AM95" i="11"/>
  <c r="AM94" i="11"/>
  <c r="AM93" i="11"/>
  <c r="AL93" i="11"/>
  <c r="T93" i="11"/>
  <c r="AM92" i="11"/>
  <c r="AL92" i="11"/>
  <c r="T92" i="11"/>
  <c r="AM91" i="11"/>
  <c r="B91" i="11"/>
  <c r="AL96" i="11" s="1"/>
  <c r="AM90" i="11"/>
  <c r="T90" i="11"/>
  <c r="B90" i="11"/>
  <c r="T98" i="11" s="1"/>
  <c r="AM89" i="11"/>
  <c r="AL89" i="11"/>
  <c r="AK89" i="11"/>
  <c r="B89" i="11"/>
  <c r="K100" i="11" s="1"/>
  <c r="L100" i="11" s="1"/>
  <c r="AT84" i="11"/>
  <c r="AP84" i="11"/>
  <c r="AA84" i="11"/>
  <c r="AT83" i="11"/>
  <c r="AP83" i="11"/>
  <c r="AA83" i="11"/>
  <c r="T83" i="11"/>
  <c r="AT82" i="11"/>
  <c r="AS82" i="11"/>
  <c r="AP82" i="11"/>
  <c r="AA82" i="11"/>
  <c r="AT81" i="11"/>
  <c r="AP81" i="11"/>
  <c r="AA81" i="11"/>
  <c r="AT80" i="11"/>
  <c r="AP80" i="11"/>
  <c r="AA80" i="11"/>
  <c r="T80" i="11"/>
  <c r="AT79" i="11"/>
  <c r="AR79" i="11"/>
  <c r="AP79" i="11"/>
  <c r="AA79" i="11"/>
  <c r="AT78" i="11"/>
  <c r="AS78" i="11"/>
  <c r="AP78" i="11"/>
  <c r="AA78" i="11"/>
  <c r="T78" i="11"/>
  <c r="AT77" i="11"/>
  <c r="AP77" i="11"/>
  <c r="AA77" i="11"/>
  <c r="T77" i="11"/>
  <c r="AT76" i="11"/>
  <c r="AR76" i="11"/>
  <c r="AP76" i="11"/>
  <c r="AA76" i="11"/>
  <c r="T76" i="11"/>
  <c r="AT75" i="11"/>
  <c r="AS75" i="11"/>
  <c r="AR75" i="11"/>
  <c r="AP75" i="11"/>
  <c r="AA75" i="11"/>
  <c r="T75" i="11"/>
  <c r="B75" i="11"/>
  <c r="AS84" i="11" s="1"/>
  <c r="AT74" i="11"/>
  <c r="AS74" i="11"/>
  <c r="AP74" i="11"/>
  <c r="AA74" i="11"/>
  <c r="T74" i="11"/>
  <c r="K74" i="11"/>
  <c r="L74" i="11" s="1"/>
  <c r="B74" i="11"/>
  <c r="T79" i="11" s="1"/>
  <c r="AT73" i="11"/>
  <c r="AS73" i="11"/>
  <c r="AP73" i="11"/>
  <c r="AA73" i="11"/>
  <c r="T73" i="11"/>
  <c r="B73" i="11"/>
  <c r="AR78" i="11" s="1"/>
  <c r="AT69" i="11"/>
  <c r="AP69" i="11"/>
  <c r="AA69" i="11"/>
  <c r="AT68" i="11"/>
  <c r="AP68" i="11"/>
  <c r="AA68" i="11"/>
  <c r="D68" i="11"/>
  <c r="AT67" i="11"/>
  <c r="AP67" i="11"/>
  <c r="AA67" i="11"/>
  <c r="K67" i="11"/>
  <c r="AT66" i="11"/>
  <c r="AP66" i="11"/>
  <c r="AA66" i="11"/>
  <c r="AT65" i="11"/>
  <c r="AP65" i="11"/>
  <c r="AA65" i="11"/>
  <c r="AT64" i="11"/>
  <c r="AP64" i="11"/>
  <c r="AA64" i="11"/>
  <c r="AT63" i="11"/>
  <c r="AP63" i="11"/>
  <c r="AA63" i="11"/>
  <c r="K63" i="11"/>
  <c r="AT62" i="11"/>
  <c r="AP62" i="11"/>
  <c r="AA62" i="11"/>
  <c r="AT61" i="11"/>
  <c r="AP61" i="11"/>
  <c r="AA61" i="11"/>
  <c r="AT60" i="11"/>
  <c r="AS60" i="11"/>
  <c r="AP60" i="11"/>
  <c r="AA60" i="11"/>
  <c r="K60" i="11"/>
  <c r="B60" i="11"/>
  <c r="AS63" i="11" s="1"/>
  <c r="AT59" i="11"/>
  <c r="AP59" i="11"/>
  <c r="AA59" i="11"/>
  <c r="B59" i="11"/>
  <c r="AT58" i="11"/>
  <c r="AR58" i="11"/>
  <c r="AP58" i="11"/>
  <c r="AA58" i="11"/>
  <c r="K58" i="11"/>
  <c r="L58" i="11" s="1"/>
  <c r="B58" i="11"/>
  <c r="K69" i="11" s="1"/>
  <c r="E54" i="11"/>
  <c r="H53" i="11" s="1"/>
  <c r="I53" i="11" s="1"/>
  <c r="J53" i="11" s="1"/>
  <c r="D54" i="11"/>
  <c r="D70" i="11" s="1"/>
  <c r="D85" i="11" s="1"/>
  <c r="D101" i="11" s="1"/>
  <c r="D117" i="11" s="1"/>
  <c r="D133" i="11" s="1"/>
  <c r="D148" i="11" s="1"/>
  <c r="AT53" i="11"/>
  <c r="AP53" i="11"/>
  <c r="AG53" i="11"/>
  <c r="AA53" i="11"/>
  <c r="D53" i="11"/>
  <c r="D69" i="11" s="1"/>
  <c r="AT52" i="11"/>
  <c r="AP52" i="11"/>
  <c r="AG52" i="11"/>
  <c r="AA52" i="11"/>
  <c r="K52" i="11"/>
  <c r="L52" i="11" s="1"/>
  <c r="E52" i="11"/>
  <c r="H51" i="11" s="1"/>
  <c r="I51" i="11" s="1"/>
  <c r="J51" i="11" s="1"/>
  <c r="D52" i="11"/>
  <c r="E53" i="11" s="1"/>
  <c r="H52" i="11" s="1"/>
  <c r="I52" i="11" s="1"/>
  <c r="J52" i="11" s="1"/>
  <c r="AT51" i="11"/>
  <c r="AP51" i="11"/>
  <c r="AG51" i="11"/>
  <c r="AA51" i="11"/>
  <c r="E51" i="11"/>
  <c r="H50" i="11" s="1"/>
  <c r="I50" i="11" s="1"/>
  <c r="J50" i="11" s="1"/>
  <c r="D51" i="11"/>
  <c r="D67" i="11" s="1"/>
  <c r="AT50" i="11"/>
  <c r="AP50" i="11"/>
  <c r="AG50" i="11"/>
  <c r="AA50" i="11"/>
  <c r="E50" i="11"/>
  <c r="H49" i="11" s="1"/>
  <c r="I49" i="11" s="1"/>
  <c r="J49" i="11" s="1"/>
  <c r="D50" i="11"/>
  <c r="D66" i="11" s="1"/>
  <c r="AT49" i="11"/>
  <c r="AP49" i="11"/>
  <c r="AG49" i="11"/>
  <c r="AA49" i="11"/>
  <c r="E49" i="11"/>
  <c r="H48" i="11" s="1"/>
  <c r="I48" i="11" s="1"/>
  <c r="J48" i="11" s="1"/>
  <c r="D49" i="11"/>
  <c r="D65" i="11" s="1"/>
  <c r="AT48" i="11"/>
  <c r="AP48" i="11"/>
  <c r="AG48" i="11"/>
  <c r="AA48" i="11"/>
  <c r="D48" i="11"/>
  <c r="D64" i="11" s="1"/>
  <c r="AT47" i="11"/>
  <c r="AS47" i="11"/>
  <c r="AP47" i="11"/>
  <c r="AG47" i="11"/>
  <c r="AA47" i="11"/>
  <c r="D47" i="11"/>
  <c r="D63" i="11" s="1"/>
  <c r="AT46" i="11"/>
  <c r="AP46" i="11"/>
  <c r="AG46" i="11"/>
  <c r="AA46" i="11"/>
  <c r="D46" i="11"/>
  <c r="D62" i="11" s="1"/>
  <c r="AT45" i="11"/>
  <c r="AP45" i="11"/>
  <c r="AG45" i="11"/>
  <c r="AA45" i="11"/>
  <c r="T45" i="11"/>
  <c r="D45" i="11"/>
  <c r="AT44" i="11"/>
  <c r="AP44" i="11"/>
  <c r="AG44" i="11"/>
  <c r="AA44" i="11"/>
  <c r="T44" i="11"/>
  <c r="E44" i="11"/>
  <c r="H43" i="11" s="1"/>
  <c r="I43" i="11" s="1"/>
  <c r="J43" i="11" s="1"/>
  <c r="D44" i="11"/>
  <c r="D60" i="11" s="1"/>
  <c r="B44" i="11"/>
  <c r="AS46" i="11" s="1"/>
  <c r="AT43" i="11"/>
  <c r="AP43" i="11"/>
  <c r="AG43" i="11"/>
  <c r="AA43" i="11"/>
  <c r="E43" i="11"/>
  <c r="H42" i="11" s="1"/>
  <c r="I42" i="11" s="1"/>
  <c r="D43" i="11"/>
  <c r="D59" i="11" s="1"/>
  <c r="B43" i="11"/>
  <c r="T50" i="11" s="1"/>
  <c r="AT42" i="11"/>
  <c r="AP42" i="11"/>
  <c r="AG42" i="11"/>
  <c r="AA42" i="11"/>
  <c r="T42" i="11"/>
  <c r="J42" i="11"/>
  <c r="D42" i="11"/>
  <c r="D58" i="11" s="1"/>
  <c r="B42" i="11"/>
  <c r="AR49" i="11" s="1"/>
  <c r="E38" i="11"/>
  <c r="H37" i="11" s="1"/>
  <c r="I37" i="11" s="1"/>
  <c r="J37" i="11" s="1"/>
  <c r="AT37" i="11"/>
  <c r="AP37" i="11"/>
  <c r="AA37" i="11"/>
  <c r="E37" i="11"/>
  <c r="H36" i="11" s="1"/>
  <c r="I36" i="11" s="1"/>
  <c r="J36" i="11" s="1"/>
  <c r="AT36" i="11"/>
  <c r="AP36" i="11"/>
  <c r="AA36" i="11"/>
  <c r="E36" i="11"/>
  <c r="H35" i="11" s="1"/>
  <c r="I35" i="11" s="1"/>
  <c r="J35" i="11" s="1"/>
  <c r="AT35" i="11"/>
  <c r="AP35" i="11"/>
  <c r="AA35" i="11"/>
  <c r="E35" i="11"/>
  <c r="AT34" i="11"/>
  <c r="AP34" i="11"/>
  <c r="AA34" i="11"/>
  <c r="H34" i="11"/>
  <c r="I34" i="11" s="1"/>
  <c r="J34" i="11" s="1"/>
  <c r="E34" i="11"/>
  <c r="AT33" i="11"/>
  <c r="AP33" i="11"/>
  <c r="AA33" i="11"/>
  <c r="T33" i="11"/>
  <c r="H33" i="11"/>
  <c r="I33" i="11" s="1"/>
  <c r="J33" i="11" s="1"/>
  <c r="E33" i="11"/>
  <c r="AT32" i="11"/>
  <c r="AP32" i="11"/>
  <c r="AA32" i="11"/>
  <c r="J32" i="11"/>
  <c r="I32" i="11"/>
  <c r="H32" i="11"/>
  <c r="E32" i="11"/>
  <c r="H31" i="11" s="1"/>
  <c r="I31" i="11" s="1"/>
  <c r="AT31" i="11"/>
  <c r="AP31" i="11"/>
  <c r="AA31" i="11"/>
  <c r="J31" i="11"/>
  <c r="E31" i="11"/>
  <c r="AT30" i="11"/>
  <c r="AP30" i="11"/>
  <c r="AA30" i="11"/>
  <c r="J30" i="11"/>
  <c r="I30" i="11"/>
  <c r="H30" i="11"/>
  <c r="E30" i="11"/>
  <c r="H29" i="11" s="1"/>
  <c r="I29" i="11" s="1"/>
  <c r="J29" i="11" s="1"/>
  <c r="AT29" i="11"/>
  <c r="AP29" i="11"/>
  <c r="AA29" i="11"/>
  <c r="E29" i="11"/>
  <c r="H28" i="11" s="1"/>
  <c r="I28" i="11" s="1"/>
  <c r="J28" i="11" s="1"/>
  <c r="AT28" i="11"/>
  <c r="AS28" i="11"/>
  <c r="AR28" i="11"/>
  <c r="AP28" i="11"/>
  <c r="AA28" i="11"/>
  <c r="E28" i="11"/>
  <c r="H27" i="11" s="1"/>
  <c r="I27" i="11" s="1"/>
  <c r="J27" i="11" s="1"/>
  <c r="B28" i="11"/>
  <c r="AS34" i="11" s="1"/>
  <c r="AT27" i="11"/>
  <c r="AS27" i="11"/>
  <c r="AP27" i="11"/>
  <c r="AA27" i="11"/>
  <c r="E27" i="11"/>
  <c r="H26" i="11" s="1"/>
  <c r="I26" i="11" s="1"/>
  <c r="J26" i="11" s="1"/>
  <c r="B27" i="11"/>
  <c r="T28" i="11" s="1"/>
  <c r="AT26" i="11"/>
  <c r="AS26" i="11"/>
  <c r="AP26" i="11"/>
  <c r="AA26" i="11"/>
  <c r="L26" i="11"/>
  <c r="R26" i="11" s="1"/>
  <c r="K26" i="11"/>
  <c r="B26" i="11"/>
  <c r="AR27" i="11" s="1"/>
  <c r="AW147" i="9"/>
  <c r="AS147" i="9"/>
  <c r="AG147" i="9"/>
  <c r="AW146" i="9"/>
  <c r="AS146" i="9"/>
  <c r="AG146" i="9"/>
  <c r="AW145" i="9"/>
  <c r="AS145" i="9"/>
  <c r="AG145" i="9"/>
  <c r="AW144" i="9"/>
  <c r="AS144" i="9"/>
  <c r="AG144" i="9"/>
  <c r="AW143" i="9"/>
  <c r="AS143" i="9"/>
  <c r="AG143" i="9"/>
  <c r="AW142" i="9"/>
  <c r="AS142" i="9"/>
  <c r="AG142" i="9"/>
  <c r="AW141" i="9"/>
  <c r="AS141" i="9"/>
  <c r="AG141" i="9"/>
  <c r="AW140" i="9"/>
  <c r="AS140" i="9"/>
  <c r="AG140" i="9"/>
  <c r="AW139" i="9"/>
  <c r="AS139" i="9"/>
  <c r="AG139" i="9"/>
  <c r="AW138" i="9"/>
  <c r="AS138" i="9"/>
  <c r="AG138" i="9"/>
  <c r="B138" i="9"/>
  <c r="AV140" i="9" s="1"/>
  <c r="AW137" i="9"/>
  <c r="AS137" i="9"/>
  <c r="AG137" i="9"/>
  <c r="B137" i="9"/>
  <c r="T141" i="9" s="1"/>
  <c r="AW136" i="9"/>
  <c r="AS136" i="9"/>
  <c r="AG136" i="9"/>
  <c r="K136" i="9"/>
  <c r="L136" i="9" s="1"/>
  <c r="B136" i="9"/>
  <c r="K146" i="9" s="1"/>
  <c r="L146" i="9" s="1"/>
  <c r="AZ132" i="9"/>
  <c r="AW132" i="9"/>
  <c r="AS132" i="9"/>
  <c r="AG132" i="9"/>
  <c r="AZ131" i="9"/>
  <c r="AW131" i="9"/>
  <c r="AS131" i="9"/>
  <c r="AG131" i="9"/>
  <c r="AZ130" i="9"/>
  <c r="AW130" i="9"/>
  <c r="AS130" i="9"/>
  <c r="AG130" i="9"/>
  <c r="AZ129" i="9"/>
  <c r="AW129" i="9"/>
  <c r="AS129" i="9"/>
  <c r="AG129" i="9"/>
  <c r="AZ128" i="9"/>
  <c r="AW128" i="9"/>
  <c r="AS128" i="9"/>
  <c r="AG128" i="9"/>
  <c r="AZ127" i="9"/>
  <c r="AW127" i="9"/>
  <c r="AS127" i="9"/>
  <c r="AG127" i="9"/>
  <c r="AZ126" i="9"/>
  <c r="AW126" i="9"/>
  <c r="AS126" i="9"/>
  <c r="AG126" i="9"/>
  <c r="AZ125" i="9"/>
  <c r="AW125" i="9"/>
  <c r="AU125" i="9"/>
  <c r="AS125" i="9"/>
  <c r="AG125" i="9"/>
  <c r="T125" i="9"/>
  <c r="AZ124" i="9"/>
  <c r="AW124" i="9"/>
  <c r="AS124" i="9"/>
  <c r="AG124" i="9"/>
  <c r="T124" i="9"/>
  <c r="AZ123" i="9"/>
  <c r="AW123" i="9"/>
  <c r="AS123" i="9"/>
  <c r="AG123" i="9"/>
  <c r="T123" i="9"/>
  <c r="B123" i="9"/>
  <c r="AZ122" i="9"/>
  <c r="AW122" i="9"/>
  <c r="AV122" i="9"/>
  <c r="AS122" i="9"/>
  <c r="AG122" i="9"/>
  <c r="T122" i="9"/>
  <c r="B122" i="9"/>
  <c r="AZ121" i="9"/>
  <c r="AW121" i="9"/>
  <c r="AV121" i="9"/>
  <c r="AS121" i="9"/>
  <c r="AG121" i="9"/>
  <c r="T121" i="9"/>
  <c r="B121" i="9"/>
  <c r="AW116" i="9"/>
  <c r="AS116" i="9"/>
  <c r="AG116" i="9"/>
  <c r="AW115" i="9"/>
  <c r="AV115" i="9"/>
  <c r="AS115" i="9"/>
  <c r="AG115" i="9"/>
  <c r="AW114" i="9"/>
  <c r="AU114" i="9"/>
  <c r="AS114" i="9"/>
  <c r="AG114" i="9"/>
  <c r="AW113" i="9"/>
  <c r="AS113" i="9"/>
  <c r="AG113" i="9"/>
  <c r="AW112" i="9"/>
  <c r="AV112" i="9"/>
  <c r="AS112" i="9"/>
  <c r="AG112" i="9"/>
  <c r="AW111" i="9"/>
  <c r="AV111" i="9"/>
  <c r="AS111" i="9"/>
  <c r="AG111" i="9"/>
  <c r="AW110" i="9"/>
  <c r="AS110" i="9"/>
  <c r="AG110" i="9"/>
  <c r="T110" i="9"/>
  <c r="K110" i="9"/>
  <c r="L110" i="9" s="1"/>
  <c r="R110" i="9" s="1"/>
  <c r="AW109" i="9"/>
  <c r="AU109" i="9"/>
  <c r="AS109" i="9"/>
  <c r="AG109" i="9"/>
  <c r="T109" i="9"/>
  <c r="AW108" i="9"/>
  <c r="AV108" i="9"/>
  <c r="AS108" i="9"/>
  <c r="AG108" i="9"/>
  <c r="AW107" i="9"/>
  <c r="AS107" i="9"/>
  <c r="AG107" i="9"/>
  <c r="T107" i="9"/>
  <c r="K107" i="9"/>
  <c r="L107" i="9" s="1"/>
  <c r="R107" i="9" s="1"/>
  <c r="B107" i="9"/>
  <c r="AV110" i="9" s="1"/>
  <c r="AW106" i="9"/>
  <c r="AV106" i="9"/>
  <c r="AS106" i="9"/>
  <c r="AG106" i="9"/>
  <c r="B106" i="9"/>
  <c r="T111" i="9" s="1"/>
  <c r="AW105" i="9"/>
  <c r="AU105" i="9"/>
  <c r="AS105" i="9"/>
  <c r="AG105" i="9"/>
  <c r="B105" i="9"/>
  <c r="AU110" i="9" s="1"/>
  <c r="AM100" i="9"/>
  <c r="K100" i="9"/>
  <c r="L100" i="9" s="1"/>
  <c r="AM99" i="9"/>
  <c r="AL99" i="9"/>
  <c r="T99" i="9"/>
  <c r="AM98" i="9"/>
  <c r="AL98" i="9"/>
  <c r="T98" i="9"/>
  <c r="K98" i="9"/>
  <c r="L98" i="9" s="1"/>
  <c r="AM97" i="9"/>
  <c r="AL97" i="9"/>
  <c r="AK97" i="9"/>
  <c r="AM96" i="9"/>
  <c r="AL96" i="9"/>
  <c r="AM95" i="9"/>
  <c r="K95" i="9"/>
  <c r="L95" i="9" s="1"/>
  <c r="AM94" i="9"/>
  <c r="AL94" i="9"/>
  <c r="T94" i="9"/>
  <c r="AM93" i="9"/>
  <c r="AL93" i="9"/>
  <c r="AK93" i="9"/>
  <c r="K93" i="9"/>
  <c r="L93" i="9" s="1"/>
  <c r="AM92" i="9"/>
  <c r="AL92" i="9"/>
  <c r="AK92" i="9"/>
  <c r="AM91" i="9"/>
  <c r="AL91" i="9"/>
  <c r="B91" i="9"/>
  <c r="AL100" i="9" s="1"/>
  <c r="AM90" i="9"/>
  <c r="AL90" i="9"/>
  <c r="AK90" i="9"/>
  <c r="R90" i="9"/>
  <c r="L90" i="9"/>
  <c r="K90" i="9"/>
  <c r="B90" i="9"/>
  <c r="T97" i="9" s="1"/>
  <c r="AM89" i="9"/>
  <c r="AL89" i="9"/>
  <c r="AK89" i="9"/>
  <c r="T89" i="9"/>
  <c r="B89" i="9"/>
  <c r="AK96" i="9" s="1"/>
  <c r="AT84" i="9"/>
  <c r="AS84" i="9"/>
  <c r="AP84" i="9"/>
  <c r="AA84" i="9"/>
  <c r="AT83" i="9"/>
  <c r="AP83" i="9"/>
  <c r="AA83" i="9"/>
  <c r="AT82" i="9"/>
  <c r="AR82" i="9"/>
  <c r="AP82" i="9"/>
  <c r="AA82" i="9"/>
  <c r="AT81" i="9"/>
  <c r="AS81" i="9"/>
  <c r="AP81" i="9"/>
  <c r="AA81" i="9"/>
  <c r="AT80" i="9"/>
  <c r="AP80" i="9"/>
  <c r="AA80" i="9"/>
  <c r="AT79" i="9"/>
  <c r="AP79" i="9"/>
  <c r="AA79" i="9"/>
  <c r="T79" i="9"/>
  <c r="K79" i="9"/>
  <c r="L79" i="9" s="1"/>
  <c r="AT78" i="9"/>
  <c r="AR78" i="9"/>
  <c r="AP78" i="9"/>
  <c r="AA78" i="9"/>
  <c r="K78" i="9"/>
  <c r="L78" i="9" s="1"/>
  <c r="AT77" i="9"/>
  <c r="AP77" i="9"/>
  <c r="AA77" i="9"/>
  <c r="AT76" i="9"/>
  <c r="AP76" i="9"/>
  <c r="AA76" i="9"/>
  <c r="T76" i="9"/>
  <c r="K76" i="9"/>
  <c r="L76" i="9" s="1"/>
  <c r="AT75" i="9"/>
  <c r="AR75" i="9"/>
  <c r="AP75" i="9"/>
  <c r="AA75" i="9"/>
  <c r="K75" i="9"/>
  <c r="L75" i="9" s="1"/>
  <c r="B75" i="9"/>
  <c r="AS77" i="9" s="1"/>
  <c r="AT74" i="9"/>
  <c r="AP74" i="9"/>
  <c r="AA74" i="9"/>
  <c r="K74" i="9"/>
  <c r="L74" i="9" s="1"/>
  <c r="R74" i="9" s="1"/>
  <c r="B74" i="9"/>
  <c r="T82" i="9" s="1"/>
  <c r="AT73" i="9"/>
  <c r="AR73" i="9"/>
  <c r="AP73" i="9"/>
  <c r="AA73" i="9"/>
  <c r="L73" i="9"/>
  <c r="R73" i="9" s="1"/>
  <c r="K73" i="9"/>
  <c r="B73" i="9"/>
  <c r="AR84" i="9" s="1"/>
  <c r="AT69" i="9"/>
  <c r="AP69" i="9"/>
  <c r="AA69" i="9"/>
  <c r="AT68" i="9"/>
  <c r="AP68" i="9"/>
  <c r="AA68" i="9"/>
  <c r="T68" i="9"/>
  <c r="AT67" i="9"/>
  <c r="AS67" i="9"/>
  <c r="AP67" i="9"/>
  <c r="AA67" i="9"/>
  <c r="D67" i="9"/>
  <c r="AT66" i="9"/>
  <c r="AP66" i="9"/>
  <c r="AA66" i="9"/>
  <c r="AT65" i="9"/>
  <c r="AP65" i="9"/>
  <c r="AA65" i="9"/>
  <c r="T65" i="9"/>
  <c r="AT64" i="9"/>
  <c r="AP64" i="9"/>
  <c r="AA64" i="9"/>
  <c r="AT63" i="9"/>
  <c r="AS63" i="9"/>
  <c r="AP63" i="9"/>
  <c r="AA63" i="9"/>
  <c r="AT62" i="9"/>
  <c r="AS62" i="9"/>
  <c r="AP62" i="9"/>
  <c r="AA62" i="9"/>
  <c r="AT61" i="9"/>
  <c r="AP61" i="9"/>
  <c r="AA61" i="9"/>
  <c r="AT60" i="9"/>
  <c r="AS60" i="9"/>
  <c r="AP60" i="9"/>
  <c r="AA60" i="9"/>
  <c r="B60" i="9"/>
  <c r="AS69" i="9" s="1"/>
  <c r="AT59" i="9"/>
  <c r="AS59" i="9"/>
  <c r="AP59" i="9"/>
  <c r="AA59" i="9"/>
  <c r="T59" i="9"/>
  <c r="B59" i="9"/>
  <c r="T64" i="9" s="1"/>
  <c r="AT58" i="9"/>
  <c r="AS58" i="9"/>
  <c r="AP58" i="9"/>
  <c r="AA58" i="9"/>
  <c r="B58" i="9"/>
  <c r="D54" i="9"/>
  <c r="D70" i="9" s="1"/>
  <c r="D85" i="9" s="1"/>
  <c r="D101" i="9" s="1"/>
  <c r="D117" i="9" s="1"/>
  <c r="D133" i="9" s="1"/>
  <c r="D148" i="9" s="1"/>
  <c r="AT53" i="9"/>
  <c r="AP53" i="9"/>
  <c r="AG53" i="9"/>
  <c r="AA53" i="9"/>
  <c r="D53" i="9"/>
  <c r="E54" i="9" s="1"/>
  <c r="H53" i="9" s="1"/>
  <c r="I53" i="9" s="1"/>
  <c r="J53" i="9" s="1"/>
  <c r="AT52" i="9"/>
  <c r="AS52" i="9"/>
  <c r="AP52" i="9"/>
  <c r="AG52" i="9"/>
  <c r="AA52" i="9"/>
  <c r="E52" i="9"/>
  <c r="D52" i="9"/>
  <c r="AT51" i="9"/>
  <c r="AP51" i="9"/>
  <c r="AG51" i="9"/>
  <c r="AA51" i="9"/>
  <c r="R51" i="9"/>
  <c r="L51" i="9"/>
  <c r="H51" i="9"/>
  <c r="I51" i="9" s="1"/>
  <c r="J51" i="9" s="1"/>
  <c r="D51" i="9"/>
  <c r="AT50" i="9"/>
  <c r="AP50" i="9"/>
  <c r="AG50" i="9"/>
  <c r="AA50" i="9"/>
  <c r="T50" i="9"/>
  <c r="D50" i="9"/>
  <c r="AT49" i="9"/>
  <c r="AR49" i="9"/>
  <c r="AP49" i="9"/>
  <c r="AG49" i="9"/>
  <c r="AA49" i="9"/>
  <c r="D49" i="9"/>
  <c r="D65" i="9" s="1"/>
  <c r="AT48" i="9"/>
  <c r="AP48" i="9"/>
  <c r="AG48" i="9"/>
  <c r="AA48" i="9"/>
  <c r="T48" i="9"/>
  <c r="D48" i="9"/>
  <c r="E49" i="9" s="1"/>
  <c r="H48" i="9" s="1"/>
  <c r="I48" i="9" s="1"/>
  <c r="J48" i="9" s="1"/>
  <c r="AT47" i="9"/>
  <c r="AR47" i="9"/>
  <c r="AP47" i="9"/>
  <c r="AG47" i="9"/>
  <c r="AA47" i="9"/>
  <c r="D47" i="9"/>
  <c r="D63" i="9" s="1"/>
  <c r="AT46" i="9"/>
  <c r="AP46" i="9"/>
  <c r="AG46" i="9"/>
  <c r="AA46" i="9"/>
  <c r="K46" i="9"/>
  <c r="L46" i="9" s="1"/>
  <c r="D46" i="9"/>
  <c r="D62" i="9" s="1"/>
  <c r="AT45" i="9"/>
  <c r="AP45" i="9"/>
  <c r="AG45" i="9"/>
  <c r="AA45" i="9"/>
  <c r="D45" i="9"/>
  <c r="E46" i="9" s="1"/>
  <c r="H45" i="9" s="1"/>
  <c r="I45" i="9" s="1"/>
  <c r="J45" i="9" s="1"/>
  <c r="AT44" i="9"/>
  <c r="AS44" i="9"/>
  <c r="AP44" i="9"/>
  <c r="AG44" i="9"/>
  <c r="AA44" i="9"/>
  <c r="K44" i="9"/>
  <c r="L44" i="9" s="1"/>
  <c r="E44" i="9"/>
  <c r="H43" i="9" s="1"/>
  <c r="I43" i="9" s="1"/>
  <c r="J43" i="9" s="1"/>
  <c r="D44" i="9"/>
  <c r="D60" i="9" s="1"/>
  <c r="B44" i="9"/>
  <c r="AS46" i="9" s="1"/>
  <c r="AT43" i="9"/>
  <c r="AP43" i="9"/>
  <c r="AG43" i="9"/>
  <c r="AA43" i="9"/>
  <c r="T43" i="9"/>
  <c r="D43" i="9"/>
  <c r="D59" i="9" s="1"/>
  <c r="B43" i="9"/>
  <c r="T47" i="9" s="1"/>
  <c r="AT42" i="9"/>
  <c r="AS42" i="9"/>
  <c r="AP42" i="9"/>
  <c r="AG42" i="9"/>
  <c r="AA42" i="9"/>
  <c r="D42" i="9"/>
  <c r="E43" i="9" s="1"/>
  <c r="H42" i="9" s="1"/>
  <c r="I42" i="9" s="1"/>
  <c r="J42" i="9" s="1"/>
  <c r="B42" i="9"/>
  <c r="K51" i="9" s="1"/>
  <c r="E38" i="9"/>
  <c r="H37" i="9" s="1"/>
  <c r="I37" i="9" s="1"/>
  <c r="J37" i="9" s="1"/>
  <c r="AT37" i="9"/>
  <c r="AP37" i="9"/>
  <c r="AA37" i="9"/>
  <c r="E37" i="9"/>
  <c r="AT36" i="9"/>
  <c r="AP36" i="9"/>
  <c r="AA36" i="9"/>
  <c r="J36" i="9"/>
  <c r="I36" i="9"/>
  <c r="H36" i="9"/>
  <c r="E36" i="9"/>
  <c r="AT35" i="9"/>
  <c r="AR35" i="9"/>
  <c r="AP35" i="9"/>
  <c r="AA35" i="9"/>
  <c r="I35" i="9"/>
  <c r="J35" i="9" s="1"/>
  <c r="H35" i="9"/>
  <c r="E35" i="9"/>
  <c r="H34" i="9" s="1"/>
  <c r="AT34" i="9"/>
  <c r="AP34" i="9"/>
  <c r="AA34" i="9"/>
  <c r="K34" i="9"/>
  <c r="L34" i="9" s="1"/>
  <c r="I34" i="9"/>
  <c r="J34" i="9" s="1"/>
  <c r="E34" i="9"/>
  <c r="H33" i="9" s="1"/>
  <c r="I33" i="9" s="1"/>
  <c r="J33" i="9" s="1"/>
  <c r="AT33" i="9"/>
  <c r="AP33" i="9"/>
  <c r="AA33" i="9"/>
  <c r="E33" i="9"/>
  <c r="H32" i="9" s="1"/>
  <c r="I32" i="9" s="1"/>
  <c r="J32" i="9" s="1"/>
  <c r="AT32" i="9"/>
  <c r="AP32" i="9"/>
  <c r="AA32" i="9"/>
  <c r="E32" i="9"/>
  <c r="AT31" i="9"/>
  <c r="AR31" i="9"/>
  <c r="AP31" i="9"/>
  <c r="AA31" i="9"/>
  <c r="I31" i="9"/>
  <c r="J31" i="9" s="1"/>
  <c r="H31" i="9"/>
  <c r="E31" i="9"/>
  <c r="H30" i="9" s="1"/>
  <c r="I30" i="9" s="1"/>
  <c r="AT30" i="9"/>
  <c r="AR30" i="9"/>
  <c r="AP30" i="9"/>
  <c r="AA30" i="9"/>
  <c r="L30" i="9"/>
  <c r="K30" i="9"/>
  <c r="J30" i="9"/>
  <c r="E30" i="9"/>
  <c r="AT29" i="9"/>
  <c r="AR29" i="9"/>
  <c r="AP29" i="9"/>
  <c r="AA29" i="9"/>
  <c r="T29" i="9"/>
  <c r="H29" i="9"/>
  <c r="I29" i="9" s="1"/>
  <c r="J29" i="9" s="1"/>
  <c r="E29" i="9"/>
  <c r="H28" i="9" s="1"/>
  <c r="I28" i="9" s="1"/>
  <c r="J28" i="9" s="1"/>
  <c r="AT28" i="9"/>
  <c r="AR28" i="9"/>
  <c r="AP28" i="9"/>
  <c r="AA28" i="9"/>
  <c r="T28" i="9"/>
  <c r="K28" i="9"/>
  <c r="L28" i="9" s="1"/>
  <c r="E28" i="9"/>
  <c r="H27" i="9" s="1"/>
  <c r="I27" i="9" s="1"/>
  <c r="J27" i="9" s="1"/>
  <c r="B28" i="9"/>
  <c r="AT27" i="9"/>
  <c r="AR27" i="9"/>
  <c r="AP27" i="9"/>
  <c r="AA27" i="9"/>
  <c r="K27" i="9"/>
  <c r="L27" i="9" s="1"/>
  <c r="E27" i="9"/>
  <c r="H26" i="9" s="1"/>
  <c r="I26" i="9" s="1"/>
  <c r="J26" i="9" s="1"/>
  <c r="B27" i="9"/>
  <c r="T35" i="9" s="1"/>
  <c r="AT26" i="9"/>
  <c r="AP26" i="9"/>
  <c r="AA26" i="9"/>
  <c r="L26" i="9"/>
  <c r="O26" i="9" s="1"/>
  <c r="K26" i="9"/>
  <c r="B26" i="9"/>
  <c r="K37" i="9" s="1"/>
  <c r="L37" i="9" s="1"/>
  <c r="AW147" i="8"/>
  <c r="AU147" i="8"/>
  <c r="AS147" i="8"/>
  <c r="AG147" i="8"/>
  <c r="AW146" i="8"/>
  <c r="AS146" i="8"/>
  <c r="AG146" i="8"/>
  <c r="K146" i="8"/>
  <c r="L146" i="8" s="1"/>
  <c r="AW145" i="8"/>
  <c r="AS145" i="8"/>
  <c r="AG145" i="8"/>
  <c r="T145" i="8"/>
  <c r="AW144" i="8"/>
  <c r="AU144" i="8"/>
  <c r="AS144" i="8"/>
  <c r="AG144" i="8"/>
  <c r="AW143" i="8"/>
  <c r="AS143" i="8"/>
  <c r="AG143" i="8"/>
  <c r="AW142" i="8"/>
  <c r="AS142" i="8"/>
  <c r="AG142" i="8"/>
  <c r="AW141" i="8"/>
  <c r="AV141" i="8"/>
  <c r="AS141" i="8"/>
  <c r="AG141" i="8"/>
  <c r="T141" i="8"/>
  <c r="AW140" i="8"/>
  <c r="AS140" i="8"/>
  <c r="AG140" i="8"/>
  <c r="T140" i="8"/>
  <c r="AW139" i="8"/>
  <c r="AS139" i="8"/>
  <c r="AG139" i="8"/>
  <c r="K139" i="8"/>
  <c r="L139" i="8" s="1"/>
  <c r="AW138" i="8"/>
  <c r="AV138" i="8"/>
  <c r="AS138" i="8"/>
  <c r="AG138" i="8"/>
  <c r="T138" i="8"/>
  <c r="B138" i="8"/>
  <c r="AV140" i="8" s="1"/>
  <c r="AW137" i="8"/>
  <c r="AS137" i="8"/>
  <c r="AG137" i="8"/>
  <c r="T137" i="8"/>
  <c r="L137" i="8"/>
  <c r="R137" i="8" s="1"/>
  <c r="K137" i="8"/>
  <c r="B137" i="8"/>
  <c r="T147" i="8" s="1"/>
  <c r="AW136" i="8"/>
  <c r="AS136" i="8"/>
  <c r="AG136" i="8"/>
  <c r="T136" i="8"/>
  <c r="B136" i="8"/>
  <c r="AU140" i="8" s="1"/>
  <c r="AZ132" i="8"/>
  <c r="AW132" i="8"/>
  <c r="AS132" i="8"/>
  <c r="AG132" i="8"/>
  <c r="K132" i="8"/>
  <c r="L132" i="8" s="1"/>
  <c r="AZ131" i="8"/>
  <c r="AW131" i="8"/>
  <c r="AS131" i="8"/>
  <c r="AG131" i="8"/>
  <c r="T131" i="8"/>
  <c r="AZ130" i="8"/>
  <c r="AW130" i="8"/>
  <c r="AS130" i="8"/>
  <c r="AG130" i="8"/>
  <c r="AZ129" i="8"/>
  <c r="AW129" i="8"/>
  <c r="AS129" i="8"/>
  <c r="AG129" i="8"/>
  <c r="AZ128" i="8"/>
  <c r="AW128" i="8"/>
  <c r="AV128" i="8"/>
  <c r="AS128" i="8"/>
  <c r="AG128" i="8"/>
  <c r="AZ127" i="8"/>
  <c r="AW127" i="8"/>
  <c r="AS127" i="8"/>
  <c r="AG127" i="8"/>
  <c r="AZ126" i="8"/>
  <c r="AW126" i="8"/>
  <c r="AV126" i="8"/>
  <c r="AS126" i="8"/>
  <c r="AG126" i="8"/>
  <c r="AZ125" i="8"/>
  <c r="AW125" i="8"/>
  <c r="AS125" i="8"/>
  <c r="AG125" i="8"/>
  <c r="AZ124" i="8"/>
  <c r="AW124" i="8"/>
  <c r="AU124" i="8"/>
  <c r="AS124" i="8"/>
  <c r="AG124" i="8"/>
  <c r="AZ123" i="8"/>
  <c r="AW123" i="8"/>
  <c r="AS123" i="8"/>
  <c r="AG123" i="8"/>
  <c r="R123" i="8"/>
  <c r="L123" i="8"/>
  <c r="K123" i="8"/>
  <c r="B123" i="8"/>
  <c r="AV130" i="8" s="1"/>
  <c r="AZ122" i="8"/>
  <c r="AW122" i="8"/>
  <c r="AV122" i="8"/>
  <c r="AS122" i="8"/>
  <c r="AG122" i="8"/>
  <c r="B122" i="8"/>
  <c r="T122" i="8" s="1"/>
  <c r="AZ121" i="8"/>
  <c r="AW121" i="8"/>
  <c r="AS121" i="8"/>
  <c r="AG121" i="8"/>
  <c r="R121" i="8"/>
  <c r="L121" i="8"/>
  <c r="O121" i="8" s="1"/>
  <c r="K121" i="8"/>
  <c r="B121" i="8"/>
  <c r="AU128" i="8" s="1"/>
  <c r="AW116" i="8"/>
  <c r="AV116" i="8"/>
  <c r="AS116" i="8"/>
  <c r="AG116" i="8"/>
  <c r="AW115" i="8"/>
  <c r="AS115" i="8"/>
  <c r="AG115" i="8"/>
  <c r="AW114" i="8"/>
  <c r="AS114" i="8"/>
  <c r="AG114" i="8"/>
  <c r="AW113" i="8"/>
  <c r="AV113" i="8"/>
  <c r="AS113" i="8"/>
  <c r="AG113" i="8"/>
  <c r="AW112" i="8"/>
  <c r="AS112" i="8"/>
  <c r="AG112" i="8"/>
  <c r="K112" i="8"/>
  <c r="L112" i="8" s="1"/>
  <c r="R112" i="8" s="1"/>
  <c r="AW111" i="8"/>
  <c r="AS111" i="8"/>
  <c r="AG111" i="8"/>
  <c r="T111" i="8"/>
  <c r="AW110" i="8"/>
  <c r="AU110" i="8"/>
  <c r="AS110" i="8"/>
  <c r="AG110" i="8"/>
  <c r="AW109" i="8"/>
  <c r="AV109" i="8"/>
  <c r="AS109" i="8"/>
  <c r="AG109" i="8"/>
  <c r="K109" i="8"/>
  <c r="L109" i="8" s="1"/>
  <c r="AW108" i="8"/>
  <c r="AS108" i="8"/>
  <c r="AG108" i="8"/>
  <c r="T108" i="8"/>
  <c r="AW107" i="8"/>
  <c r="AU107" i="8"/>
  <c r="AS107" i="8"/>
  <c r="AG107" i="8"/>
  <c r="T107" i="8"/>
  <c r="B107" i="8"/>
  <c r="AV115" i="8" s="1"/>
  <c r="AW106" i="8"/>
  <c r="AU106" i="8"/>
  <c r="AS106" i="8"/>
  <c r="AG106" i="8"/>
  <c r="T106" i="8"/>
  <c r="K106" i="8"/>
  <c r="L106" i="8" s="1"/>
  <c r="R106" i="8" s="1"/>
  <c r="B106" i="8"/>
  <c r="T110" i="8" s="1"/>
  <c r="AW105" i="8"/>
  <c r="AS105" i="8"/>
  <c r="AG105" i="8"/>
  <c r="B105" i="8"/>
  <c r="AU109" i="8" s="1"/>
  <c r="AM100" i="8"/>
  <c r="AK100" i="8"/>
  <c r="AM99" i="8"/>
  <c r="AM98" i="8"/>
  <c r="AM97" i="8"/>
  <c r="AM96" i="8"/>
  <c r="AL96" i="8"/>
  <c r="T96" i="8"/>
  <c r="AM95" i="8"/>
  <c r="AK95" i="8"/>
  <c r="AM94" i="8"/>
  <c r="AL94" i="8"/>
  <c r="AM93" i="8"/>
  <c r="AL93" i="8"/>
  <c r="AM92" i="8"/>
  <c r="AL92" i="8"/>
  <c r="AM91" i="8"/>
  <c r="AL91" i="8"/>
  <c r="T91" i="8"/>
  <c r="B91" i="8"/>
  <c r="AL99" i="8" s="1"/>
  <c r="AM90" i="8"/>
  <c r="AL90" i="8"/>
  <c r="B90" i="8"/>
  <c r="T100" i="8" s="1"/>
  <c r="AM89" i="8"/>
  <c r="AL89" i="8"/>
  <c r="AK89" i="8"/>
  <c r="L89" i="8"/>
  <c r="K89" i="8"/>
  <c r="B89" i="8"/>
  <c r="K98" i="8" s="1"/>
  <c r="L98" i="8" s="1"/>
  <c r="R98" i="8" s="1"/>
  <c r="AT84" i="8"/>
  <c r="AP84" i="8"/>
  <c r="AA84" i="8"/>
  <c r="T84" i="8"/>
  <c r="AT83" i="8"/>
  <c r="AP83" i="8"/>
  <c r="AA83" i="8"/>
  <c r="T83" i="8"/>
  <c r="AT82" i="8"/>
  <c r="AP82" i="8"/>
  <c r="AA82" i="8"/>
  <c r="AT81" i="8"/>
  <c r="AP81" i="8"/>
  <c r="AA81" i="8"/>
  <c r="AT80" i="8"/>
  <c r="AP80" i="8"/>
  <c r="AA80" i="8"/>
  <c r="AT79" i="8"/>
  <c r="AP79" i="8"/>
  <c r="AA79" i="8"/>
  <c r="AT78" i="8"/>
  <c r="AP78" i="8"/>
  <c r="AA78" i="8"/>
  <c r="AT77" i="8"/>
  <c r="AS77" i="8"/>
  <c r="AP77" i="8"/>
  <c r="AA77" i="8"/>
  <c r="AT76" i="8"/>
  <c r="AP76" i="8"/>
  <c r="AA76" i="8"/>
  <c r="AT75" i="8"/>
  <c r="AS75" i="8"/>
  <c r="AP75" i="8"/>
  <c r="AA75" i="8"/>
  <c r="B75" i="8"/>
  <c r="AS80" i="8" s="1"/>
  <c r="AT74" i="8"/>
  <c r="AS74" i="8"/>
  <c r="AP74" i="8"/>
  <c r="AA74" i="8"/>
  <c r="B74" i="8"/>
  <c r="T82" i="8" s="1"/>
  <c r="AT73" i="8"/>
  <c r="AS73" i="8"/>
  <c r="AP73" i="8"/>
  <c r="AA73" i="8"/>
  <c r="T73" i="8"/>
  <c r="B73" i="8"/>
  <c r="AT69" i="8"/>
  <c r="AR69" i="8"/>
  <c r="AP69" i="8"/>
  <c r="AA69" i="8"/>
  <c r="T69" i="8"/>
  <c r="AT68" i="8"/>
  <c r="AR68" i="8"/>
  <c r="AP68" i="8"/>
  <c r="AA68" i="8"/>
  <c r="AT67" i="8"/>
  <c r="AP67" i="8"/>
  <c r="AA67" i="8"/>
  <c r="T67" i="8"/>
  <c r="AT66" i="8"/>
  <c r="AR66" i="8"/>
  <c r="AP66" i="8"/>
  <c r="AA66" i="8"/>
  <c r="T66" i="8"/>
  <c r="AT65" i="8"/>
  <c r="AR65" i="8"/>
  <c r="AP65" i="8"/>
  <c r="AA65" i="8"/>
  <c r="AT64" i="8"/>
  <c r="AS64" i="8"/>
  <c r="AP64" i="8"/>
  <c r="AA64" i="8"/>
  <c r="AT63" i="8"/>
  <c r="AP63" i="8"/>
  <c r="AA63" i="8"/>
  <c r="D63" i="8"/>
  <c r="E64" i="8" s="1"/>
  <c r="H63" i="8" s="1"/>
  <c r="I63" i="8" s="1"/>
  <c r="J63" i="8" s="1"/>
  <c r="AT62" i="8"/>
  <c r="AS62" i="8"/>
  <c r="AP62" i="8"/>
  <c r="AA62" i="8"/>
  <c r="T62" i="8"/>
  <c r="AT61" i="8"/>
  <c r="AS61" i="8"/>
  <c r="AP61" i="8"/>
  <c r="AA61" i="8"/>
  <c r="AT60" i="8"/>
  <c r="AP60" i="8"/>
  <c r="AA60" i="8"/>
  <c r="B60" i="8"/>
  <c r="AS67" i="8" s="1"/>
  <c r="AT59" i="8"/>
  <c r="AS59" i="8"/>
  <c r="AR59" i="8"/>
  <c r="AP59" i="8"/>
  <c r="AA59" i="8"/>
  <c r="B59" i="8"/>
  <c r="T68" i="8" s="1"/>
  <c r="AT58" i="8"/>
  <c r="AP58" i="8"/>
  <c r="AA58" i="8"/>
  <c r="T58" i="8"/>
  <c r="B58" i="8"/>
  <c r="AR64" i="8" s="1"/>
  <c r="D54" i="8"/>
  <c r="D70" i="8" s="1"/>
  <c r="D85" i="8" s="1"/>
  <c r="D101" i="8" s="1"/>
  <c r="D117" i="8" s="1"/>
  <c r="D133" i="8" s="1"/>
  <c r="D148" i="8" s="1"/>
  <c r="AT53" i="8"/>
  <c r="AR53" i="8"/>
  <c r="AP53" i="8"/>
  <c r="AG53" i="8"/>
  <c r="AA53" i="8"/>
  <c r="D53" i="8"/>
  <c r="AT52" i="8"/>
  <c r="AR52" i="8"/>
  <c r="AP52" i="8"/>
  <c r="AG52" i="8"/>
  <c r="AA52" i="8"/>
  <c r="I52" i="8"/>
  <c r="J52" i="8" s="1"/>
  <c r="E52" i="8"/>
  <c r="D52" i="8"/>
  <c r="E53" i="8" s="1"/>
  <c r="H52" i="8" s="1"/>
  <c r="AT51" i="8"/>
  <c r="AR51" i="8"/>
  <c r="AP51" i="8"/>
  <c r="AG51" i="8"/>
  <c r="AA51" i="8"/>
  <c r="H51" i="8"/>
  <c r="I51" i="8" s="1"/>
  <c r="J51" i="8" s="1"/>
  <c r="D51" i="8"/>
  <c r="D67" i="8" s="1"/>
  <c r="AT50" i="8"/>
  <c r="AS50" i="8"/>
  <c r="AP50" i="8"/>
  <c r="AG50" i="8"/>
  <c r="AA50" i="8"/>
  <c r="K50" i="8"/>
  <c r="E50" i="8"/>
  <c r="D50" i="8"/>
  <c r="D66" i="8" s="1"/>
  <c r="AT49" i="8"/>
  <c r="AP49" i="8"/>
  <c r="AG49" i="8"/>
  <c r="AA49" i="8"/>
  <c r="K49" i="8"/>
  <c r="L49" i="8" s="1"/>
  <c r="H49" i="8"/>
  <c r="I49" i="8" s="1"/>
  <c r="J49" i="8" s="1"/>
  <c r="D49" i="8"/>
  <c r="D65" i="8" s="1"/>
  <c r="AT48" i="8"/>
  <c r="AP48" i="8"/>
  <c r="AG48" i="8"/>
  <c r="AA48" i="8"/>
  <c r="E48" i="8"/>
  <c r="H47" i="8" s="1"/>
  <c r="I47" i="8" s="1"/>
  <c r="J47" i="8" s="1"/>
  <c r="D48" i="8"/>
  <c r="D64" i="8" s="1"/>
  <c r="AT47" i="8"/>
  <c r="AS47" i="8"/>
  <c r="AP47" i="8"/>
  <c r="AG47" i="8"/>
  <c r="AA47" i="8"/>
  <c r="K47" i="8"/>
  <c r="E47" i="8"/>
  <c r="H46" i="8" s="1"/>
  <c r="I46" i="8" s="1"/>
  <c r="J46" i="8" s="1"/>
  <c r="D47" i="8"/>
  <c r="AT46" i="8"/>
  <c r="AS46" i="8"/>
  <c r="AP46" i="8"/>
  <c r="AG46" i="8"/>
  <c r="AA46" i="8"/>
  <c r="E46" i="8"/>
  <c r="D46" i="8"/>
  <c r="D62" i="8" s="1"/>
  <c r="AT45" i="8"/>
  <c r="AS45" i="8"/>
  <c r="AR45" i="8"/>
  <c r="AP45" i="8"/>
  <c r="AG45" i="8"/>
  <c r="AA45" i="8"/>
  <c r="H45" i="8"/>
  <c r="I45" i="8" s="1"/>
  <c r="J45" i="8" s="1"/>
  <c r="D45" i="8"/>
  <c r="D61" i="8" s="1"/>
  <c r="D76" i="8" s="1"/>
  <c r="AT44" i="8"/>
  <c r="AP44" i="8"/>
  <c r="AG44" i="8"/>
  <c r="AA44" i="8"/>
  <c r="E44" i="8"/>
  <c r="H43" i="8" s="1"/>
  <c r="I43" i="8" s="1"/>
  <c r="J43" i="8" s="1"/>
  <c r="D44" i="8"/>
  <c r="D60" i="8" s="1"/>
  <c r="B44" i="8"/>
  <c r="AS44" i="8" s="1"/>
  <c r="AT43" i="8"/>
  <c r="AS43" i="8"/>
  <c r="AP43" i="8"/>
  <c r="AG43" i="8"/>
  <c r="AA43" i="8"/>
  <c r="E43" i="8"/>
  <c r="D43" i="8"/>
  <c r="D59" i="8" s="1"/>
  <c r="B43" i="8"/>
  <c r="AT42" i="8"/>
  <c r="AS42" i="8"/>
  <c r="AR42" i="8"/>
  <c r="AP42" i="8"/>
  <c r="AG42" i="8"/>
  <c r="AA42" i="8"/>
  <c r="H42" i="8"/>
  <c r="I42" i="8" s="1"/>
  <c r="J42" i="8" s="1"/>
  <c r="D42" i="8"/>
  <c r="D58" i="8" s="1"/>
  <c r="D73" i="8" s="1"/>
  <c r="B42" i="8"/>
  <c r="AR44" i="8" s="1"/>
  <c r="E38" i="8"/>
  <c r="AT37" i="8"/>
  <c r="AS37" i="8"/>
  <c r="AP37" i="8"/>
  <c r="AA37" i="8"/>
  <c r="H37" i="8"/>
  <c r="I37" i="8" s="1"/>
  <c r="J37" i="8" s="1"/>
  <c r="E37" i="8"/>
  <c r="AT36" i="8"/>
  <c r="AR36" i="8"/>
  <c r="AP36" i="8"/>
  <c r="AA36" i="8"/>
  <c r="H36" i="8"/>
  <c r="I36" i="8" s="1"/>
  <c r="J36" i="8" s="1"/>
  <c r="E36" i="8"/>
  <c r="AT35" i="8"/>
  <c r="AS35" i="8"/>
  <c r="AP35" i="8"/>
  <c r="AA35" i="8"/>
  <c r="H35" i="8"/>
  <c r="I35" i="8" s="1"/>
  <c r="J35" i="8" s="1"/>
  <c r="E35" i="8"/>
  <c r="AT34" i="8"/>
  <c r="AP34" i="8"/>
  <c r="AA34" i="8"/>
  <c r="T34" i="8"/>
  <c r="I34" i="8"/>
  <c r="J34" i="8" s="1"/>
  <c r="H34" i="8"/>
  <c r="E34" i="8"/>
  <c r="AT33" i="8"/>
  <c r="AP33" i="8"/>
  <c r="AA33" i="8"/>
  <c r="I33" i="8"/>
  <c r="J33" i="8" s="1"/>
  <c r="H33" i="8"/>
  <c r="E33" i="8"/>
  <c r="AT32" i="8"/>
  <c r="AS32" i="8"/>
  <c r="AP32" i="8"/>
  <c r="AA32" i="8"/>
  <c r="H32" i="8"/>
  <c r="I32" i="8" s="1"/>
  <c r="J32" i="8" s="1"/>
  <c r="E32" i="8"/>
  <c r="AT31" i="8"/>
  <c r="AS31" i="8"/>
  <c r="AP31" i="8"/>
  <c r="AA31" i="8"/>
  <c r="H31" i="8"/>
  <c r="I31" i="8" s="1"/>
  <c r="J31" i="8" s="1"/>
  <c r="E31" i="8"/>
  <c r="AT30" i="8"/>
  <c r="AP30" i="8"/>
  <c r="AA30" i="8"/>
  <c r="T30" i="8"/>
  <c r="J30" i="8"/>
  <c r="I30" i="8"/>
  <c r="H30" i="8"/>
  <c r="E30" i="8"/>
  <c r="H29" i="8" s="1"/>
  <c r="I29" i="8" s="1"/>
  <c r="J29" i="8" s="1"/>
  <c r="AT29" i="8"/>
  <c r="AR29" i="8"/>
  <c r="AP29" i="8"/>
  <c r="AA29" i="8"/>
  <c r="E29" i="8"/>
  <c r="H28" i="8" s="1"/>
  <c r="I28" i="8" s="1"/>
  <c r="J28" i="8" s="1"/>
  <c r="AT28" i="8"/>
  <c r="AR28" i="8"/>
  <c r="AP28" i="8"/>
  <c r="AA28" i="8"/>
  <c r="T28" i="8"/>
  <c r="K28" i="8"/>
  <c r="L28" i="8" s="1"/>
  <c r="E28" i="8"/>
  <c r="H27" i="8" s="1"/>
  <c r="I27" i="8" s="1"/>
  <c r="B28" i="8"/>
  <c r="AS34" i="8" s="1"/>
  <c r="AT27" i="8"/>
  <c r="AS27" i="8"/>
  <c r="AR27" i="8"/>
  <c r="AP27" i="8"/>
  <c r="AA27" i="8"/>
  <c r="J27" i="8"/>
  <c r="E27" i="8"/>
  <c r="B27" i="8"/>
  <c r="T36" i="8" s="1"/>
  <c r="AT26" i="8"/>
  <c r="AS26" i="8"/>
  <c r="AP26" i="8"/>
  <c r="AA26" i="8"/>
  <c r="L26" i="8"/>
  <c r="O26" i="8" s="1"/>
  <c r="P26" i="8" s="1"/>
  <c r="Q26" i="8" s="1"/>
  <c r="K26" i="8"/>
  <c r="H26" i="8"/>
  <c r="I26" i="8" s="1"/>
  <c r="J26" i="8" s="1"/>
  <c r="B26" i="8"/>
  <c r="AR35" i="8" s="1"/>
  <c r="AW147" i="7"/>
  <c r="AV147" i="7"/>
  <c r="AS147" i="7"/>
  <c r="AG147" i="7"/>
  <c r="AW146" i="7"/>
  <c r="AS146" i="7"/>
  <c r="AG146" i="7"/>
  <c r="AW145" i="7"/>
  <c r="AU145" i="7"/>
  <c r="AS145" i="7"/>
  <c r="AG145" i="7"/>
  <c r="AW144" i="7"/>
  <c r="AV144" i="7"/>
  <c r="AS144" i="7"/>
  <c r="AG144" i="7"/>
  <c r="AW143" i="7"/>
  <c r="AS143" i="7"/>
  <c r="AG143" i="7"/>
  <c r="AW142" i="7"/>
  <c r="AV142" i="7"/>
  <c r="AS142" i="7"/>
  <c r="AG142" i="7"/>
  <c r="T142" i="7"/>
  <c r="AW141" i="7"/>
  <c r="AU141" i="7"/>
  <c r="AS141" i="7"/>
  <c r="AG141" i="7"/>
  <c r="K141" i="7"/>
  <c r="L141" i="7" s="1"/>
  <c r="AW140" i="7"/>
  <c r="AS140" i="7"/>
  <c r="AG140" i="7"/>
  <c r="T140" i="7"/>
  <c r="AW139" i="7"/>
  <c r="AV139" i="7"/>
  <c r="AS139" i="7"/>
  <c r="AG139" i="7"/>
  <c r="T139" i="7"/>
  <c r="K139" i="7"/>
  <c r="L139" i="7" s="1"/>
  <c r="AW138" i="7"/>
  <c r="AU138" i="7"/>
  <c r="AS138" i="7"/>
  <c r="AG138" i="7"/>
  <c r="K138" i="7"/>
  <c r="L138" i="7" s="1"/>
  <c r="B138" i="7"/>
  <c r="AV140" i="7" s="1"/>
  <c r="AW137" i="7"/>
  <c r="AS137" i="7"/>
  <c r="AG137" i="7"/>
  <c r="T137" i="7"/>
  <c r="B137" i="7"/>
  <c r="T145" i="7" s="1"/>
  <c r="AW136" i="7"/>
  <c r="AU136" i="7"/>
  <c r="AS136" i="7"/>
  <c r="AG136" i="7"/>
  <c r="B136" i="7"/>
  <c r="AU147" i="7" s="1"/>
  <c r="AZ132" i="7"/>
  <c r="AW132" i="7"/>
  <c r="AS132" i="7"/>
  <c r="AG132" i="7"/>
  <c r="T132" i="7"/>
  <c r="AZ131" i="7"/>
  <c r="AW131" i="7"/>
  <c r="AS131" i="7"/>
  <c r="AG131" i="7"/>
  <c r="AZ130" i="7"/>
  <c r="AW130" i="7"/>
  <c r="AS130" i="7"/>
  <c r="AG130" i="7"/>
  <c r="AZ129" i="7"/>
  <c r="AW129" i="7"/>
  <c r="AV129" i="7"/>
  <c r="AS129" i="7"/>
  <c r="AG129" i="7"/>
  <c r="AZ128" i="7"/>
  <c r="AW128" i="7"/>
  <c r="AS128" i="7"/>
  <c r="AG128" i="7"/>
  <c r="K128" i="7"/>
  <c r="L128" i="7" s="1"/>
  <c r="AZ127" i="7"/>
  <c r="AW127" i="7"/>
  <c r="AS127" i="7"/>
  <c r="AG127" i="7"/>
  <c r="T127" i="7"/>
  <c r="K127" i="7"/>
  <c r="L127" i="7" s="1"/>
  <c r="AZ126" i="7"/>
  <c r="AW126" i="7"/>
  <c r="AS126" i="7"/>
  <c r="AG126" i="7"/>
  <c r="AZ125" i="7"/>
  <c r="AW125" i="7"/>
  <c r="AS125" i="7"/>
  <c r="AG125" i="7"/>
  <c r="AZ124" i="7"/>
  <c r="AW124" i="7"/>
  <c r="AV124" i="7"/>
  <c r="AS124" i="7"/>
  <c r="AG124" i="7"/>
  <c r="AZ123" i="7"/>
  <c r="AW123" i="7"/>
  <c r="AS123" i="7"/>
  <c r="AG123" i="7"/>
  <c r="B123" i="7"/>
  <c r="AV126" i="7" s="1"/>
  <c r="AZ122" i="7"/>
  <c r="AW122" i="7"/>
  <c r="AU122" i="7"/>
  <c r="AS122" i="7"/>
  <c r="AG122" i="7"/>
  <c r="K122" i="7"/>
  <c r="L122" i="7" s="1"/>
  <c r="B122" i="7"/>
  <c r="T129" i="7" s="1"/>
  <c r="AZ121" i="7"/>
  <c r="AW121" i="7"/>
  <c r="AS121" i="7"/>
  <c r="AG121" i="7"/>
  <c r="L121" i="7"/>
  <c r="O121" i="7" s="1"/>
  <c r="K121" i="7"/>
  <c r="B121" i="7"/>
  <c r="AU124" i="7" s="1"/>
  <c r="AW116" i="7"/>
  <c r="AS116" i="7"/>
  <c r="AG116" i="7"/>
  <c r="AW115" i="7"/>
  <c r="AS115" i="7"/>
  <c r="AG115" i="7"/>
  <c r="T115" i="7"/>
  <c r="AW114" i="7"/>
  <c r="AV114" i="7"/>
  <c r="AS114" i="7"/>
  <c r="AG114" i="7"/>
  <c r="T114" i="7"/>
  <c r="AW113" i="7"/>
  <c r="AS113" i="7"/>
  <c r="AG113" i="7"/>
  <c r="K113" i="7"/>
  <c r="L113" i="7" s="1"/>
  <c r="AW112" i="7"/>
  <c r="AS112" i="7"/>
  <c r="AG112" i="7"/>
  <c r="T112" i="7"/>
  <c r="AW111" i="7"/>
  <c r="AS111" i="7"/>
  <c r="AG111" i="7"/>
  <c r="AW110" i="7"/>
  <c r="AS110" i="7"/>
  <c r="AG110" i="7"/>
  <c r="AW109" i="7"/>
  <c r="AV109" i="7"/>
  <c r="AS109" i="7"/>
  <c r="AG109" i="7"/>
  <c r="AW108" i="7"/>
  <c r="AS108" i="7"/>
  <c r="AG108" i="7"/>
  <c r="AW107" i="7"/>
  <c r="AV107" i="7"/>
  <c r="AS107" i="7"/>
  <c r="AG107" i="7"/>
  <c r="B107" i="7"/>
  <c r="AV115" i="7" s="1"/>
  <c r="AW106" i="7"/>
  <c r="AS106" i="7"/>
  <c r="AG106" i="7"/>
  <c r="T106" i="7"/>
  <c r="B106" i="7"/>
  <c r="T110" i="7" s="1"/>
  <c r="AW105" i="7"/>
  <c r="AV105" i="7"/>
  <c r="AS105" i="7"/>
  <c r="AG105" i="7"/>
  <c r="T105" i="7"/>
  <c r="B105" i="7"/>
  <c r="AU116" i="7" s="1"/>
  <c r="AM100" i="7"/>
  <c r="AM99" i="7"/>
  <c r="L99" i="7"/>
  <c r="AM98" i="7"/>
  <c r="AK98" i="7"/>
  <c r="AM97" i="7"/>
  <c r="AL97" i="7"/>
  <c r="T97" i="7"/>
  <c r="AM96" i="7"/>
  <c r="AK96" i="7"/>
  <c r="K96" i="7"/>
  <c r="L96" i="7" s="1"/>
  <c r="AM95" i="7"/>
  <c r="AM94" i="7"/>
  <c r="K94" i="7"/>
  <c r="L94" i="7" s="1"/>
  <c r="AM93" i="7"/>
  <c r="T93" i="7"/>
  <c r="AM92" i="7"/>
  <c r="T92" i="7"/>
  <c r="AM91" i="7"/>
  <c r="AK91" i="7"/>
  <c r="T91" i="7"/>
  <c r="K91" i="7"/>
  <c r="L91" i="7" s="1"/>
  <c r="B91" i="7"/>
  <c r="AM90" i="7"/>
  <c r="T90" i="7"/>
  <c r="B90" i="7"/>
  <c r="T96" i="7" s="1"/>
  <c r="AM89" i="7"/>
  <c r="K89" i="7"/>
  <c r="L89" i="7" s="1"/>
  <c r="R89" i="7" s="1"/>
  <c r="B89" i="7"/>
  <c r="K99" i="7" s="1"/>
  <c r="AT84" i="7"/>
  <c r="AP84" i="7"/>
  <c r="AA84" i="7"/>
  <c r="AT83" i="7"/>
  <c r="AP83" i="7"/>
  <c r="AA83" i="7"/>
  <c r="K83" i="7"/>
  <c r="L83" i="7" s="1"/>
  <c r="AT82" i="7"/>
  <c r="AP82" i="7"/>
  <c r="AA82" i="7"/>
  <c r="AT81" i="7"/>
  <c r="AP81" i="7"/>
  <c r="AA81" i="7"/>
  <c r="AT80" i="7"/>
  <c r="AP80" i="7"/>
  <c r="AA80" i="7"/>
  <c r="AT79" i="7"/>
  <c r="AP79" i="7"/>
  <c r="AA79" i="7"/>
  <c r="AT78" i="7"/>
  <c r="AS78" i="7"/>
  <c r="AP78" i="7"/>
  <c r="AA78" i="7"/>
  <c r="AT77" i="7"/>
  <c r="AP77" i="7"/>
  <c r="AA77" i="7"/>
  <c r="AT76" i="7"/>
  <c r="AP76" i="7"/>
  <c r="AA76" i="7"/>
  <c r="AT75" i="7"/>
  <c r="AS75" i="7"/>
  <c r="AP75" i="7"/>
  <c r="AA75" i="7"/>
  <c r="B75" i="7"/>
  <c r="AS77" i="7" s="1"/>
  <c r="AT74" i="7"/>
  <c r="AP74" i="7"/>
  <c r="AA74" i="7"/>
  <c r="B74" i="7"/>
  <c r="T78" i="7" s="1"/>
  <c r="AT73" i="7"/>
  <c r="AP73" i="7"/>
  <c r="AA73" i="7"/>
  <c r="T73" i="7"/>
  <c r="B73" i="7"/>
  <c r="AR77" i="7" s="1"/>
  <c r="D70" i="7"/>
  <c r="D85" i="7" s="1"/>
  <c r="D101" i="7" s="1"/>
  <c r="D117" i="7" s="1"/>
  <c r="D133" i="7" s="1"/>
  <c r="D148" i="7" s="1"/>
  <c r="AT69" i="7"/>
  <c r="AS69" i="7"/>
  <c r="AP69" i="7"/>
  <c r="AA69" i="7"/>
  <c r="AT68" i="7"/>
  <c r="AP68" i="7"/>
  <c r="AA68" i="7"/>
  <c r="AT67" i="7"/>
  <c r="AR67" i="7"/>
  <c r="AP67" i="7"/>
  <c r="AA67" i="7"/>
  <c r="E67" i="7"/>
  <c r="H66" i="7" s="1"/>
  <c r="I66" i="7" s="1"/>
  <c r="J66" i="7" s="1"/>
  <c r="AT66" i="7"/>
  <c r="AS66" i="7"/>
  <c r="AP66" i="7"/>
  <c r="AA66" i="7"/>
  <c r="AT65" i="7"/>
  <c r="AP65" i="7"/>
  <c r="AA65" i="7"/>
  <c r="AT64" i="7"/>
  <c r="AS64" i="7"/>
  <c r="AP64" i="7"/>
  <c r="AA64" i="7"/>
  <c r="T64" i="7"/>
  <c r="D64" i="7"/>
  <c r="AT63" i="7"/>
  <c r="AR63" i="7"/>
  <c r="AP63" i="7"/>
  <c r="AA63" i="7"/>
  <c r="K63" i="7"/>
  <c r="L63" i="7" s="1"/>
  <c r="AT62" i="7"/>
  <c r="AP62" i="7"/>
  <c r="AA62" i="7"/>
  <c r="T62" i="7"/>
  <c r="AT61" i="7"/>
  <c r="AS61" i="7"/>
  <c r="AP61" i="7"/>
  <c r="AA61" i="7"/>
  <c r="T61" i="7"/>
  <c r="AT60" i="7"/>
  <c r="AR60" i="7"/>
  <c r="AP60" i="7"/>
  <c r="AA60" i="7"/>
  <c r="K60" i="7"/>
  <c r="L60" i="7" s="1"/>
  <c r="E60" i="7"/>
  <c r="H59" i="7" s="1"/>
  <c r="I59" i="7" s="1"/>
  <c r="J59" i="7" s="1"/>
  <c r="B60" i="7"/>
  <c r="AS62" i="7" s="1"/>
  <c r="AT59" i="7"/>
  <c r="AR59" i="7"/>
  <c r="AP59" i="7"/>
  <c r="AA59" i="7"/>
  <c r="K59" i="7"/>
  <c r="L59" i="7" s="1"/>
  <c r="R59" i="7" s="1"/>
  <c r="B59" i="7"/>
  <c r="T67" i="7" s="1"/>
  <c r="AT58" i="7"/>
  <c r="AR58" i="7"/>
  <c r="AP58" i="7"/>
  <c r="AA58" i="7"/>
  <c r="T58" i="7"/>
  <c r="B58" i="7"/>
  <c r="AR69" i="7" s="1"/>
  <c r="D54" i="7"/>
  <c r="AT53" i="7"/>
  <c r="AP53" i="7"/>
  <c r="AG53" i="7"/>
  <c r="AA53" i="7"/>
  <c r="D53" i="7"/>
  <c r="D69" i="7" s="1"/>
  <c r="AT52" i="7"/>
  <c r="AR52" i="7"/>
  <c r="AP52" i="7"/>
  <c r="AG52" i="7"/>
  <c r="AA52" i="7"/>
  <c r="E52" i="7"/>
  <c r="H51" i="7" s="1"/>
  <c r="D52" i="7"/>
  <c r="E53" i="7" s="1"/>
  <c r="H52" i="7" s="1"/>
  <c r="I52" i="7" s="1"/>
  <c r="J52" i="7" s="1"/>
  <c r="AT51" i="7"/>
  <c r="AP51" i="7"/>
  <c r="AG51" i="7"/>
  <c r="AA51" i="7"/>
  <c r="I51" i="7"/>
  <c r="J51" i="7" s="1"/>
  <c r="D51" i="7"/>
  <c r="D67" i="7" s="1"/>
  <c r="AT50" i="7"/>
  <c r="AP50" i="7"/>
  <c r="AG50" i="7"/>
  <c r="AA50" i="7"/>
  <c r="D50" i="7"/>
  <c r="D66" i="7" s="1"/>
  <c r="D81" i="7" s="1"/>
  <c r="E82" i="7" s="1"/>
  <c r="H81" i="7" s="1"/>
  <c r="I81" i="7" s="1"/>
  <c r="J81" i="7" s="1"/>
  <c r="AT49" i="7"/>
  <c r="AP49" i="7"/>
  <c r="AG49" i="7"/>
  <c r="AA49" i="7"/>
  <c r="E49" i="7"/>
  <c r="D49" i="7"/>
  <c r="D65" i="7" s="1"/>
  <c r="AT48" i="7"/>
  <c r="AP48" i="7"/>
  <c r="AG48" i="7"/>
  <c r="AA48" i="7"/>
  <c r="K48" i="7"/>
  <c r="L48" i="7" s="1"/>
  <c r="H48" i="7"/>
  <c r="I48" i="7" s="1"/>
  <c r="J48" i="7" s="1"/>
  <c r="D48" i="7"/>
  <c r="AT47" i="7"/>
  <c r="AP47" i="7"/>
  <c r="AG47" i="7"/>
  <c r="AA47" i="7"/>
  <c r="E47" i="7"/>
  <c r="H46" i="7" s="1"/>
  <c r="D47" i="7"/>
  <c r="D63" i="7" s="1"/>
  <c r="AT46" i="7"/>
  <c r="AP46" i="7"/>
  <c r="AG46" i="7"/>
  <c r="AA46" i="7"/>
  <c r="K46" i="7"/>
  <c r="L46" i="7" s="1"/>
  <c r="I46" i="7"/>
  <c r="J46" i="7" s="1"/>
  <c r="D46" i="7"/>
  <c r="D62" i="7" s="1"/>
  <c r="D77" i="7" s="1"/>
  <c r="AT45" i="7"/>
  <c r="AP45" i="7"/>
  <c r="AG45" i="7"/>
  <c r="AA45" i="7"/>
  <c r="D45" i="7"/>
  <c r="E46" i="7" s="1"/>
  <c r="H45" i="7" s="1"/>
  <c r="I45" i="7" s="1"/>
  <c r="J45" i="7" s="1"/>
  <c r="AT44" i="7"/>
  <c r="AP44" i="7"/>
  <c r="AG44" i="7"/>
  <c r="AA44" i="7"/>
  <c r="T44" i="7"/>
  <c r="E44" i="7"/>
  <c r="H43" i="7" s="1"/>
  <c r="I43" i="7" s="1"/>
  <c r="J43" i="7" s="1"/>
  <c r="D44" i="7"/>
  <c r="D60" i="7" s="1"/>
  <c r="B44" i="7"/>
  <c r="AT43" i="7"/>
  <c r="AP43" i="7"/>
  <c r="AG43" i="7"/>
  <c r="AA43" i="7"/>
  <c r="L43" i="7"/>
  <c r="K43" i="7"/>
  <c r="D43" i="7"/>
  <c r="D59" i="7" s="1"/>
  <c r="D74" i="7" s="1"/>
  <c r="B43" i="7"/>
  <c r="T47" i="7" s="1"/>
  <c r="AT42" i="7"/>
  <c r="AR42" i="7"/>
  <c r="AP42" i="7"/>
  <c r="AG42" i="7"/>
  <c r="AA42" i="7"/>
  <c r="T42" i="7"/>
  <c r="D42" i="7"/>
  <c r="B42" i="7"/>
  <c r="E38" i="7"/>
  <c r="H37" i="7" s="1"/>
  <c r="I37" i="7" s="1"/>
  <c r="J37" i="7" s="1"/>
  <c r="AT37" i="7"/>
  <c r="AP37" i="7"/>
  <c r="AA37" i="7"/>
  <c r="K37" i="7"/>
  <c r="L37" i="7" s="1"/>
  <c r="E37" i="7"/>
  <c r="H36" i="7" s="1"/>
  <c r="I36" i="7" s="1"/>
  <c r="J36" i="7" s="1"/>
  <c r="AT36" i="7"/>
  <c r="AP36" i="7"/>
  <c r="AA36" i="7"/>
  <c r="T36" i="7"/>
  <c r="E36" i="7"/>
  <c r="AT35" i="7"/>
  <c r="AR35" i="7"/>
  <c r="AP35" i="7"/>
  <c r="AA35" i="7"/>
  <c r="H35" i="7"/>
  <c r="I35" i="7" s="1"/>
  <c r="J35" i="7" s="1"/>
  <c r="E35" i="7"/>
  <c r="H34" i="7" s="1"/>
  <c r="I34" i="7" s="1"/>
  <c r="J34" i="7" s="1"/>
  <c r="AT34" i="7"/>
  <c r="AS34" i="7"/>
  <c r="AR34" i="7"/>
  <c r="AP34" i="7"/>
  <c r="AA34" i="7"/>
  <c r="K34" i="7"/>
  <c r="L34" i="7" s="1"/>
  <c r="E34" i="7"/>
  <c r="H33" i="7" s="1"/>
  <c r="I33" i="7" s="1"/>
  <c r="J33" i="7" s="1"/>
  <c r="AT33" i="7"/>
  <c r="AS33" i="7"/>
  <c r="AP33" i="7"/>
  <c r="AA33" i="7"/>
  <c r="K33" i="7"/>
  <c r="L33" i="7" s="1"/>
  <c r="E33" i="7"/>
  <c r="AT32" i="7"/>
  <c r="AP32" i="7"/>
  <c r="AA32" i="7"/>
  <c r="J32" i="7"/>
  <c r="I32" i="7"/>
  <c r="H32" i="7"/>
  <c r="E32" i="7"/>
  <c r="AT31" i="7"/>
  <c r="AR31" i="7"/>
  <c r="AP31" i="7"/>
  <c r="AA31" i="7"/>
  <c r="H31" i="7"/>
  <c r="I31" i="7" s="1"/>
  <c r="J31" i="7" s="1"/>
  <c r="E31" i="7"/>
  <c r="H30" i="7" s="1"/>
  <c r="I30" i="7" s="1"/>
  <c r="J30" i="7" s="1"/>
  <c r="AT30" i="7"/>
  <c r="AS30" i="7"/>
  <c r="AR30" i="7"/>
  <c r="AP30" i="7"/>
  <c r="AA30" i="7"/>
  <c r="E30" i="7"/>
  <c r="H29" i="7" s="1"/>
  <c r="I29" i="7" s="1"/>
  <c r="J29" i="7" s="1"/>
  <c r="AT29" i="7"/>
  <c r="AP29" i="7"/>
  <c r="AA29" i="7"/>
  <c r="L29" i="7"/>
  <c r="E29" i="7"/>
  <c r="H28" i="7" s="1"/>
  <c r="I28" i="7" s="1"/>
  <c r="J28" i="7" s="1"/>
  <c r="AT28" i="7"/>
  <c r="AP28" i="7"/>
  <c r="AA28" i="7"/>
  <c r="E28" i="7"/>
  <c r="H27" i="7" s="1"/>
  <c r="B28" i="7"/>
  <c r="AS37" i="7" s="1"/>
  <c r="AT27" i="7"/>
  <c r="AR27" i="7"/>
  <c r="AP27" i="7"/>
  <c r="AA27" i="7"/>
  <c r="I27" i="7"/>
  <c r="J27" i="7" s="1"/>
  <c r="E27" i="7"/>
  <c r="H26" i="7" s="1"/>
  <c r="I26" i="7" s="1"/>
  <c r="B27" i="7"/>
  <c r="T35" i="7" s="1"/>
  <c r="AT26" i="7"/>
  <c r="AS26" i="7"/>
  <c r="AP26" i="7"/>
  <c r="AA26" i="7"/>
  <c r="K26" i="7"/>
  <c r="L26" i="7" s="1"/>
  <c r="J26" i="7"/>
  <c r="B26" i="7"/>
  <c r="K29" i="7" s="1"/>
  <c r="AW147" i="6"/>
  <c r="AU147" i="6"/>
  <c r="AS147" i="6"/>
  <c r="AG147" i="6"/>
  <c r="AW146" i="6"/>
  <c r="AV146" i="6"/>
  <c r="AS146" i="6"/>
  <c r="AG146" i="6"/>
  <c r="K146" i="6"/>
  <c r="L146" i="6" s="1"/>
  <c r="AW145" i="6"/>
  <c r="AS145" i="6"/>
  <c r="AG145" i="6"/>
  <c r="T145" i="6"/>
  <c r="AW144" i="6"/>
  <c r="AU144" i="6"/>
  <c r="AS144" i="6"/>
  <c r="AG144" i="6"/>
  <c r="AW143" i="6"/>
  <c r="AV143" i="6"/>
  <c r="AS143" i="6"/>
  <c r="AG143" i="6"/>
  <c r="AW142" i="6"/>
  <c r="AS142" i="6"/>
  <c r="AG142" i="6"/>
  <c r="AW141" i="6"/>
  <c r="AS141" i="6"/>
  <c r="AG141" i="6"/>
  <c r="T141" i="6"/>
  <c r="AW140" i="6"/>
  <c r="AV140" i="6"/>
  <c r="AU140" i="6"/>
  <c r="AS140" i="6"/>
  <c r="AG140" i="6"/>
  <c r="AW139" i="6"/>
  <c r="AS139" i="6"/>
  <c r="AG139" i="6"/>
  <c r="AW138" i="6"/>
  <c r="AS138" i="6"/>
  <c r="AG138" i="6"/>
  <c r="T138" i="6"/>
  <c r="B138" i="6"/>
  <c r="AV142" i="6" s="1"/>
  <c r="AW137" i="6"/>
  <c r="AV137" i="6"/>
  <c r="AS137" i="6"/>
  <c r="AG137" i="6"/>
  <c r="L137" i="6"/>
  <c r="K137" i="6"/>
  <c r="B137" i="6"/>
  <c r="T147" i="6" s="1"/>
  <c r="AW136" i="6"/>
  <c r="AV136" i="6"/>
  <c r="AS136" i="6"/>
  <c r="AG136" i="6"/>
  <c r="T136" i="6"/>
  <c r="K136" i="6"/>
  <c r="L136" i="6" s="1"/>
  <c r="B136" i="6"/>
  <c r="AU146" i="6" s="1"/>
  <c r="AZ132" i="6"/>
  <c r="AW132" i="6"/>
  <c r="AS132" i="6"/>
  <c r="AG132" i="6"/>
  <c r="K132" i="6"/>
  <c r="L132" i="6" s="1"/>
  <c r="R132" i="6" s="1"/>
  <c r="AZ131" i="6"/>
  <c r="AW131" i="6"/>
  <c r="AS131" i="6"/>
  <c r="AG131" i="6"/>
  <c r="T131" i="6"/>
  <c r="AZ130" i="6"/>
  <c r="AW130" i="6"/>
  <c r="AV130" i="6"/>
  <c r="AS130" i="6"/>
  <c r="AG130" i="6"/>
  <c r="AZ129" i="6"/>
  <c r="AW129" i="6"/>
  <c r="AS129" i="6"/>
  <c r="AG129" i="6"/>
  <c r="AZ128" i="6"/>
  <c r="AW128" i="6"/>
  <c r="AV128" i="6"/>
  <c r="AU128" i="6"/>
  <c r="AS128" i="6"/>
  <c r="AG128" i="6"/>
  <c r="AZ127" i="6"/>
  <c r="AW127" i="6"/>
  <c r="AS127" i="6"/>
  <c r="AG127" i="6"/>
  <c r="AZ126" i="6"/>
  <c r="AW126" i="6"/>
  <c r="AV126" i="6"/>
  <c r="AS126" i="6"/>
  <c r="AG126" i="6"/>
  <c r="AZ125" i="6"/>
  <c r="AW125" i="6"/>
  <c r="AS125" i="6"/>
  <c r="AG125" i="6"/>
  <c r="AZ124" i="6"/>
  <c r="AW124" i="6"/>
  <c r="AU124" i="6"/>
  <c r="AS124" i="6"/>
  <c r="AG124" i="6"/>
  <c r="AZ123" i="6"/>
  <c r="AW123" i="6"/>
  <c r="AS123" i="6"/>
  <c r="AG123" i="6"/>
  <c r="K123" i="6"/>
  <c r="L123" i="6" s="1"/>
  <c r="B123" i="6"/>
  <c r="AV132" i="6" s="1"/>
  <c r="AZ122" i="6"/>
  <c r="AW122" i="6"/>
  <c r="AS122" i="6"/>
  <c r="AG122" i="6"/>
  <c r="T122" i="6"/>
  <c r="B122" i="6"/>
  <c r="T124" i="6" s="1"/>
  <c r="AZ121" i="6"/>
  <c r="AW121" i="6"/>
  <c r="AV121" i="6"/>
  <c r="AU121" i="6"/>
  <c r="AS121" i="6"/>
  <c r="AG121" i="6"/>
  <c r="T121" i="6"/>
  <c r="K121" i="6"/>
  <c r="L121" i="6" s="1"/>
  <c r="B121" i="6"/>
  <c r="AU130" i="6" s="1"/>
  <c r="AW116" i="6"/>
  <c r="AS116" i="6"/>
  <c r="AG116" i="6"/>
  <c r="T116" i="6"/>
  <c r="AW115" i="6"/>
  <c r="AU115" i="6"/>
  <c r="AS115" i="6"/>
  <c r="AG115" i="6"/>
  <c r="AW114" i="6"/>
  <c r="AS114" i="6"/>
  <c r="AG114" i="6"/>
  <c r="AW113" i="6"/>
  <c r="AS113" i="6"/>
  <c r="AG113" i="6"/>
  <c r="T113" i="6"/>
  <c r="AW112" i="6"/>
  <c r="AU112" i="6"/>
  <c r="AS112" i="6"/>
  <c r="AG112" i="6"/>
  <c r="K112" i="6"/>
  <c r="L112" i="6" s="1"/>
  <c r="AW111" i="6"/>
  <c r="AS111" i="6"/>
  <c r="AG111" i="6"/>
  <c r="AW110" i="6"/>
  <c r="AS110" i="6"/>
  <c r="AG110" i="6"/>
  <c r="T110" i="6"/>
  <c r="AW109" i="6"/>
  <c r="AU109" i="6"/>
  <c r="AS109" i="6"/>
  <c r="AG109" i="6"/>
  <c r="K109" i="6"/>
  <c r="L109" i="6" s="1"/>
  <c r="AW108" i="6"/>
  <c r="AS108" i="6"/>
  <c r="AG108" i="6"/>
  <c r="AW107" i="6"/>
  <c r="AS107" i="6"/>
  <c r="AG107" i="6"/>
  <c r="T107" i="6"/>
  <c r="B107" i="6"/>
  <c r="AW106" i="6"/>
  <c r="AU106" i="6"/>
  <c r="AS106" i="6"/>
  <c r="AG106" i="6"/>
  <c r="K106" i="6"/>
  <c r="L106" i="6" s="1"/>
  <c r="B106" i="6"/>
  <c r="T109" i="6" s="1"/>
  <c r="AW105" i="6"/>
  <c r="AS105" i="6"/>
  <c r="AG105" i="6"/>
  <c r="K105" i="6"/>
  <c r="L105" i="6" s="1"/>
  <c r="R105" i="6" s="1"/>
  <c r="B105" i="6"/>
  <c r="K111" i="6" s="1"/>
  <c r="L111" i="6" s="1"/>
  <c r="AM100" i="6"/>
  <c r="AM99" i="6"/>
  <c r="AL99" i="6"/>
  <c r="K99" i="6"/>
  <c r="L99" i="6" s="1"/>
  <c r="AM98" i="6"/>
  <c r="K98" i="6"/>
  <c r="L98" i="6" s="1"/>
  <c r="AM97" i="6"/>
  <c r="AM96" i="6"/>
  <c r="AM95" i="6"/>
  <c r="AM94" i="6"/>
  <c r="AL94" i="6"/>
  <c r="AM93" i="6"/>
  <c r="K93" i="6"/>
  <c r="L93" i="6" s="1"/>
  <c r="R93" i="6" s="1"/>
  <c r="AM92" i="6"/>
  <c r="AM91" i="6"/>
  <c r="B91" i="6"/>
  <c r="AL93" i="6" s="1"/>
  <c r="AM90" i="6"/>
  <c r="AL90" i="6"/>
  <c r="AK90" i="6"/>
  <c r="B90" i="6"/>
  <c r="T100" i="6" s="1"/>
  <c r="AM89" i="6"/>
  <c r="AL89" i="6"/>
  <c r="B89" i="6"/>
  <c r="AK99" i="6" s="1"/>
  <c r="AT84" i="6"/>
  <c r="AP84" i="6"/>
  <c r="AA84" i="6"/>
  <c r="AT83" i="6"/>
  <c r="AP83" i="6"/>
  <c r="AA83" i="6"/>
  <c r="D83" i="6"/>
  <c r="AT82" i="6"/>
  <c r="AP82" i="6"/>
  <c r="AA82" i="6"/>
  <c r="K82" i="6"/>
  <c r="AT81" i="6"/>
  <c r="AP81" i="6"/>
  <c r="AA81" i="6"/>
  <c r="AT80" i="6"/>
  <c r="AP80" i="6"/>
  <c r="AA80" i="6"/>
  <c r="D80" i="6"/>
  <c r="E81" i="6" s="1"/>
  <c r="H80" i="6" s="1"/>
  <c r="I80" i="6" s="1"/>
  <c r="J80" i="6" s="1"/>
  <c r="AT79" i="6"/>
  <c r="AP79" i="6"/>
  <c r="AA79" i="6"/>
  <c r="K79" i="6"/>
  <c r="AT78" i="6"/>
  <c r="AP78" i="6"/>
  <c r="AA78" i="6"/>
  <c r="AT77" i="6"/>
  <c r="AS77" i="6"/>
  <c r="AP77" i="6"/>
  <c r="AA77" i="6"/>
  <c r="D77" i="6"/>
  <c r="D93" i="6" s="1"/>
  <c r="AT76" i="6"/>
  <c r="AP76" i="6"/>
  <c r="AA76" i="6"/>
  <c r="K76" i="6"/>
  <c r="L76" i="6" s="1"/>
  <c r="AT75" i="6"/>
  <c r="AP75" i="6"/>
  <c r="AA75" i="6"/>
  <c r="B75" i="6"/>
  <c r="AS79" i="6" s="1"/>
  <c r="AT74" i="6"/>
  <c r="AP74" i="6"/>
  <c r="AA74" i="6"/>
  <c r="K74" i="6"/>
  <c r="D74" i="6"/>
  <c r="E75" i="6" s="1"/>
  <c r="H74" i="6" s="1"/>
  <c r="I74" i="6" s="1"/>
  <c r="J74" i="6" s="1"/>
  <c r="B74" i="6"/>
  <c r="AT73" i="6"/>
  <c r="AP73" i="6"/>
  <c r="AA73" i="6"/>
  <c r="K73" i="6"/>
  <c r="L73" i="6" s="1"/>
  <c r="B73" i="6"/>
  <c r="AR79" i="6" s="1"/>
  <c r="E70" i="6"/>
  <c r="H69" i="6" s="1"/>
  <c r="I69" i="6" s="1"/>
  <c r="J69" i="6" s="1"/>
  <c r="D70" i="6"/>
  <c r="D85" i="6" s="1"/>
  <c r="D101" i="6" s="1"/>
  <c r="D117" i="6" s="1"/>
  <c r="D133" i="6" s="1"/>
  <c r="D148" i="6" s="1"/>
  <c r="AT69" i="6"/>
  <c r="AR69" i="6"/>
  <c r="AP69" i="6"/>
  <c r="AA69" i="6"/>
  <c r="E69" i="6"/>
  <c r="H68" i="6" s="1"/>
  <c r="D69" i="6"/>
  <c r="D84" i="6" s="1"/>
  <c r="AT68" i="6"/>
  <c r="AS68" i="6"/>
  <c r="AP68" i="6"/>
  <c r="AA68" i="6"/>
  <c r="I68" i="6"/>
  <c r="J68" i="6" s="1"/>
  <c r="D68" i="6"/>
  <c r="AT67" i="6"/>
  <c r="AP67" i="6"/>
  <c r="AA67" i="6"/>
  <c r="T67" i="6"/>
  <c r="D67" i="6"/>
  <c r="E68" i="6" s="1"/>
  <c r="H67" i="6" s="1"/>
  <c r="I67" i="6" s="1"/>
  <c r="J67" i="6" s="1"/>
  <c r="AT66" i="6"/>
  <c r="AR66" i="6"/>
  <c r="AP66" i="6"/>
  <c r="AA66" i="6"/>
  <c r="E66" i="6"/>
  <c r="H65" i="6" s="1"/>
  <c r="I65" i="6" s="1"/>
  <c r="J65" i="6" s="1"/>
  <c r="D66" i="6"/>
  <c r="E67" i="6" s="1"/>
  <c r="H66" i="6" s="1"/>
  <c r="I66" i="6" s="1"/>
  <c r="J66" i="6" s="1"/>
  <c r="AT65" i="6"/>
  <c r="AS65" i="6"/>
  <c r="AP65" i="6"/>
  <c r="AA65" i="6"/>
  <c r="D65" i="6"/>
  <c r="AT64" i="6"/>
  <c r="AP64" i="6"/>
  <c r="AA64" i="6"/>
  <c r="D64" i="6"/>
  <c r="E65" i="6" s="1"/>
  <c r="H64" i="6" s="1"/>
  <c r="I64" i="6" s="1"/>
  <c r="J64" i="6" s="1"/>
  <c r="AT63" i="6"/>
  <c r="AP63" i="6"/>
  <c r="AA63" i="6"/>
  <c r="T63" i="6"/>
  <c r="D63" i="6"/>
  <c r="AT62" i="6"/>
  <c r="AS62" i="6"/>
  <c r="AR62" i="6"/>
  <c r="AP62" i="6"/>
  <c r="AA62" i="6"/>
  <c r="E62" i="6"/>
  <c r="H61" i="6" s="1"/>
  <c r="I61" i="6" s="1"/>
  <c r="J61" i="6" s="1"/>
  <c r="D62" i="6"/>
  <c r="E63" i="6" s="1"/>
  <c r="H62" i="6" s="1"/>
  <c r="I62" i="6" s="1"/>
  <c r="J62" i="6" s="1"/>
  <c r="AT61" i="6"/>
  <c r="AP61" i="6"/>
  <c r="AA61" i="6"/>
  <c r="D61" i="6"/>
  <c r="D76" i="6" s="1"/>
  <c r="AT60" i="6"/>
  <c r="AS60" i="6"/>
  <c r="AP60" i="6"/>
  <c r="AA60" i="6"/>
  <c r="T60" i="6"/>
  <c r="D60" i="6"/>
  <c r="B60" i="6"/>
  <c r="AS64" i="6" s="1"/>
  <c r="AT59" i="6"/>
  <c r="AS59" i="6"/>
  <c r="AP59" i="6"/>
  <c r="AA59" i="6"/>
  <c r="E59" i="6"/>
  <c r="D59" i="6"/>
  <c r="E60" i="6" s="1"/>
  <c r="H59" i="6" s="1"/>
  <c r="I59" i="6" s="1"/>
  <c r="J59" i="6" s="1"/>
  <c r="B59" i="6"/>
  <c r="T69" i="6" s="1"/>
  <c r="AT58" i="6"/>
  <c r="AS58" i="6"/>
  <c r="AP58" i="6"/>
  <c r="AA58" i="6"/>
  <c r="T58" i="6"/>
  <c r="H58" i="6"/>
  <c r="I58" i="6" s="1"/>
  <c r="J58" i="6" s="1"/>
  <c r="D58" i="6"/>
  <c r="D73" i="6" s="1"/>
  <c r="B58" i="6"/>
  <c r="AR68" i="6" s="1"/>
  <c r="D54" i="6"/>
  <c r="AT53" i="6"/>
  <c r="AP53" i="6"/>
  <c r="AG53" i="6"/>
  <c r="AA53" i="6"/>
  <c r="K53" i="6"/>
  <c r="L53" i="6" s="1"/>
  <c r="E53" i="6"/>
  <c r="H52" i="6" s="1"/>
  <c r="I52" i="6" s="1"/>
  <c r="J52" i="6" s="1"/>
  <c r="D53" i="6"/>
  <c r="E54" i="6" s="1"/>
  <c r="H53" i="6" s="1"/>
  <c r="I53" i="6" s="1"/>
  <c r="J53" i="6" s="1"/>
  <c r="AT52" i="6"/>
  <c r="AP52" i="6"/>
  <c r="AG52" i="6"/>
  <c r="AA52" i="6"/>
  <c r="D52" i="6"/>
  <c r="AT51" i="6"/>
  <c r="AR51" i="6"/>
  <c r="AP51" i="6"/>
  <c r="AG51" i="6"/>
  <c r="AA51" i="6"/>
  <c r="D51" i="6"/>
  <c r="E52" i="6" s="1"/>
  <c r="H51" i="6" s="1"/>
  <c r="I51" i="6" s="1"/>
  <c r="J51" i="6" s="1"/>
  <c r="AT50" i="6"/>
  <c r="AP50" i="6"/>
  <c r="AG50" i="6"/>
  <c r="AA50" i="6"/>
  <c r="K50" i="6"/>
  <c r="L50" i="6" s="1"/>
  <c r="D50" i="6"/>
  <c r="E51" i="6" s="1"/>
  <c r="H50" i="6" s="1"/>
  <c r="I50" i="6" s="1"/>
  <c r="J50" i="6" s="1"/>
  <c r="AT49" i="6"/>
  <c r="AP49" i="6"/>
  <c r="AG49" i="6"/>
  <c r="AA49" i="6"/>
  <c r="D49" i="6"/>
  <c r="E50" i="6" s="1"/>
  <c r="H49" i="6" s="1"/>
  <c r="I49" i="6" s="1"/>
  <c r="J49" i="6" s="1"/>
  <c r="AT48" i="6"/>
  <c r="AP48" i="6"/>
  <c r="AG48" i="6"/>
  <c r="AA48" i="6"/>
  <c r="E48" i="6"/>
  <c r="H47" i="6" s="1"/>
  <c r="I47" i="6" s="1"/>
  <c r="J47" i="6" s="1"/>
  <c r="D48" i="6"/>
  <c r="E49" i="6" s="1"/>
  <c r="H48" i="6" s="1"/>
  <c r="I48" i="6" s="1"/>
  <c r="J48" i="6" s="1"/>
  <c r="AT47" i="6"/>
  <c r="AP47" i="6"/>
  <c r="AG47" i="6"/>
  <c r="AA47" i="6"/>
  <c r="L47" i="6"/>
  <c r="D47" i="6"/>
  <c r="AT46" i="6"/>
  <c r="AP46" i="6"/>
  <c r="AG46" i="6"/>
  <c r="AA46" i="6"/>
  <c r="T46" i="6"/>
  <c r="E46" i="6"/>
  <c r="H45" i="6" s="1"/>
  <c r="D46" i="6"/>
  <c r="E47" i="6" s="1"/>
  <c r="H46" i="6" s="1"/>
  <c r="I46" i="6" s="1"/>
  <c r="J46" i="6" s="1"/>
  <c r="AT45" i="6"/>
  <c r="AS45" i="6"/>
  <c r="AP45" i="6"/>
  <c r="AG45" i="6"/>
  <c r="AA45" i="6"/>
  <c r="I45" i="6"/>
  <c r="J45" i="6" s="1"/>
  <c r="D45" i="6"/>
  <c r="AT44" i="6"/>
  <c r="AS44" i="6"/>
  <c r="AP44" i="6"/>
  <c r="AG44" i="6"/>
  <c r="AA44" i="6"/>
  <c r="D44" i="6"/>
  <c r="E45" i="6" s="1"/>
  <c r="H44" i="6" s="1"/>
  <c r="I44" i="6" s="1"/>
  <c r="J44" i="6" s="1"/>
  <c r="B44" i="6"/>
  <c r="AS50" i="6" s="1"/>
  <c r="AT43" i="6"/>
  <c r="AS43" i="6"/>
  <c r="AR43" i="6"/>
  <c r="AP43" i="6"/>
  <c r="AG43" i="6"/>
  <c r="AA43" i="6"/>
  <c r="E43" i="6"/>
  <c r="H42" i="6" s="1"/>
  <c r="I42" i="6" s="1"/>
  <c r="J42" i="6" s="1"/>
  <c r="D43" i="6"/>
  <c r="E44" i="6" s="1"/>
  <c r="H43" i="6" s="1"/>
  <c r="I43" i="6" s="1"/>
  <c r="J43" i="6" s="1"/>
  <c r="B43" i="6"/>
  <c r="T51" i="6" s="1"/>
  <c r="AT42" i="6"/>
  <c r="AS42" i="6"/>
  <c r="AR42" i="6"/>
  <c r="AP42" i="6"/>
  <c r="AG42" i="6"/>
  <c r="AA42" i="6"/>
  <c r="K42" i="6"/>
  <c r="L42" i="6" s="1"/>
  <c r="R42" i="6" s="1"/>
  <c r="D42" i="6"/>
  <c r="B42" i="6"/>
  <c r="K47" i="6" s="1"/>
  <c r="E38" i="6"/>
  <c r="AT37" i="6"/>
  <c r="AS37" i="6"/>
  <c r="AP37" i="6"/>
  <c r="AA37" i="6"/>
  <c r="H37" i="6"/>
  <c r="I37" i="6" s="1"/>
  <c r="J37" i="6" s="1"/>
  <c r="E37" i="6"/>
  <c r="AT36" i="6"/>
  <c r="AS36" i="6"/>
  <c r="AP36" i="6"/>
  <c r="AA36" i="6"/>
  <c r="I36" i="6"/>
  <c r="J36" i="6" s="1"/>
  <c r="H36" i="6"/>
  <c r="E36" i="6"/>
  <c r="H35" i="6" s="1"/>
  <c r="I35" i="6" s="1"/>
  <c r="J35" i="6" s="1"/>
  <c r="AT35" i="6"/>
  <c r="AP35" i="6"/>
  <c r="AA35" i="6"/>
  <c r="E35" i="6"/>
  <c r="H34" i="6" s="1"/>
  <c r="I34" i="6" s="1"/>
  <c r="J34" i="6" s="1"/>
  <c r="AT34" i="6"/>
  <c r="AP34" i="6"/>
  <c r="AA34" i="6"/>
  <c r="E34" i="6"/>
  <c r="AT33" i="6"/>
  <c r="AR33" i="6"/>
  <c r="AP33" i="6"/>
  <c r="AA33" i="6"/>
  <c r="I33" i="6"/>
  <c r="J33" i="6" s="1"/>
  <c r="H33" i="6"/>
  <c r="E33" i="6"/>
  <c r="H32" i="6" s="1"/>
  <c r="I32" i="6" s="1"/>
  <c r="J32" i="6" s="1"/>
  <c r="AT32" i="6"/>
  <c r="AP32" i="6"/>
  <c r="AA32" i="6"/>
  <c r="K32" i="6"/>
  <c r="L32" i="6" s="1"/>
  <c r="R32" i="6" s="1"/>
  <c r="E32" i="6"/>
  <c r="H31" i="6" s="1"/>
  <c r="I31" i="6" s="1"/>
  <c r="J31" i="6" s="1"/>
  <c r="AT31" i="6"/>
  <c r="AP31" i="6"/>
  <c r="AA31" i="6"/>
  <c r="E31" i="6"/>
  <c r="H30" i="6" s="1"/>
  <c r="I30" i="6" s="1"/>
  <c r="J30" i="6" s="1"/>
  <c r="AT30" i="6"/>
  <c r="AP30" i="6"/>
  <c r="AA30" i="6"/>
  <c r="T30" i="6"/>
  <c r="E30" i="6"/>
  <c r="AT29" i="6"/>
  <c r="AS29" i="6"/>
  <c r="AR29" i="6"/>
  <c r="AP29" i="6"/>
  <c r="AA29" i="6"/>
  <c r="J29" i="6"/>
  <c r="H29" i="6"/>
  <c r="I29" i="6" s="1"/>
  <c r="E29" i="6"/>
  <c r="H28" i="6" s="1"/>
  <c r="I28" i="6" s="1"/>
  <c r="J28" i="6" s="1"/>
  <c r="AT28" i="6"/>
  <c r="AP28" i="6"/>
  <c r="AA28" i="6"/>
  <c r="L28" i="6"/>
  <c r="R28" i="6" s="1"/>
  <c r="K28" i="6"/>
  <c r="E28" i="6"/>
  <c r="B28" i="6"/>
  <c r="AS32" i="6" s="1"/>
  <c r="AT27" i="6"/>
  <c r="AP27" i="6"/>
  <c r="AA27" i="6"/>
  <c r="K27" i="6"/>
  <c r="L27" i="6" s="1"/>
  <c r="I27" i="6"/>
  <c r="J27" i="6" s="1"/>
  <c r="H27" i="6"/>
  <c r="E27" i="6"/>
  <c r="B27" i="6"/>
  <c r="T37" i="6" s="1"/>
  <c r="AT26" i="6"/>
  <c r="AS26" i="6"/>
  <c r="AP26" i="6"/>
  <c r="AA26" i="6"/>
  <c r="T26" i="6"/>
  <c r="L26" i="6"/>
  <c r="R26" i="6" s="1"/>
  <c r="K26" i="6"/>
  <c r="H26" i="6"/>
  <c r="I26" i="6" s="1"/>
  <c r="J26" i="6" s="1"/>
  <c r="B26" i="6"/>
  <c r="AR36" i="6" s="1"/>
  <c r="AW147" i="5"/>
  <c r="AS147" i="5"/>
  <c r="AG147" i="5"/>
  <c r="AW146" i="5"/>
  <c r="AS146" i="5"/>
  <c r="AG146" i="5"/>
  <c r="T146" i="5"/>
  <c r="AW145" i="5"/>
  <c r="AV145" i="5"/>
  <c r="AS145" i="5"/>
  <c r="AG145" i="5"/>
  <c r="AW144" i="5"/>
  <c r="AS144" i="5"/>
  <c r="AG144" i="5"/>
  <c r="AW143" i="5"/>
  <c r="AS143" i="5"/>
  <c r="AG143" i="5"/>
  <c r="T143" i="5"/>
  <c r="AW142" i="5"/>
  <c r="AU142" i="5"/>
  <c r="AS142" i="5"/>
  <c r="AG142" i="5"/>
  <c r="K142" i="5"/>
  <c r="L142" i="5" s="1"/>
  <c r="AW141" i="5"/>
  <c r="AS141" i="5"/>
  <c r="AG141" i="5"/>
  <c r="AW140" i="5"/>
  <c r="AS140" i="5"/>
  <c r="AG140" i="5"/>
  <c r="AW139" i="5"/>
  <c r="AU139" i="5"/>
  <c r="AS139" i="5"/>
  <c r="AG139" i="5"/>
  <c r="K139" i="5"/>
  <c r="L139" i="5" s="1"/>
  <c r="AW138" i="5"/>
  <c r="AS138" i="5"/>
  <c r="AG138" i="5"/>
  <c r="B138" i="5"/>
  <c r="AV141" i="5" s="1"/>
  <c r="AW137" i="5"/>
  <c r="AS137" i="5"/>
  <c r="AG137" i="5"/>
  <c r="T137" i="5"/>
  <c r="B137" i="5"/>
  <c r="T142" i="5" s="1"/>
  <c r="AW136" i="5"/>
  <c r="AV136" i="5"/>
  <c r="AS136" i="5"/>
  <c r="AG136" i="5"/>
  <c r="T136" i="5"/>
  <c r="B136" i="5"/>
  <c r="AU145" i="5" s="1"/>
  <c r="AZ132" i="5"/>
  <c r="AW132" i="5"/>
  <c r="AU132" i="5"/>
  <c r="AS132" i="5"/>
  <c r="AG132" i="5"/>
  <c r="AZ131" i="5"/>
  <c r="AW131" i="5"/>
  <c r="AS131" i="5"/>
  <c r="AG131" i="5"/>
  <c r="K131" i="5"/>
  <c r="L131" i="5" s="1"/>
  <c r="AZ130" i="5"/>
  <c r="AW130" i="5"/>
  <c r="AS130" i="5"/>
  <c r="AG130" i="5"/>
  <c r="T130" i="5"/>
  <c r="AZ129" i="5"/>
  <c r="AW129" i="5"/>
  <c r="AS129" i="5"/>
  <c r="AG129" i="5"/>
  <c r="AZ128" i="5"/>
  <c r="AW128" i="5"/>
  <c r="AS128" i="5"/>
  <c r="AG128" i="5"/>
  <c r="AZ127" i="5"/>
  <c r="AW127" i="5"/>
  <c r="AU127" i="5"/>
  <c r="AS127" i="5"/>
  <c r="AG127" i="5"/>
  <c r="K127" i="5"/>
  <c r="L127" i="5" s="1"/>
  <c r="AZ126" i="5"/>
  <c r="AW126" i="5"/>
  <c r="AS126" i="5"/>
  <c r="AG126" i="5"/>
  <c r="T126" i="5"/>
  <c r="AZ125" i="5"/>
  <c r="AW125" i="5"/>
  <c r="AS125" i="5"/>
  <c r="AG125" i="5"/>
  <c r="AZ124" i="5"/>
  <c r="AW124" i="5"/>
  <c r="AS124" i="5"/>
  <c r="AG124" i="5"/>
  <c r="AZ123" i="5"/>
  <c r="AW123" i="5"/>
  <c r="AV123" i="5"/>
  <c r="AS123" i="5"/>
  <c r="AG123" i="5"/>
  <c r="B123" i="5"/>
  <c r="AV129" i="5" s="1"/>
  <c r="AZ122" i="5"/>
  <c r="AW122" i="5"/>
  <c r="AS122" i="5"/>
  <c r="AG122" i="5"/>
  <c r="T122" i="5"/>
  <c r="B122" i="5"/>
  <c r="T132" i="5" s="1"/>
  <c r="AZ121" i="5"/>
  <c r="AW121" i="5"/>
  <c r="AV121" i="5"/>
  <c r="AS121" i="5"/>
  <c r="AG121" i="5"/>
  <c r="T121" i="5"/>
  <c r="B121" i="5"/>
  <c r="K122" i="5" s="1"/>
  <c r="L122" i="5" s="1"/>
  <c r="AW116" i="5"/>
  <c r="AS116" i="5"/>
  <c r="AG116" i="5"/>
  <c r="AW115" i="5"/>
  <c r="AS115" i="5"/>
  <c r="AG115" i="5"/>
  <c r="AW114" i="5"/>
  <c r="AU114" i="5"/>
  <c r="AS114" i="5"/>
  <c r="AG114" i="5"/>
  <c r="K114" i="5"/>
  <c r="AW113" i="5"/>
  <c r="AS113" i="5"/>
  <c r="AG113" i="5"/>
  <c r="AW112" i="5"/>
  <c r="AS112" i="5"/>
  <c r="AG112" i="5"/>
  <c r="AW111" i="5"/>
  <c r="AS111" i="5"/>
  <c r="AG111" i="5"/>
  <c r="K111" i="5"/>
  <c r="AW110" i="5"/>
  <c r="AU110" i="5"/>
  <c r="AS110" i="5"/>
  <c r="AG110" i="5"/>
  <c r="K110" i="5"/>
  <c r="AW109" i="5"/>
  <c r="AV109" i="5"/>
  <c r="AU109" i="5"/>
  <c r="AS109" i="5"/>
  <c r="AG109" i="5"/>
  <c r="K109" i="5"/>
  <c r="AW108" i="5"/>
  <c r="AS108" i="5"/>
  <c r="AG108" i="5"/>
  <c r="K108" i="5"/>
  <c r="AW107" i="5"/>
  <c r="AU107" i="5"/>
  <c r="AS107" i="5"/>
  <c r="AG107" i="5"/>
  <c r="K107" i="5"/>
  <c r="L107" i="5" s="1"/>
  <c r="B107" i="5"/>
  <c r="AV106" i="5" s="1"/>
  <c r="AW106" i="5"/>
  <c r="AU106" i="5"/>
  <c r="AS106" i="5"/>
  <c r="AG106" i="5"/>
  <c r="K106" i="5"/>
  <c r="B106" i="5"/>
  <c r="AW105" i="5"/>
  <c r="AU105" i="5"/>
  <c r="AS105" i="5"/>
  <c r="AG105" i="5"/>
  <c r="K105" i="5"/>
  <c r="L105" i="5" s="1"/>
  <c r="B105" i="5"/>
  <c r="AM100" i="5"/>
  <c r="AM99" i="5"/>
  <c r="AM98" i="5"/>
  <c r="AM97" i="5"/>
  <c r="AM96" i="5"/>
  <c r="T96" i="5"/>
  <c r="AM95" i="5"/>
  <c r="AK95" i="5"/>
  <c r="AM94" i="5"/>
  <c r="AM93" i="5"/>
  <c r="AM92" i="5"/>
  <c r="T92" i="5"/>
  <c r="K92" i="5"/>
  <c r="L92" i="5" s="1"/>
  <c r="AM91" i="5"/>
  <c r="T91" i="5"/>
  <c r="B91" i="5"/>
  <c r="AL93" i="5" s="1"/>
  <c r="AM90" i="5"/>
  <c r="AL90" i="5"/>
  <c r="T90" i="5"/>
  <c r="B90" i="5"/>
  <c r="T99" i="5" s="1"/>
  <c r="AM89" i="5"/>
  <c r="AL89" i="5"/>
  <c r="T89" i="5"/>
  <c r="B89" i="5"/>
  <c r="K97" i="5" s="1"/>
  <c r="L97" i="5" s="1"/>
  <c r="AT84" i="5"/>
  <c r="AR84" i="5"/>
  <c r="AP84" i="5"/>
  <c r="AA84" i="5"/>
  <c r="T84" i="5"/>
  <c r="AT83" i="5"/>
  <c r="AR83" i="5"/>
  <c r="AP83" i="5"/>
  <c r="AA83" i="5"/>
  <c r="AT82" i="5"/>
  <c r="AS82" i="5"/>
  <c r="AP82" i="5"/>
  <c r="AA82" i="5"/>
  <c r="T82" i="5"/>
  <c r="AT81" i="5"/>
  <c r="AR81" i="5"/>
  <c r="AP81" i="5"/>
  <c r="AA81" i="5"/>
  <c r="T81" i="5"/>
  <c r="AT80" i="5"/>
  <c r="AR80" i="5"/>
  <c r="AP80" i="5"/>
  <c r="AA80" i="5"/>
  <c r="AT79" i="5"/>
  <c r="AS79" i="5"/>
  <c r="AR79" i="5"/>
  <c r="AP79" i="5"/>
  <c r="AA79" i="5"/>
  <c r="AT78" i="5"/>
  <c r="AR78" i="5"/>
  <c r="AP78" i="5"/>
  <c r="AA78" i="5"/>
  <c r="K78" i="5"/>
  <c r="L78" i="5" s="1"/>
  <c r="R78" i="5" s="1"/>
  <c r="AT77" i="5"/>
  <c r="AS77" i="5"/>
  <c r="AR77" i="5"/>
  <c r="AP77" i="5"/>
  <c r="AA77" i="5"/>
  <c r="T77" i="5"/>
  <c r="AT76" i="5"/>
  <c r="AS76" i="5"/>
  <c r="AR76" i="5"/>
  <c r="AP76" i="5"/>
  <c r="AA76" i="5"/>
  <c r="T76" i="5"/>
  <c r="L76" i="5"/>
  <c r="K76" i="5"/>
  <c r="AT75" i="5"/>
  <c r="AR75" i="5"/>
  <c r="AP75" i="5"/>
  <c r="AA75" i="5"/>
  <c r="T75" i="5"/>
  <c r="K75" i="5"/>
  <c r="L75" i="5" s="1"/>
  <c r="B75" i="5"/>
  <c r="AS78" i="5" s="1"/>
  <c r="AT74" i="5"/>
  <c r="AS74" i="5"/>
  <c r="AR74" i="5"/>
  <c r="AP74" i="5"/>
  <c r="AA74" i="5"/>
  <c r="T74" i="5"/>
  <c r="B74" i="5"/>
  <c r="T83" i="5" s="1"/>
  <c r="AT73" i="5"/>
  <c r="AS73" i="5"/>
  <c r="AR73" i="5"/>
  <c r="AP73" i="5"/>
  <c r="AA73" i="5"/>
  <c r="T73" i="5"/>
  <c r="K73" i="5"/>
  <c r="L73" i="5" s="1"/>
  <c r="R73" i="5" s="1"/>
  <c r="B73" i="5"/>
  <c r="AR82" i="5" s="1"/>
  <c r="AT69" i="5"/>
  <c r="AR69" i="5"/>
  <c r="AP69" i="5"/>
  <c r="AA69" i="5"/>
  <c r="AT68" i="5"/>
  <c r="AP68" i="5"/>
  <c r="AA68" i="5"/>
  <c r="K68" i="5"/>
  <c r="L68" i="5" s="1"/>
  <c r="AT67" i="5"/>
  <c r="AP67" i="5"/>
  <c r="AA67" i="5"/>
  <c r="T67" i="5"/>
  <c r="AT66" i="5"/>
  <c r="AR66" i="5"/>
  <c r="AP66" i="5"/>
  <c r="AA66" i="5"/>
  <c r="AT65" i="5"/>
  <c r="AP65" i="5"/>
  <c r="AA65" i="5"/>
  <c r="D65" i="5"/>
  <c r="AT64" i="5"/>
  <c r="AP64" i="5"/>
  <c r="AA64" i="5"/>
  <c r="K64" i="5"/>
  <c r="L64" i="5" s="1"/>
  <c r="AT63" i="5"/>
  <c r="AP63" i="5"/>
  <c r="AA63" i="5"/>
  <c r="AT62" i="5"/>
  <c r="AP62" i="5"/>
  <c r="AA62" i="5"/>
  <c r="D62" i="5"/>
  <c r="AT61" i="5"/>
  <c r="AP61" i="5"/>
  <c r="AA61" i="5"/>
  <c r="K61" i="5"/>
  <c r="L61" i="5" s="1"/>
  <c r="AT60" i="5"/>
  <c r="AP60" i="5"/>
  <c r="AA60" i="5"/>
  <c r="B60" i="5"/>
  <c r="AS64" i="5" s="1"/>
  <c r="AT59" i="5"/>
  <c r="AP59" i="5"/>
  <c r="AA59" i="5"/>
  <c r="D59" i="5"/>
  <c r="B59" i="5"/>
  <c r="T62" i="5" s="1"/>
  <c r="AT58" i="5"/>
  <c r="AS58" i="5"/>
  <c r="AP58" i="5"/>
  <c r="AA58" i="5"/>
  <c r="T58" i="5"/>
  <c r="L58" i="5"/>
  <c r="O58" i="5" s="1"/>
  <c r="K58" i="5"/>
  <c r="B58" i="5"/>
  <c r="K67" i="5" s="1"/>
  <c r="L67" i="5" s="1"/>
  <c r="E54" i="5"/>
  <c r="H53" i="5" s="1"/>
  <c r="I53" i="5" s="1"/>
  <c r="J53" i="5" s="1"/>
  <c r="D54" i="5"/>
  <c r="D70" i="5" s="1"/>
  <c r="D85" i="5" s="1"/>
  <c r="D101" i="5" s="1"/>
  <c r="D117" i="5" s="1"/>
  <c r="D133" i="5" s="1"/>
  <c r="D148" i="5" s="1"/>
  <c r="AT53" i="5"/>
  <c r="AS53" i="5"/>
  <c r="AP53" i="5"/>
  <c r="AG53" i="5"/>
  <c r="AA53" i="5"/>
  <c r="K53" i="5"/>
  <c r="L53" i="5" s="1"/>
  <c r="D53" i="5"/>
  <c r="D69" i="5" s="1"/>
  <c r="AT52" i="5"/>
  <c r="AP52" i="5"/>
  <c r="AG52" i="5"/>
  <c r="AA52" i="5"/>
  <c r="L52" i="5"/>
  <c r="D52" i="5"/>
  <c r="D68" i="5" s="1"/>
  <c r="AT51" i="5"/>
  <c r="AR51" i="5"/>
  <c r="AP51" i="5"/>
  <c r="AG51" i="5"/>
  <c r="AA51" i="5"/>
  <c r="T51" i="5"/>
  <c r="K51" i="5"/>
  <c r="L51" i="5" s="1"/>
  <c r="D51" i="5"/>
  <c r="AT50" i="5"/>
  <c r="AR50" i="5"/>
  <c r="AP50" i="5"/>
  <c r="AG50" i="5"/>
  <c r="AA50" i="5"/>
  <c r="E50" i="5"/>
  <c r="H49" i="5" s="1"/>
  <c r="I49" i="5" s="1"/>
  <c r="J49" i="5" s="1"/>
  <c r="D50" i="5"/>
  <c r="D66" i="5" s="1"/>
  <c r="AT49" i="5"/>
  <c r="AP49" i="5"/>
  <c r="AG49" i="5"/>
  <c r="AA49" i="5"/>
  <c r="T49" i="5"/>
  <c r="E49" i="5"/>
  <c r="D49" i="5"/>
  <c r="AT48" i="5"/>
  <c r="AR48" i="5"/>
  <c r="AP48" i="5"/>
  <c r="AG48" i="5"/>
  <c r="AA48" i="5"/>
  <c r="H48" i="5"/>
  <c r="I48" i="5" s="1"/>
  <c r="J48" i="5" s="1"/>
  <c r="D48" i="5"/>
  <c r="D64" i="5" s="1"/>
  <c r="AT47" i="5"/>
  <c r="AS47" i="5"/>
  <c r="AP47" i="5"/>
  <c r="AG47" i="5"/>
  <c r="AA47" i="5"/>
  <c r="D47" i="5"/>
  <c r="D63" i="5" s="1"/>
  <c r="AT46" i="5"/>
  <c r="AS46" i="5"/>
  <c r="AP46" i="5"/>
  <c r="AG46" i="5"/>
  <c r="AA46" i="5"/>
  <c r="E46" i="5"/>
  <c r="H45" i="5" s="1"/>
  <c r="I45" i="5" s="1"/>
  <c r="J45" i="5" s="1"/>
  <c r="D46" i="5"/>
  <c r="E47" i="5" s="1"/>
  <c r="H46" i="5" s="1"/>
  <c r="I46" i="5" s="1"/>
  <c r="J46" i="5" s="1"/>
  <c r="AT45" i="5"/>
  <c r="AR45" i="5"/>
  <c r="AP45" i="5"/>
  <c r="AG45" i="5"/>
  <c r="AA45" i="5"/>
  <c r="K45" i="5"/>
  <c r="L45" i="5" s="1"/>
  <c r="E45" i="5"/>
  <c r="H44" i="5" s="1"/>
  <c r="I44" i="5" s="1"/>
  <c r="J44" i="5" s="1"/>
  <c r="D45" i="5"/>
  <c r="D61" i="5" s="1"/>
  <c r="AT44" i="5"/>
  <c r="AS44" i="5"/>
  <c r="AP44" i="5"/>
  <c r="AG44" i="5"/>
  <c r="AA44" i="5"/>
  <c r="K44" i="5"/>
  <c r="E44" i="5"/>
  <c r="D44" i="5"/>
  <c r="D60" i="5" s="1"/>
  <c r="B44" i="5"/>
  <c r="AS52" i="5" s="1"/>
  <c r="AT43" i="5"/>
  <c r="AS43" i="5"/>
  <c r="AR43" i="5"/>
  <c r="AP43" i="5"/>
  <c r="AG43" i="5"/>
  <c r="AA43" i="5"/>
  <c r="K43" i="5"/>
  <c r="L43" i="5" s="1"/>
  <c r="H43" i="5"/>
  <c r="I43" i="5" s="1"/>
  <c r="J43" i="5" s="1"/>
  <c r="D43" i="5"/>
  <c r="B43" i="5"/>
  <c r="L44" i="5" s="1"/>
  <c r="AT42" i="5"/>
  <c r="AS42" i="5"/>
  <c r="AP42" i="5"/>
  <c r="AG42" i="5"/>
  <c r="AA42" i="5"/>
  <c r="K42" i="5"/>
  <c r="L42" i="5" s="1"/>
  <c r="D42" i="5"/>
  <c r="D58" i="5" s="1"/>
  <c r="B42" i="5"/>
  <c r="K52" i="5" s="1"/>
  <c r="E38" i="5"/>
  <c r="AT37" i="5"/>
  <c r="AP37" i="5"/>
  <c r="AA37" i="5"/>
  <c r="T37" i="5"/>
  <c r="H37" i="5"/>
  <c r="I37" i="5" s="1"/>
  <c r="J37" i="5" s="1"/>
  <c r="E37" i="5"/>
  <c r="AT36" i="5"/>
  <c r="AP36" i="5"/>
  <c r="AA36" i="5"/>
  <c r="K36" i="5"/>
  <c r="L36" i="5" s="1"/>
  <c r="H36" i="5"/>
  <c r="I36" i="5" s="1"/>
  <c r="J36" i="5" s="1"/>
  <c r="E36" i="5"/>
  <c r="H35" i="5" s="1"/>
  <c r="I35" i="5" s="1"/>
  <c r="J35" i="5" s="1"/>
  <c r="AT35" i="5"/>
  <c r="AP35" i="5"/>
  <c r="AA35" i="5"/>
  <c r="K35" i="5"/>
  <c r="L35" i="5" s="1"/>
  <c r="E35" i="5"/>
  <c r="AT34" i="5"/>
  <c r="AS34" i="5"/>
  <c r="AP34" i="5"/>
  <c r="AA34" i="5"/>
  <c r="H34" i="5"/>
  <c r="I34" i="5" s="1"/>
  <c r="J34" i="5" s="1"/>
  <c r="E34" i="5"/>
  <c r="AT33" i="5"/>
  <c r="AR33" i="5"/>
  <c r="AP33" i="5"/>
  <c r="AA33" i="5"/>
  <c r="I33" i="5"/>
  <c r="J33" i="5" s="1"/>
  <c r="H33" i="5"/>
  <c r="E33" i="5"/>
  <c r="H32" i="5" s="1"/>
  <c r="I32" i="5" s="1"/>
  <c r="J32" i="5" s="1"/>
  <c r="AT32" i="5"/>
  <c r="AR32" i="5"/>
  <c r="AP32" i="5"/>
  <c r="AA32" i="5"/>
  <c r="K32" i="5"/>
  <c r="L32" i="5" s="1"/>
  <c r="E32" i="5"/>
  <c r="H31" i="5" s="1"/>
  <c r="I31" i="5" s="1"/>
  <c r="J31" i="5" s="1"/>
  <c r="AT31" i="5"/>
  <c r="AP31" i="5"/>
  <c r="AA31" i="5"/>
  <c r="K31" i="5"/>
  <c r="L31" i="5" s="1"/>
  <c r="E31" i="5"/>
  <c r="H30" i="5" s="1"/>
  <c r="I30" i="5" s="1"/>
  <c r="J30" i="5" s="1"/>
  <c r="AT30" i="5"/>
  <c r="AS30" i="5"/>
  <c r="AP30" i="5"/>
  <c r="AA30" i="5"/>
  <c r="E30" i="5"/>
  <c r="AT29" i="5"/>
  <c r="AS29" i="5"/>
  <c r="AP29" i="5"/>
  <c r="AA29" i="5"/>
  <c r="K29" i="5"/>
  <c r="L29" i="5" s="1"/>
  <c r="H29" i="5"/>
  <c r="I29" i="5" s="1"/>
  <c r="J29" i="5" s="1"/>
  <c r="E29" i="5"/>
  <c r="AT28" i="5"/>
  <c r="AS28" i="5"/>
  <c r="AR28" i="5"/>
  <c r="AP28" i="5"/>
  <c r="AA28" i="5"/>
  <c r="H28" i="5"/>
  <c r="I28" i="5" s="1"/>
  <c r="J28" i="5" s="1"/>
  <c r="E28" i="5"/>
  <c r="H27" i="5" s="1"/>
  <c r="I27" i="5" s="1"/>
  <c r="J27" i="5" s="1"/>
  <c r="B28" i="5"/>
  <c r="AS35" i="5" s="1"/>
  <c r="AT27" i="5"/>
  <c r="AP27" i="5"/>
  <c r="AA27" i="5"/>
  <c r="K27" i="5"/>
  <c r="E27" i="5"/>
  <c r="B27" i="5"/>
  <c r="T33" i="5" s="1"/>
  <c r="AT26" i="5"/>
  <c r="AS26" i="5"/>
  <c r="AP26" i="5"/>
  <c r="AA26" i="5"/>
  <c r="T26" i="5"/>
  <c r="K26" i="5"/>
  <c r="L26" i="5" s="1"/>
  <c r="H26" i="5"/>
  <c r="I26" i="5" s="1"/>
  <c r="J26" i="5" s="1"/>
  <c r="B26" i="5"/>
  <c r="AR35" i="5" s="1"/>
  <c r="AW147" i="4"/>
  <c r="AS147" i="4"/>
  <c r="AG147" i="4"/>
  <c r="K147" i="4"/>
  <c r="L147" i="4" s="1"/>
  <c r="AW146" i="4"/>
  <c r="AS146" i="4"/>
  <c r="AG146" i="4"/>
  <c r="AW145" i="4"/>
  <c r="AS145" i="4"/>
  <c r="AG145" i="4"/>
  <c r="AW144" i="4"/>
  <c r="AS144" i="4"/>
  <c r="AG144" i="4"/>
  <c r="K144" i="4"/>
  <c r="L144" i="4" s="1"/>
  <c r="AW143" i="4"/>
  <c r="AS143" i="4"/>
  <c r="AG143" i="4"/>
  <c r="AW142" i="4"/>
  <c r="AS142" i="4"/>
  <c r="AG142" i="4"/>
  <c r="AW141" i="4"/>
  <c r="AS141" i="4"/>
  <c r="AG141" i="4"/>
  <c r="AW140" i="4"/>
  <c r="AV140" i="4"/>
  <c r="AS140" i="4"/>
  <c r="AG140" i="4"/>
  <c r="AW139" i="4"/>
  <c r="AS139" i="4"/>
  <c r="AG139" i="4"/>
  <c r="AW138" i="4"/>
  <c r="AV138" i="4"/>
  <c r="AS138" i="4"/>
  <c r="AG138" i="4"/>
  <c r="B138" i="4"/>
  <c r="AV141" i="4" s="1"/>
  <c r="AW137" i="4"/>
  <c r="AV137" i="4"/>
  <c r="AS137" i="4"/>
  <c r="AG137" i="4"/>
  <c r="B137" i="4"/>
  <c r="T142" i="4" s="1"/>
  <c r="AW136" i="4"/>
  <c r="AV136" i="4"/>
  <c r="AS136" i="4"/>
  <c r="AG136" i="4"/>
  <c r="T136" i="4"/>
  <c r="B136" i="4"/>
  <c r="AZ132" i="4"/>
  <c r="AW132" i="4"/>
  <c r="AS132" i="4"/>
  <c r="AG132" i="4"/>
  <c r="AZ131" i="4"/>
  <c r="AW131" i="4"/>
  <c r="AV131" i="4"/>
  <c r="AS131" i="4"/>
  <c r="AG131" i="4"/>
  <c r="AZ130" i="4"/>
  <c r="AW130" i="4"/>
  <c r="AS130" i="4"/>
  <c r="AG130" i="4"/>
  <c r="AZ129" i="4"/>
  <c r="AW129" i="4"/>
  <c r="AS129" i="4"/>
  <c r="AG129" i="4"/>
  <c r="AZ128" i="4"/>
  <c r="AW128" i="4"/>
  <c r="AS128" i="4"/>
  <c r="AG128" i="4"/>
  <c r="T128" i="4"/>
  <c r="AZ127" i="4"/>
  <c r="AW127" i="4"/>
  <c r="AS127" i="4"/>
  <c r="AG127" i="4"/>
  <c r="AZ126" i="4"/>
  <c r="AW126" i="4"/>
  <c r="AS126" i="4"/>
  <c r="AG126" i="4"/>
  <c r="AZ125" i="4"/>
  <c r="AW125" i="4"/>
  <c r="AS125" i="4"/>
  <c r="AG125" i="4"/>
  <c r="AZ124" i="4"/>
  <c r="AW124" i="4"/>
  <c r="AS124" i="4"/>
  <c r="AG124" i="4"/>
  <c r="AZ123" i="4"/>
  <c r="AW123" i="4"/>
  <c r="AV123" i="4"/>
  <c r="AS123" i="4"/>
  <c r="AG123" i="4"/>
  <c r="T123" i="4"/>
  <c r="B123" i="4"/>
  <c r="AV124" i="4" s="1"/>
  <c r="AZ122" i="4"/>
  <c r="AW122" i="4"/>
  <c r="AV122" i="4"/>
  <c r="AS122" i="4"/>
  <c r="AG122" i="4"/>
  <c r="B122" i="4"/>
  <c r="T125" i="4" s="1"/>
  <c r="AZ121" i="4"/>
  <c r="AW121" i="4"/>
  <c r="AV121" i="4"/>
  <c r="AS121" i="4"/>
  <c r="AG121" i="4"/>
  <c r="T121" i="4"/>
  <c r="B121" i="4"/>
  <c r="AU129" i="4" s="1"/>
  <c r="AW116" i="4"/>
  <c r="AS116" i="4"/>
  <c r="AG116" i="4"/>
  <c r="AW115" i="4"/>
  <c r="AS115" i="4"/>
  <c r="AG115" i="4"/>
  <c r="AW114" i="4"/>
  <c r="AS114" i="4"/>
  <c r="AG114" i="4"/>
  <c r="AW113" i="4"/>
  <c r="AS113" i="4"/>
  <c r="AG113" i="4"/>
  <c r="AW112" i="4"/>
  <c r="AS112" i="4"/>
  <c r="AG112" i="4"/>
  <c r="AW111" i="4"/>
  <c r="AV111" i="4"/>
  <c r="AS111" i="4"/>
  <c r="AG111" i="4"/>
  <c r="AW110" i="4"/>
  <c r="AS110" i="4"/>
  <c r="AG110" i="4"/>
  <c r="AW109" i="4"/>
  <c r="AS109" i="4"/>
  <c r="AG109" i="4"/>
  <c r="T109" i="4"/>
  <c r="AW108" i="4"/>
  <c r="AV108" i="4"/>
  <c r="AS108" i="4"/>
  <c r="AG108" i="4"/>
  <c r="AW107" i="4"/>
  <c r="AS107" i="4"/>
  <c r="AG107" i="4"/>
  <c r="K107" i="4"/>
  <c r="L107" i="4" s="1"/>
  <c r="R107" i="4" s="1"/>
  <c r="B107" i="4"/>
  <c r="AV110" i="4" s="1"/>
  <c r="AW106" i="4"/>
  <c r="AS106" i="4"/>
  <c r="AG106" i="4"/>
  <c r="B106" i="4"/>
  <c r="T111" i="4" s="1"/>
  <c r="AW105" i="4"/>
  <c r="AU105" i="4"/>
  <c r="AS105" i="4"/>
  <c r="AG105" i="4"/>
  <c r="K105" i="4"/>
  <c r="L105" i="4" s="1"/>
  <c r="B105" i="4"/>
  <c r="AU110" i="4" s="1"/>
  <c r="AM100" i="4"/>
  <c r="K100" i="4"/>
  <c r="L100" i="4" s="1"/>
  <c r="AM99" i="4"/>
  <c r="T99" i="4"/>
  <c r="AM98" i="4"/>
  <c r="AL98" i="4"/>
  <c r="T98" i="4"/>
  <c r="AM97" i="4"/>
  <c r="AK97" i="4"/>
  <c r="AM96" i="4"/>
  <c r="AM95" i="4"/>
  <c r="K95" i="4"/>
  <c r="L95" i="4" s="1"/>
  <c r="AM94" i="4"/>
  <c r="T94" i="4"/>
  <c r="AM93" i="4"/>
  <c r="AK93" i="4"/>
  <c r="AM92" i="4"/>
  <c r="AK92" i="4"/>
  <c r="AM91" i="4"/>
  <c r="B91" i="4"/>
  <c r="AL96" i="4" s="1"/>
  <c r="AM90" i="4"/>
  <c r="AL90" i="4"/>
  <c r="B90" i="4"/>
  <c r="T97" i="4" s="1"/>
  <c r="AM89" i="4"/>
  <c r="AL89" i="4"/>
  <c r="B89" i="4"/>
  <c r="K90" i="4" s="1"/>
  <c r="L90" i="4" s="1"/>
  <c r="AT84" i="4"/>
  <c r="AS84" i="4"/>
  <c r="AP84" i="4"/>
  <c r="AA84" i="4"/>
  <c r="AT83" i="4"/>
  <c r="AP83" i="4"/>
  <c r="AA83" i="4"/>
  <c r="AT82" i="4"/>
  <c r="AP82" i="4"/>
  <c r="AA82" i="4"/>
  <c r="AT81" i="4"/>
  <c r="AS81" i="4"/>
  <c r="AP81" i="4"/>
  <c r="AA81" i="4"/>
  <c r="AT80" i="4"/>
  <c r="AP80" i="4"/>
  <c r="AA80" i="4"/>
  <c r="AT79" i="4"/>
  <c r="AP79" i="4"/>
  <c r="AA79" i="4"/>
  <c r="T79" i="4"/>
  <c r="AT78" i="4"/>
  <c r="AP78" i="4"/>
  <c r="AA78" i="4"/>
  <c r="K78" i="4"/>
  <c r="L78" i="4" s="1"/>
  <c r="AT77" i="4"/>
  <c r="AP77" i="4"/>
  <c r="AA77" i="4"/>
  <c r="AT76" i="4"/>
  <c r="AP76" i="4"/>
  <c r="AA76" i="4"/>
  <c r="T76" i="4"/>
  <c r="AT75" i="4"/>
  <c r="AR75" i="4"/>
  <c r="AP75" i="4"/>
  <c r="AA75" i="4"/>
  <c r="B75" i="4"/>
  <c r="AS77" i="4" s="1"/>
  <c r="AT74" i="4"/>
  <c r="AS74" i="4"/>
  <c r="AP74" i="4"/>
  <c r="AA74" i="4"/>
  <c r="B74" i="4"/>
  <c r="AT73" i="4"/>
  <c r="AS73" i="4"/>
  <c r="AP73" i="4"/>
  <c r="AA73" i="4"/>
  <c r="L73" i="4"/>
  <c r="K73" i="4"/>
  <c r="B73" i="4"/>
  <c r="AR78" i="4" s="1"/>
  <c r="AT69" i="4"/>
  <c r="AP69" i="4"/>
  <c r="AA69" i="4"/>
  <c r="AT68" i="4"/>
  <c r="AP68" i="4"/>
  <c r="AA68" i="4"/>
  <c r="AT67" i="4"/>
  <c r="AR67" i="4"/>
  <c r="AP67" i="4"/>
  <c r="AA67" i="4"/>
  <c r="AT66" i="4"/>
  <c r="AS66" i="4"/>
  <c r="AP66" i="4"/>
  <c r="AA66" i="4"/>
  <c r="AT65" i="4"/>
  <c r="AP65" i="4"/>
  <c r="AA65" i="4"/>
  <c r="D65" i="4"/>
  <c r="D80" i="4" s="1"/>
  <c r="AT64" i="4"/>
  <c r="AS64" i="4"/>
  <c r="AP64" i="4"/>
  <c r="AA64" i="4"/>
  <c r="T64" i="4"/>
  <c r="K64" i="4"/>
  <c r="L64" i="4" s="1"/>
  <c r="D64" i="4"/>
  <c r="AT63" i="4"/>
  <c r="AR63" i="4"/>
  <c r="AP63" i="4"/>
  <c r="AA63" i="4"/>
  <c r="K63" i="4"/>
  <c r="L63" i="4" s="1"/>
  <c r="E63" i="4"/>
  <c r="H62" i="4" s="1"/>
  <c r="I62" i="4" s="1"/>
  <c r="J62" i="4" s="1"/>
  <c r="AT62" i="4"/>
  <c r="AP62" i="4"/>
  <c r="AA62" i="4"/>
  <c r="T62" i="4"/>
  <c r="D62" i="4"/>
  <c r="D77" i="4" s="1"/>
  <c r="E78" i="4" s="1"/>
  <c r="H77" i="4" s="1"/>
  <c r="I77" i="4" s="1"/>
  <c r="J77" i="4" s="1"/>
  <c r="AT61" i="4"/>
  <c r="AS61" i="4"/>
  <c r="AP61" i="4"/>
  <c r="AA61" i="4"/>
  <c r="T61" i="4"/>
  <c r="K61" i="4"/>
  <c r="L61" i="4" s="1"/>
  <c r="D61" i="4"/>
  <c r="AT60" i="4"/>
  <c r="AR60" i="4"/>
  <c r="AP60" i="4"/>
  <c r="AA60" i="4"/>
  <c r="K60" i="4"/>
  <c r="L60" i="4" s="1"/>
  <c r="E60" i="4"/>
  <c r="H59" i="4" s="1"/>
  <c r="I59" i="4" s="1"/>
  <c r="J59" i="4" s="1"/>
  <c r="B60" i="4"/>
  <c r="AS69" i="4" s="1"/>
  <c r="AT59" i="4"/>
  <c r="AP59" i="4"/>
  <c r="AA59" i="4"/>
  <c r="T59" i="4"/>
  <c r="D59" i="4"/>
  <c r="D74" i="4" s="1"/>
  <c r="D90" i="4" s="1"/>
  <c r="B59" i="4"/>
  <c r="T67" i="4" s="1"/>
  <c r="AT58" i="4"/>
  <c r="AS58" i="4"/>
  <c r="AR58" i="4"/>
  <c r="AP58" i="4"/>
  <c r="AA58" i="4"/>
  <c r="D58" i="4"/>
  <c r="B58" i="4"/>
  <c r="AR69" i="4" s="1"/>
  <c r="E54" i="4"/>
  <c r="H53" i="4" s="1"/>
  <c r="I53" i="4" s="1"/>
  <c r="J53" i="4" s="1"/>
  <c r="D54" i="4"/>
  <c r="D70" i="4" s="1"/>
  <c r="D85" i="4" s="1"/>
  <c r="D101" i="4" s="1"/>
  <c r="D117" i="4" s="1"/>
  <c r="D133" i="4" s="1"/>
  <c r="D148" i="4" s="1"/>
  <c r="AT53" i="4"/>
  <c r="AP53" i="4"/>
  <c r="AG53" i="4"/>
  <c r="AA53" i="4"/>
  <c r="T53" i="4"/>
  <c r="D53" i="4"/>
  <c r="D69" i="4" s="1"/>
  <c r="AT52" i="4"/>
  <c r="AP52" i="4"/>
  <c r="AG52" i="4"/>
  <c r="AA52" i="4"/>
  <c r="T52" i="4"/>
  <c r="E52" i="4"/>
  <c r="H51" i="4" s="1"/>
  <c r="D52" i="4"/>
  <c r="E53" i="4" s="1"/>
  <c r="H52" i="4" s="1"/>
  <c r="I52" i="4" s="1"/>
  <c r="J52" i="4" s="1"/>
  <c r="AT51" i="4"/>
  <c r="AS51" i="4"/>
  <c r="AP51" i="4"/>
  <c r="AG51" i="4"/>
  <c r="AA51" i="4"/>
  <c r="T51" i="4"/>
  <c r="I51" i="4"/>
  <c r="J51" i="4" s="1"/>
  <c r="E51" i="4"/>
  <c r="D51" i="4"/>
  <c r="D67" i="4" s="1"/>
  <c r="AT50" i="4"/>
  <c r="AP50" i="4"/>
  <c r="AG50" i="4"/>
  <c r="AA50" i="4"/>
  <c r="H50" i="4"/>
  <c r="I50" i="4" s="1"/>
  <c r="J50" i="4" s="1"/>
  <c r="D50" i="4"/>
  <c r="D66" i="4" s="1"/>
  <c r="D81" i="4" s="1"/>
  <c r="AT49" i="4"/>
  <c r="AS49" i="4"/>
  <c r="AP49" i="4"/>
  <c r="AG49" i="4"/>
  <c r="AA49" i="4"/>
  <c r="I49" i="4"/>
  <c r="J49" i="4" s="1"/>
  <c r="E49" i="4"/>
  <c r="H48" i="4" s="1"/>
  <c r="I48" i="4" s="1"/>
  <c r="J48" i="4" s="1"/>
  <c r="D49" i="4"/>
  <c r="E50" i="4" s="1"/>
  <c r="H49" i="4" s="1"/>
  <c r="AT48" i="4"/>
  <c r="AP48" i="4"/>
  <c r="AG48" i="4"/>
  <c r="AA48" i="4"/>
  <c r="K48" i="4"/>
  <c r="L48" i="4" s="1"/>
  <c r="D48" i="4"/>
  <c r="AT47" i="4"/>
  <c r="AP47" i="4"/>
  <c r="AG47" i="4"/>
  <c r="AA47" i="4"/>
  <c r="E47" i="4"/>
  <c r="D47" i="4"/>
  <c r="D63" i="4" s="1"/>
  <c r="AT46" i="4"/>
  <c r="AP46" i="4"/>
  <c r="AG46" i="4"/>
  <c r="AA46" i="4"/>
  <c r="H46" i="4"/>
  <c r="I46" i="4" s="1"/>
  <c r="J46" i="4" s="1"/>
  <c r="D46" i="4"/>
  <c r="AT45" i="4"/>
  <c r="AP45" i="4"/>
  <c r="AG45" i="4"/>
  <c r="AA45" i="4"/>
  <c r="T45" i="4"/>
  <c r="E45" i="4"/>
  <c r="D45" i="4"/>
  <c r="E46" i="4" s="1"/>
  <c r="H45" i="4" s="1"/>
  <c r="I45" i="4" s="1"/>
  <c r="J45" i="4" s="1"/>
  <c r="AT44" i="4"/>
  <c r="AS44" i="4"/>
  <c r="AR44" i="4"/>
  <c r="AP44" i="4"/>
  <c r="AG44" i="4"/>
  <c r="AA44" i="4"/>
  <c r="T44" i="4"/>
  <c r="H44" i="4"/>
  <c r="I44" i="4" s="1"/>
  <c r="J44" i="4" s="1"/>
  <c r="E44" i="4"/>
  <c r="H43" i="4" s="1"/>
  <c r="I43" i="4" s="1"/>
  <c r="J43" i="4" s="1"/>
  <c r="D44" i="4"/>
  <c r="D60" i="4" s="1"/>
  <c r="B44" i="4"/>
  <c r="AS48" i="4" s="1"/>
  <c r="AT43" i="4"/>
  <c r="AS43" i="4"/>
  <c r="AP43" i="4"/>
  <c r="AG43" i="4"/>
  <c r="AA43" i="4"/>
  <c r="K43" i="4"/>
  <c r="L43" i="4" s="1"/>
  <c r="D43" i="4"/>
  <c r="B43" i="4"/>
  <c r="T49" i="4" s="1"/>
  <c r="AT42" i="4"/>
  <c r="AS42" i="4"/>
  <c r="AP42" i="4"/>
  <c r="AG42" i="4"/>
  <c r="AA42" i="4"/>
  <c r="T42" i="4"/>
  <c r="D42" i="4"/>
  <c r="E43" i="4" s="1"/>
  <c r="H42" i="4" s="1"/>
  <c r="I42" i="4" s="1"/>
  <c r="J42" i="4" s="1"/>
  <c r="B42" i="4"/>
  <c r="E38" i="4"/>
  <c r="H37" i="4" s="1"/>
  <c r="I37" i="4" s="1"/>
  <c r="J37" i="4" s="1"/>
  <c r="AT37" i="4"/>
  <c r="AP37" i="4"/>
  <c r="AA37" i="4"/>
  <c r="T37" i="4"/>
  <c r="E37" i="4"/>
  <c r="H36" i="4" s="1"/>
  <c r="I36" i="4" s="1"/>
  <c r="J36" i="4" s="1"/>
  <c r="AT36" i="4"/>
  <c r="AP36" i="4"/>
  <c r="AA36" i="4"/>
  <c r="E36" i="4"/>
  <c r="H35" i="4" s="1"/>
  <c r="I35" i="4" s="1"/>
  <c r="J35" i="4" s="1"/>
  <c r="AT35" i="4"/>
  <c r="AS35" i="4"/>
  <c r="AP35" i="4"/>
  <c r="AA35" i="4"/>
  <c r="T35" i="4"/>
  <c r="K35" i="4"/>
  <c r="L35" i="4" s="1"/>
  <c r="E35" i="4"/>
  <c r="H34" i="4" s="1"/>
  <c r="I34" i="4" s="1"/>
  <c r="J34" i="4" s="1"/>
  <c r="AT34" i="4"/>
  <c r="AP34" i="4"/>
  <c r="AA34" i="4"/>
  <c r="E34" i="4"/>
  <c r="AT33" i="4"/>
  <c r="AP33" i="4"/>
  <c r="AA33" i="4"/>
  <c r="J33" i="4"/>
  <c r="H33" i="4"/>
  <c r="I33" i="4" s="1"/>
  <c r="E33" i="4"/>
  <c r="AT32" i="4"/>
  <c r="AR32" i="4"/>
  <c r="AP32" i="4"/>
  <c r="AA32" i="4"/>
  <c r="T32" i="4"/>
  <c r="H32" i="4"/>
  <c r="I32" i="4" s="1"/>
  <c r="J32" i="4" s="1"/>
  <c r="E32" i="4"/>
  <c r="H31" i="4" s="1"/>
  <c r="I31" i="4" s="1"/>
  <c r="J31" i="4" s="1"/>
  <c r="AT31" i="4"/>
  <c r="AS31" i="4"/>
  <c r="AP31" i="4"/>
  <c r="AA31" i="4"/>
  <c r="T31" i="4"/>
  <c r="K31" i="4"/>
  <c r="L31" i="4" s="1"/>
  <c r="E31" i="4"/>
  <c r="H30" i="4" s="1"/>
  <c r="I30" i="4" s="1"/>
  <c r="J30" i="4" s="1"/>
  <c r="AT30" i="4"/>
  <c r="AP30" i="4"/>
  <c r="AA30" i="4"/>
  <c r="K30" i="4"/>
  <c r="L30" i="4" s="1"/>
  <c r="E30" i="4"/>
  <c r="H29" i="4" s="1"/>
  <c r="I29" i="4" s="1"/>
  <c r="J29" i="4" s="1"/>
  <c r="AT29" i="4"/>
  <c r="AP29" i="4"/>
  <c r="AA29" i="4"/>
  <c r="K29" i="4"/>
  <c r="L29" i="4" s="1"/>
  <c r="E29" i="4"/>
  <c r="AT28" i="4"/>
  <c r="AS28" i="4"/>
  <c r="AP28" i="4"/>
  <c r="AA28" i="4"/>
  <c r="H28" i="4"/>
  <c r="I28" i="4" s="1"/>
  <c r="J28" i="4" s="1"/>
  <c r="E28" i="4"/>
  <c r="B28" i="4"/>
  <c r="AS37" i="4" s="1"/>
  <c r="AT27" i="4"/>
  <c r="AS27" i="4"/>
  <c r="AP27" i="4"/>
  <c r="AA27" i="4"/>
  <c r="H27" i="4"/>
  <c r="I27" i="4" s="1"/>
  <c r="J27" i="4" s="1"/>
  <c r="E27" i="4"/>
  <c r="H26" i="4" s="1"/>
  <c r="B27" i="4"/>
  <c r="T27" i="4" s="1"/>
  <c r="AT26" i="4"/>
  <c r="AS26" i="4"/>
  <c r="AP26" i="4"/>
  <c r="AA26" i="4"/>
  <c r="T26" i="4"/>
  <c r="I26" i="4"/>
  <c r="J26" i="4" s="1"/>
  <c r="B26" i="4"/>
  <c r="AR37" i="4" s="1"/>
  <c r="AW147" i="3"/>
  <c r="AS147" i="3"/>
  <c r="AG147" i="3"/>
  <c r="T147" i="3"/>
  <c r="AW146" i="3"/>
  <c r="AU146" i="3"/>
  <c r="AS146" i="3"/>
  <c r="AG146" i="3"/>
  <c r="AW145" i="3"/>
  <c r="AS145" i="3"/>
  <c r="AG145" i="3"/>
  <c r="AW144" i="3"/>
  <c r="AS144" i="3"/>
  <c r="AG144" i="3"/>
  <c r="T144" i="3"/>
  <c r="AW143" i="3"/>
  <c r="AU143" i="3"/>
  <c r="AS143" i="3"/>
  <c r="AG143" i="3"/>
  <c r="K143" i="3"/>
  <c r="L143" i="3" s="1"/>
  <c r="AW142" i="3"/>
  <c r="AS142" i="3"/>
  <c r="AG142" i="3"/>
  <c r="T142" i="3"/>
  <c r="AW141" i="3"/>
  <c r="AS141" i="3"/>
  <c r="AG141" i="3"/>
  <c r="AW140" i="3"/>
  <c r="AS140" i="3"/>
  <c r="AG140" i="3"/>
  <c r="K140" i="3"/>
  <c r="L140" i="3" s="1"/>
  <c r="AW139" i="3"/>
  <c r="AS139" i="3"/>
  <c r="AG139" i="3"/>
  <c r="T139" i="3"/>
  <c r="AW138" i="3"/>
  <c r="AS138" i="3"/>
  <c r="AG138" i="3"/>
  <c r="B138" i="3"/>
  <c r="AW137" i="3"/>
  <c r="AU137" i="3"/>
  <c r="AS137" i="3"/>
  <c r="AG137" i="3"/>
  <c r="K137" i="3"/>
  <c r="L137" i="3" s="1"/>
  <c r="B137" i="3"/>
  <c r="T140" i="3" s="1"/>
  <c r="AW136" i="3"/>
  <c r="AS136" i="3"/>
  <c r="AG136" i="3"/>
  <c r="B136" i="3"/>
  <c r="K142" i="3" s="1"/>
  <c r="L142" i="3" s="1"/>
  <c r="AZ132" i="3"/>
  <c r="AW132" i="3"/>
  <c r="AV132" i="3"/>
  <c r="AS132" i="3"/>
  <c r="AG132" i="3"/>
  <c r="AZ131" i="3"/>
  <c r="AW131" i="3"/>
  <c r="AV131" i="3"/>
  <c r="AS131" i="3"/>
  <c r="AG131" i="3"/>
  <c r="AZ130" i="3"/>
  <c r="AW130" i="3"/>
  <c r="AU130" i="3"/>
  <c r="AS130" i="3"/>
  <c r="AG130" i="3"/>
  <c r="K130" i="3"/>
  <c r="AZ129" i="3"/>
  <c r="AW129" i="3"/>
  <c r="AU129" i="3"/>
  <c r="AS129" i="3"/>
  <c r="AG129" i="3"/>
  <c r="T129" i="3"/>
  <c r="AZ128" i="3"/>
  <c r="AW128" i="3"/>
  <c r="AU128" i="3"/>
  <c r="AS128" i="3"/>
  <c r="AG128" i="3"/>
  <c r="K128" i="3"/>
  <c r="L128" i="3" s="1"/>
  <c r="AZ127" i="3"/>
  <c r="AW127" i="3"/>
  <c r="AS127" i="3"/>
  <c r="AG127" i="3"/>
  <c r="AZ126" i="3"/>
  <c r="AW126" i="3"/>
  <c r="AU126" i="3"/>
  <c r="AS126" i="3"/>
  <c r="AG126" i="3"/>
  <c r="K126" i="3"/>
  <c r="AZ125" i="3"/>
  <c r="AW125" i="3"/>
  <c r="AS125" i="3"/>
  <c r="AG125" i="3"/>
  <c r="K125" i="3"/>
  <c r="L125" i="3" s="1"/>
  <c r="AZ124" i="3"/>
  <c r="AW124" i="3"/>
  <c r="AV124" i="3"/>
  <c r="AU124" i="3"/>
  <c r="AS124" i="3"/>
  <c r="AG124" i="3"/>
  <c r="T124" i="3"/>
  <c r="K124" i="3"/>
  <c r="L124" i="3" s="1"/>
  <c r="AZ123" i="3"/>
  <c r="AW123" i="3"/>
  <c r="AU123" i="3"/>
  <c r="AS123" i="3"/>
  <c r="AG123" i="3"/>
  <c r="K123" i="3"/>
  <c r="L123" i="3" s="1"/>
  <c r="R123" i="3" s="1"/>
  <c r="B123" i="3"/>
  <c r="AV123" i="3" s="1"/>
  <c r="AZ122" i="3"/>
  <c r="AW122" i="3"/>
  <c r="AU122" i="3"/>
  <c r="AS122" i="3"/>
  <c r="AG122" i="3"/>
  <c r="K122" i="3"/>
  <c r="L122" i="3" s="1"/>
  <c r="B122" i="3"/>
  <c r="AZ121" i="3"/>
  <c r="AW121" i="3"/>
  <c r="AU121" i="3"/>
  <c r="AS121" i="3"/>
  <c r="AG121" i="3"/>
  <c r="O121" i="3"/>
  <c r="K121" i="3"/>
  <c r="L121" i="3" s="1"/>
  <c r="R121" i="3" s="1"/>
  <c r="B121" i="3"/>
  <c r="AU132" i="3" s="1"/>
  <c r="AW116" i="3"/>
  <c r="AS116" i="3"/>
  <c r="AG116" i="3"/>
  <c r="AW115" i="3"/>
  <c r="AS115" i="3"/>
  <c r="AG115" i="3"/>
  <c r="K115" i="3"/>
  <c r="L115" i="3" s="1"/>
  <c r="AW114" i="3"/>
  <c r="AS114" i="3"/>
  <c r="AG114" i="3"/>
  <c r="T114" i="3"/>
  <c r="L114" i="3"/>
  <c r="AW113" i="3"/>
  <c r="AU113" i="3"/>
  <c r="AS113" i="3"/>
  <c r="AG113" i="3"/>
  <c r="AW112" i="3"/>
  <c r="AS112" i="3"/>
  <c r="AG112" i="3"/>
  <c r="AW111" i="3"/>
  <c r="AS111" i="3"/>
  <c r="AG111" i="3"/>
  <c r="K111" i="3"/>
  <c r="L111" i="3" s="1"/>
  <c r="AW110" i="3"/>
  <c r="AS110" i="3"/>
  <c r="AG110" i="3"/>
  <c r="AW109" i="3"/>
  <c r="AS109" i="3"/>
  <c r="AG109" i="3"/>
  <c r="AW108" i="3"/>
  <c r="AS108" i="3"/>
  <c r="AG108" i="3"/>
  <c r="K108" i="3"/>
  <c r="L108" i="3" s="1"/>
  <c r="AW107" i="3"/>
  <c r="AS107" i="3"/>
  <c r="AG107" i="3"/>
  <c r="T107" i="3"/>
  <c r="B107" i="3"/>
  <c r="AV111" i="3" s="1"/>
  <c r="AW106" i="3"/>
  <c r="AV106" i="3"/>
  <c r="AS106" i="3"/>
  <c r="AG106" i="3"/>
  <c r="T106" i="3"/>
  <c r="B106" i="3"/>
  <c r="T109" i="3" s="1"/>
  <c r="AW105" i="3"/>
  <c r="AV105" i="3"/>
  <c r="AS105" i="3"/>
  <c r="AG105" i="3"/>
  <c r="T105" i="3"/>
  <c r="B105" i="3"/>
  <c r="K114" i="3" s="1"/>
  <c r="AM100" i="3"/>
  <c r="AL100" i="3"/>
  <c r="T100" i="3"/>
  <c r="K100" i="3"/>
  <c r="L100" i="3" s="1"/>
  <c r="AM99" i="3"/>
  <c r="AK99" i="3"/>
  <c r="AM98" i="3"/>
  <c r="T98" i="3"/>
  <c r="AM97" i="3"/>
  <c r="AL97" i="3"/>
  <c r="AK97" i="3"/>
  <c r="T97" i="3"/>
  <c r="AM96" i="3"/>
  <c r="AK96" i="3"/>
  <c r="AM95" i="3"/>
  <c r="AL95" i="3"/>
  <c r="T95" i="3"/>
  <c r="L95" i="3"/>
  <c r="R95" i="3" s="1"/>
  <c r="K95" i="3"/>
  <c r="D95" i="3"/>
  <c r="AM94" i="3"/>
  <c r="AK94" i="3"/>
  <c r="K94" i="3"/>
  <c r="L94" i="3" s="1"/>
  <c r="AM93" i="3"/>
  <c r="T93" i="3"/>
  <c r="K93" i="3"/>
  <c r="L93" i="3" s="1"/>
  <c r="AM92" i="3"/>
  <c r="AL92" i="3"/>
  <c r="AK92" i="3"/>
  <c r="T92" i="3"/>
  <c r="AM91" i="3"/>
  <c r="AK91" i="3"/>
  <c r="B91" i="3"/>
  <c r="AL89" i="3" s="1"/>
  <c r="AM90" i="3"/>
  <c r="AK90" i="3"/>
  <c r="L90" i="3"/>
  <c r="R90" i="3" s="1"/>
  <c r="K90" i="3"/>
  <c r="B90" i="3"/>
  <c r="T90" i="3" s="1"/>
  <c r="AM89" i="3"/>
  <c r="AK89" i="3"/>
  <c r="K89" i="3"/>
  <c r="L89" i="3" s="1"/>
  <c r="D89" i="3"/>
  <c r="B89" i="3"/>
  <c r="K97" i="3" s="1"/>
  <c r="L97" i="3" s="1"/>
  <c r="AT84" i="3"/>
  <c r="AS84" i="3"/>
  <c r="AP84" i="3"/>
  <c r="AA84" i="3"/>
  <c r="AT83" i="3"/>
  <c r="AS83" i="3"/>
  <c r="AP83" i="3"/>
  <c r="AA83" i="3"/>
  <c r="AT82" i="3"/>
  <c r="AP82" i="3"/>
  <c r="AA82" i="3"/>
  <c r="AT81" i="3"/>
  <c r="AS81" i="3"/>
  <c r="AP81" i="3"/>
  <c r="AA81" i="3"/>
  <c r="AT80" i="3"/>
  <c r="AS80" i="3"/>
  <c r="AP80" i="3"/>
  <c r="AA80" i="3"/>
  <c r="AT79" i="3"/>
  <c r="AP79" i="3"/>
  <c r="AA79" i="3"/>
  <c r="T79" i="3"/>
  <c r="AT78" i="3"/>
  <c r="AS78" i="3"/>
  <c r="AR78" i="3"/>
  <c r="AP78" i="3"/>
  <c r="AA78" i="3"/>
  <c r="T78" i="3"/>
  <c r="AT77" i="3"/>
  <c r="AS77" i="3"/>
  <c r="AR77" i="3"/>
  <c r="AP77" i="3"/>
  <c r="AA77" i="3"/>
  <c r="AT76" i="3"/>
  <c r="AP76" i="3"/>
  <c r="AA76" i="3"/>
  <c r="T76" i="3"/>
  <c r="AT75" i="3"/>
  <c r="AS75" i="3"/>
  <c r="AR75" i="3"/>
  <c r="AP75" i="3"/>
  <c r="AA75" i="3"/>
  <c r="T75" i="3"/>
  <c r="B75" i="3"/>
  <c r="AS79" i="3" s="1"/>
  <c r="AT74" i="3"/>
  <c r="AS74" i="3"/>
  <c r="AP74" i="3"/>
  <c r="AA74" i="3"/>
  <c r="B74" i="3"/>
  <c r="T77" i="3" s="1"/>
  <c r="AT73" i="3"/>
  <c r="AS73" i="3"/>
  <c r="AP73" i="3"/>
  <c r="AA73" i="3"/>
  <c r="R73" i="3"/>
  <c r="L73" i="3"/>
  <c r="O73" i="3" s="1"/>
  <c r="K73" i="3"/>
  <c r="B73" i="3"/>
  <c r="AR79" i="3" s="1"/>
  <c r="D70" i="3"/>
  <c r="D85" i="3" s="1"/>
  <c r="D101" i="3" s="1"/>
  <c r="D117" i="3" s="1"/>
  <c r="D133" i="3" s="1"/>
  <c r="D148" i="3" s="1"/>
  <c r="AT69" i="3"/>
  <c r="AP69" i="3"/>
  <c r="AA69" i="3"/>
  <c r="T69" i="3"/>
  <c r="D69" i="3"/>
  <c r="AT68" i="3"/>
  <c r="AR68" i="3"/>
  <c r="AP68" i="3"/>
  <c r="AA68" i="3"/>
  <c r="AT67" i="3"/>
  <c r="AP67" i="3"/>
  <c r="AA67" i="3"/>
  <c r="AT66" i="3"/>
  <c r="AP66" i="3"/>
  <c r="AA66" i="3"/>
  <c r="T66" i="3"/>
  <c r="D66" i="3"/>
  <c r="AT65" i="3"/>
  <c r="AR65" i="3"/>
  <c r="AP65" i="3"/>
  <c r="AA65" i="3"/>
  <c r="K65" i="3"/>
  <c r="L65" i="3" s="1"/>
  <c r="AT64" i="3"/>
  <c r="AP64" i="3"/>
  <c r="AA64" i="3"/>
  <c r="AT63" i="3"/>
  <c r="AP63" i="3"/>
  <c r="AA63" i="3"/>
  <c r="AT62" i="3"/>
  <c r="AP62" i="3"/>
  <c r="AA62" i="3"/>
  <c r="K62" i="3"/>
  <c r="L62" i="3" s="1"/>
  <c r="AT61" i="3"/>
  <c r="AP61" i="3"/>
  <c r="AA61" i="3"/>
  <c r="T61" i="3"/>
  <c r="AT60" i="3"/>
  <c r="AP60" i="3"/>
  <c r="AA60" i="3"/>
  <c r="B60" i="3"/>
  <c r="AT59" i="3"/>
  <c r="AR59" i="3"/>
  <c r="AP59" i="3"/>
  <c r="AA59" i="3"/>
  <c r="K59" i="3"/>
  <c r="L59" i="3" s="1"/>
  <c r="B59" i="3"/>
  <c r="T62" i="3" s="1"/>
  <c r="AT58" i="3"/>
  <c r="AP58" i="3"/>
  <c r="AA58" i="3"/>
  <c r="T58" i="3"/>
  <c r="B58" i="3"/>
  <c r="K64" i="3" s="1"/>
  <c r="L64" i="3" s="1"/>
  <c r="D54" i="3"/>
  <c r="AT53" i="3"/>
  <c r="AP53" i="3"/>
  <c r="AG53" i="3"/>
  <c r="AA53" i="3"/>
  <c r="D53" i="3"/>
  <c r="E54" i="3" s="1"/>
  <c r="H53" i="3" s="1"/>
  <c r="I53" i="3" s="1"/>
  <c r="J53" i="3" s="1"/>
  <c r="AT52" i="3"/>
  <c r="AP52" i="3"/>
  <c r="AG52" i="3"/>
  <c r="AA52" i="3"/>
  <c r="E52" i="3"/>
  <c r="H51" i="3" s="1"/>
  <c r="I51" i="3" s="1"/>
  <c r="J51" i="3" s="1"/>
  <c r="D52" i="3"/>
  <c r="D68" i="3" s="1"/>
  <c r="AT51" i="3"/>
  <c r="AP51" i="3"/>
  <c r="AG51" i="3"/>
  <c r="AA51" i="3"/>
  <c r="E51" i="3"/>
  <c r="H50" i="3" s="1"/>
  <c r="D51" i="3"/>
  <c r="D67" i="3" s="1"/>
  <c r="AT50" i="3"/>
  <c r="AS50" i="3"/>
  <c r="AP50" i="3"/>
  <c r="AG50" i="3"/>
  <c r="AA50" i="3"/>
  <c r="I50" i="3"/>
  <c r="J50" i="3" s="1"/>
  <c r="D50" i="3"/>
  <c r="AT49" i="3"/>
  <c r="AS49" i="3"/>
  <c r="AP49" i="3"/>
  <c r="AG49" i="3"/>
  <c r="AA49" i="3"/>
  <c r="D49" i="3"/>
  <c r="D65" i="3" s="1"/>
  <c r="AT48" i="3"/>
  <c r="AS48" i="3"/>
  <c r="AP48" i="3"/>
  <c r="AG48" i="3"/>
  <c r="AA48" i="3"/>
  <c r="E48" i="3"/>
  <c r="H47" i="3" s="1"/>
  <c r="I47" i="3" s="1"/>
  <c r="J47" i="3" s="1"/>
  <c r="D48" i="3"/>
  <c r="D64" i="3" s="1"/>
  <c r="D79" i="3" s="1"/>
  <c r="E80" i="3" s="1"/>
  <c r="H79" i="3" s="1"/>
  <c r="I79" i="3" s="1"/>
  <c r="J79" i="3" s="1"/>
  <c r="AT47" i="3"/>
  <c r="AP47" i="3"/>
  <c r="AG47" i="3"/>
  <c r="AA47" i="3"/>
  <c r="K47" i="3"/>
  <c r="D47" i="3"/>
  <c r="D63" i="3" s="1"/>
  <c r="AT46" i="3"/>
  <c r="AP46" i="3"/>
  <c r="AG46" i="3"/>
  <c r="AA46" i="3"/>
  <c r="D46" i="3"/>
  <c r="AT45" i="3"/>
  <c r="AR45" i="3"/>
  <c r="AP45" i="3"/>
  <c r="AG45" i="3"/>
  <c r="AA45" i="3"/>
  <c r="D45" i="3"/>
  <c r="D61" i="3" s="1"/>
  <c r="D76" i="3" s="1"/>
  <c r="AT44" i="3"/>
  <c r="AP44" i="3"/>
  <c r="AG44" i="3"/>
  <c r="AA44" i="3"/>
  <c r="E44" i="3"/>
  <c r="H43" i="3" s="1"/>
  <c r="D44" i="3"/>
  <c r="E45" i="3" s="1"/>
  <c r="H44" i="3" s="1"/>
  <c r="I44" i="3" s="1"/>
  <c r="J44" i="3" s="1"/>
  <c r="B44" i="3"/>
  <c r="AS47" i="3" s="1"/>
  <c r="AT43" i="3"/>
  <c r="AS43" i="3"/>
  <c r="AP43" i="3"/>
  <c r="AG43" i="3"/>
  <c r="AA43" i="3"/>
  <c r="I43" i="3"/>
  <c r="J43" i="3" s="1"/>
  <c r="E43" i="3"/>
  <c r="D43" i="3"/>
  <c r="D59" i="3" s="1"/>
  <c r="B43" i="3"/>
  <c r="AT42" i="3"/>
  <c r="AS42" i="3"/>
  <c r="AP42" i="3"/>
  <c r="AG42" i="3"/>
  <c r="AA42" i="3"/>
  <c r="H42" i="3"/>
  <c r="I42" i="3" s="1"/>
  <c r="J42" i="3" s="1"/>
  <c r="D42" i="3"/>
  <c r="D58" i="3" s="1"/>
  <c r="D73" i="3" s="1"/>
  <c r="E74" i="3" s="1"/>
  <c r="H73" i="3" s="1"/>
  <c r="I73" i="3" s="1"/>
  <c r="J73" i="3" s="1"/>
  <c r="B42" i="3"/>
  <c r="AR50" i="3" s="1"/>
  <c r="E38" i="3"/>
  <c r="H37" i="3" s="1"/>
  <c r="I37" i="3" s="1"/>
  <c r="J37" i="3" s="1"/>
  <c r="AT37" i="3"/>
  <c r="AP37" i="3"/>
  <c r="AA37" i="3"/>
  <c r="E37" i="3"/>
  <c r="AT36" i="3"/>
  <c r="AP36" i="3"/>
  <c r="AA36" i="3"/>
  <c r="H36" i="3"/>
  <c r="I36" i="3" s="1"/>
  <c r="J36" i="3" s="1"/>
  <c r="E36" i="3"/>
  <c r="AT35" i="3"/>
  <c r="AP35" i="3"/>
  <c r="AA35" i="3"/>
  <c r="H35" i="3"/>
  <c r="I35" i="3" s="1"/>
  <c r="J35" i="3" s="1"/>
  <c r="E35" i="3"/>
  <c r="AT34" i="3"/>
  <c r="AP34" i="3"/>
  <c r="AA34" i="3"/>
  <c r="I34" i="3"/>
  <c r="J34" i="3" s="1"/>
  <c r="H34" i="3"/>
  <c r="E34" i="3"/>
  <c r="AT33" i="3"/>
  <c r="AS33" i="3"/>
  <c r="AP33" i="3"/>
  <c r="AA33" i="3"/>
  <c r="H33" i="3"/>
  <c r="I33" i="3" s="1"/>
  <c r="J33" i="3" s="1"/>
  <c r="E33" i="3"/>
  <c r="AT32" i="3"/>
  <c r="AS32" i="3"/>
  <c r="AP32" i="3"/>
  <c r="AA32" i="3"/>
  <c r="H32" i="3"/>
  <c r="I32" i="3" s="1"/>
  <c r="J32" i="3" s="1"/>
  <c r="E32" i="3"/>
  <c r="AT31" i="3"/>
  <c r="AP31" i="3"/>
  <c r="AA31" i="3"/>
  <c r="H31" i="3"/>
  <c r="I31" i="3" s="1"/>
  <c r="J31" i="3" s="1"/>
  <c r="E31" i="3"/>
  <c r="AT30" i="3"/>
  <c r="AP30" i="3"/>
  <c r="AA30" i="3"/>
  <c r="J30" i="3"/>
  <c r="I30" i="3"/>
  <c r="H30" i="3"/>
  <c r="E30" i="3"/>
  <c r="H29" i="3" s="1"/>
  <c r="I29" i="3" s="1"/>
  <c r="J29" i="3" s="1"/>
  <c r="AT29" i="3"/>
  <c r="AP29" i="3"/>
  <c r="AA29" i="3"/>
  <c r="E29" i="3"/>
  <c r="H28" i="3" s="1"/>
  <c r="I28" i="3" s="1"/>
  <c r="J28" i="3" s="1"/>
  <c r="AT28" i="3"/>
  <c r="AP28" i="3"/>
  <c r="AA28" i="3"/>
  <c r="T28" i="3"/>
  <c r="E28" i="3"/>
  <c r="B28" i="3"/>
  <c r="AS28" i="3" s="1"/>
  <c r="AT27" i="3"/>
  <c r="AS27" i="3"/>
  <c r="AP27" i="3"/>
  <c r="AA27" i="3"/>
  <c r="T27" i="3"/>
  <c r="H27" i="3"/>
  <c r="I27" i="3" s="1"/>
  <c r="J27" i="3" s="1"/>
  <c r="E27" i="3"/>
  <c r="H26" i="3" s="1"/>
  <c r="I26" i="3" s="1"/>
  <c r="J26" i="3" s="1"/>
  <c r="B27" i="3"/>
  <c r="T37" i="3" s="1"/>
  <c r="AT26" i="3"/>
  <c r="AS26" i="3"/>
  <c r="AR26" i="3"/>
  <c r="AP26" i="3"/>
  <c r="AA26" i="3"/>
  <c r="T26" i="3"/>
  <c r="B26" i="3"/>
  <c r="D148" i="2"/>
  <c r="AW147" i="2"/>
  <c r="AS147" i="2"/>
  <c r="AG147" i="2"/>
  <c r="AW146" i="2"/>
  <c r="AS146" i="2"/>
  <c r="AG146" i="2"/>
  <c r="AW145" i="2"/>
  <c r="AU145" i="2"/>
  <c r="AS145" i="2"/>
  <c r="AG145" i="2"/>
  <c r="K145" i="2"/>
  <c r="AW144" i="2"/>
  <c r="AS144" i="2"/>
  <c r="AG144" i="2"/>
  <c r="AW143" i="2"/>
  <c r="AS143" i="2"/>
  <c r="AG143" i="2"/>
  <c r="AW142" i="2"/>
  <c r="AS142" i="2"/>
  <c r="AG142" i="2"/>
  <c r="AW141" i="2"/>
  <c r="AS141" i="2"/>
  <c r="AG141" i="2"/>
  <c r="K141" i="2"/>
  <c r="L141" i="2" s="1"/>
  <c r="AW140" i="2"/>
  <c r="AS140" i="2"/>
  <c r="AG140" i="2"/>
  <c r="AW139" i="2"/>
  <c r="AS139" i="2"/>
  <c r="AG139" i="2"/>
  <c r="AW138" i="2"/>
  <c r="AS138" i="2"/>
  <c r="AG138" i="2"/>
  <c r="K138" i="2"/>
  <c r="L138" i="2" s="1"/>
  <c r="B138" i="2"/>
  <c r="AV141" i="2" s="1"/>
  <c r="AW137" i="2"/>
  <c r="AS137" i="2"/>
  <c r="AG137" i="2"/>
  <c r="B137" i="2"/>
  <c r="AW136" i="2"/>
  <c r="AU136" i="2"/>
  <c r="AS136" i="2"/>
  <c r="AG136" i="2"/>
  <c r="K136" i="2"/>
  <c r="L136" i="2" s="1"/>
  <c r="B136" i="2"/>
  <c r="K147" i="2" s="1"/>
  <c r="L147" i="2" s="1"/>
  <c r="AZ132" i="2"/>
  <c r="AW132" i="2"/>
  <c r="AS132" i="2"/>
  <c r="AG132" i="2"/>
  <c r="T132" i="2"/>
  <c r="AZ131" i="2"/>
  <c r="AW131" i="2"/>
  <c r="AS131" i="2"/>
  <c r="AG131" i="2"/>
  <c r="AZ130" i="2"/>
  <c r="AW130" i="2"/>
  <c r="AS130" i="2"/>
  <c r="AG130" i="2"/>
  <c r="AZ129" i="2"/>
  <c r="AW129" i="2"/>
  <c r="AV129" i="2"/>
  <c r="AS129" i="2"/>
  <c r="AG129" i="2"/>
  <c r="AZ128" i="2"/>
  <c r="AW128" i="2"/>
  <c r="AS128" i="2"/>
  <c r="AG128" i="2"/>
  <c r="AZ127" i="2"/>
  <c r="AW127" i="2"/>
  <c r="AS127" i="2"/>
  <c r="AG127" i="2"/>
  <c r="AZ126" i="2"/>
  <c r="AW126" i="2"/>
  <c r="AS126" i="2"/>
  <c r="AG126" i="2"/>
  <c r="AZ125" i="2"/>
  <c r="AW125" i="2"/>
  <c r="AV125" i="2"/>
  <c r="AS125" i="2"/>
  <c r="AG125" i="2"/>
  <c r="AZ124" i="2"/>
  <c r="AW124" i="2"/>
  <c r="AS124" i="2"/>
  <c r="AG124" i="2"/>
  <c r="AZ123" i="2"/>
  <c r="AW123" i="2"/>
  <c r="AU123" i="2"/>
  <c r="AS123" i="2"/>
  <c r="AG123" i="2"/>
  <c r="B123" i="2"/>
  <c r="AV131" i="2" s="1"/>
  <c r="AZ122" i="2"/>
  <c r="AW122" i="2"/>
  <c r="AS122" i="2"/>
  <c r="AG122" i="2"/>
  <c r="K122" i="2"/>
  <c r="L122" i="2" s="1"/>
  <c r="B122" i="2"/>
  <c r="T123" i="2" s="1"/>
  <c r="AZ121" i="2"/>
  <c r="AW121" i="2"/>
  <c r="AU121" i="2"/>
  <c r="AS121" i="2"/>
  <c r="AG121" i="2"/>
  <c r="T121" i="2"/>
  <c r="B121" i="2"/>
  <c r="AU129" i="2" s="1"/>
  <c r="AW116" i="2"/>
  <c r="AS116" i="2"/>
  <c r="AG116" i="2"/>
  <c r="AW115" i="2"/>
  <c r="AS115" i="2"/>
  <c r="AG115" i="2"/>
  <c r="AW114" i="2"/>
  <c r="AS114" i="2"/>
  <c r="AG114" i="2"/>
  <c r="AW113" i="2"/>
  <c r="AS113" i="2"/>
  <c r="AG113" i="2"/>
  <c r="AW112" i="2"/>
  <c r="AS112" i="2"/>
  <c r="AG112" i="2"/>
  <c r="AW111" i="2"/>
  <c r="AS111" i="2"/>
  <c r="AG111" i="2"/>
  <c r="AW110" i="2"/>
  <c r="AS110" i="2"/>
  <c r="AG110" i="2"/>
  <c r="AW109" i="2"/>
  <c r="AV109" i="2"/>
  <c r="AS109" i="2"/>
  <c r="AG109" i="2"/>
  <c r="AW108" i="2"/>
  <c r="AS108" i="2"/>
  <c r="AG108" i="2"/>
  <c r="AW107" i="2"/>
  <c r="AV107" i="2"/>
  <c r="AS107" i="2"/>
  <c r="AG107" i="2"/>
  <c r="B107" i="2"/>
  <c r="AV110" i="2" s="1"/>
  <c r="AW106" i="2"/>
  <c r="AV106" i="2"/>
  <c r="AS106" i="2"/>
  <c r="AG106" i="2"/>
  <c r="T106" i="2"/>
  <c r="B106" i="2"/>
  <c r="T111" i="2" s="1"/>
  <c r="AW105" i="2"/>
  <c r="AV105" i="2"/>
  <c r="AS105" i="2"/>
  <c r="AG105" i="2"/>
  <c r="T105" i="2"/>
  <c r="B105" i="2"/>
  <c r="AM100" i="2"/>
  <c r="AM99" i="2"/>
  <c r="AM98" i="2"/>
  <c r="AM97" i="2"/>
  <c r="AL97" i="2"/>
  <c r="D97" i="2"/>
  <c r="D113" i="2" s="1"/>
  <c r="AM96" i="2"/>
  <c r="AM95" i="2"/>
  <c r="AM94" i="2"/>
  <c r="AM93" i="2"/>
  <c r="AL93" i="2"/>
  <c r="T93" i="2"/>
  <c r="AM92" i="2"/>
  <c r="AL92" i="2"/>
  <c r="AM91" i="2"/>
  <c r="T91" i="2"/>
  <c r="K91" i="2"/>
  <c r="L91" i="2" s="1"/>
  <c r="R91" i="2" s="1"/>
  <c r="B91" i="2"/>
  <c r="AL96" i="2" s="1"/>
  <c r="AM90" i="2"/>
  <c r="AL90" i="2"/>
  <c r="L90" i="2"/>
  <c r="R90" i="2" s="1"/>
  <c r="K90" i="2"/>
  <c r="B90" i="2"/>
  <c r="T98" i="2" s="1"/>
  <c r="AM89" i="2"/>
  <c r="AL89" i="2"/>
  <c r="AK89" i="2"/>
  <c r="T89" i="2"/>
  <c r="K89" i="2"/>
  <c r="L89" i="2" s="1"/>
  <c r="B89" i="2"/>
  <c r="K100" i="2" s="1"/>
  <c r="L100" i="2" s="1"/>
  <c r="AT84" i="2"/>
  <c r="AP84" i="2"/>
  <c r="AA84" i="2"/>
  <c r="AT83" i="2"/>
  <c r="AP83" i="2"/>
  <c r="AA83" i="2"/>
  <c r="T83" i="2"/>
  <c r="AT82" i="2"/>
  <c r="AS82" i="2"/>
  <c r="AP82" i="2"/>
  <c r="AA82" i="2"/>
  <c r="AT81" i="2"/>
  <c r="AP81" i="2"/>
  <c r="AA81" i="2"/>
  <c r="AT80" i="2"/>
  <c r="AP80" i="2"/>
  <c r="AA80" i="2"/>
  <c r="T80" i="2"/>
  <c r="AT79" i="2"/>
  <c r="AR79" i="2"/>
  <c r="AP79" i="2"/>
  <c r="AA79" i="2"/>
  <c r="AT78" i="2"/>
  <c r="AS78" i="2"/>
  <c r="AP78" i="2"/>
  <c r="AA78" i="2"/>
  <c r="AT77" i="2"/>
  <c r="AP77" i="2"/>
  <c r="AA77" i="2"/>
  <c r="AT76" i="2"/>
  <c r="AR76" i="2"/>
  <c r="AP76" i="2"/>
  <c r="AA76" i="2"/>
  <c r="AT75" i="2"/>
  <c r="AS75" i="2"/>
  <c r="AP75" i="2"/>
  <c r="AA75" i="2"/>
  <c r="B75" i="2"/>
  <c r="AS84" i="2" s="1"/>
  <c r="AT74" i="2"/>
  <c r="AP74" i="2"/>
  <c r="AA74" i="2"/>
  <c r="T74" i="2"/>
  <c r="B74" i="2"/>
  <c r="T79" i="2" s="1"/>
  <c r="AT73" i="2"/>
  <c r="AS73" i="2"/>
  <c r="AP73" i="2"/>
  <c r="AA73" i="2"/>
  <c r="T73" i="2"/>
  <c r="B73" i="2"/>
  <c r="AR78" i="2" s="1"/>
  <c r="D70" i="2"/>
  <c r="D85" i="2" s="1"/>
  <c r="D101" i="2" s="1"/>
  <c r="D117" i="2" s="1"/>
  <c r="D133" i="2" s="1"/>
  <c r="AT69" i="2"/>
  <c r="AP69" i="2"/>
  <c r="AA69" i="2"/>
  <c r="D69" i="2"/>
  <c r="D84" i="2" s="1"/>
  <c r="D100" i="2" s="1"/>
  <c r="AT68" i="2"/>
  <c r="AP68" i="2"/>
  <c r="AA68" i="2"/>
  <c r="D68" i="2"/>
  <c r="AT67" i="2"/>
  <c r="AR67" i="2"/>
  <c r="AP67" i="2"/>
  <c r="AA67" i="2"/>
  <c r="K67" i="2"/>
  <c r="E67" i="2"/>
  <c r="H66" i="2" s="1"/>
  <c r="I66" i="2" s="1"/>
  <c r="J66" i="2" s="1"/>
  <c r="D67" i="2"/>
  <c r="E68" i="2" s="1"/>
  <c r="H67" i="2" s="1"/>
  <c r="I67" i="2" s="1"/>
  <c r="J67" i="2" s="1"/>
  <c r="AT66" i="2"/>
  <c r="AP66" i="2"/>
  <c r="AA66" i="2"/>
  <c r="D66" i="2"/>
  <c r="D81" i="2" s="1"/>
  <c r="E82" i="2" s="1"/>
  <c r="H81" i="2" s="1"/>
  <c r="I81" i="2" s="1"/>
  <c r="J81" i="2" s="1"/>
  <c r="AT65" i="2"/>
  <c r="AP65" i="2"/>
  <c r="AA65" i="2"/>
  <c r="D65" i="2"/>
  <c r="E66" i="2" s="1"/>
  <c r="H65" i="2" s="1"/>
  <c r="I65" i="2" s="1"/>
  <c r="J65" i="2" s="1"/>
  <c r="AT64" i="2"/>
  <c r="AP64" i="2"/>
  <c r="AA64" i="2"/>
  <c r="D64" i="2"/>
  <c r="AT63" i="2"/>
  <c r="AP63" i="2"/>
  <c r="AA63" i="2"/>
  <c r="K63" i="2"/>
  <c r="D63" i="2"/>
  <c r="D78" i="2" s="1"/>
  <c r="D94" i="2" s="1"/>
  <c r="AT62" i="2"/>
  <c r="AS62" i="2"/>
  <c r="AP62" i="2"/>
  <c r="AA62" i="2"/>
  <c r="D62" i="2"/>
  <c r="E63" i="2" s="1"/>
  <c r="H62" i="2" s="1"/>
  <c r="I62" i="2" s="1"/>
  <c r="J62" i="2" s="1"/>
  <c r="AT61" i="2"/>
  <c r="AP61" i="2"/>
  <c r="AA61" i="2"/>
  <c r="E61" i="2"/>
  <c r="H60" i="2" s="1"/>
  <c r="I60" i="2" s="1"/>
  <c r="J60" i="2" s="1"/>
  <c r="D61" i="2"/>
  <c r="AT60" i="2"/>
  <c r="AP60" i="2"/>
  <c r="AA60" i="2"/>
  <c r="K60" i="2"/>
  <c r="D60" i="2"/>
  <c r="D75" i="2" s="1"/>
  <c r="B60" i="2"/>
  <c r="AS63" i="2" s="1"/>
  <c r="AT59" i="2"/>
  <c r="AP59" i="2"/>
  <c r="AA59" i="2"/>
  <c r="D59" i="2"/>
  <c r="E60" i="2" s="1"/>
  <c r="H59" i="2" s="1"/>
  <c r="I59" i="2" s="1"/>
  <c r="J59" i="2" s="1"/>
  <c r="B59" i="2"/>
  <c r="AT58" i="2"/>
  <c r="AS58" i="2"/>
  <c r="AR58" i="2"/>
  <c r="AP58" i="2"/>
  <c r="AA58" i="2"/>
  <c r="K58" i="2"/>
  <c r="D58" i="2"/>
  <c r="B58" i="2"/>
  <c r="K69" i="2" s="1"/>
  <c r="D54" i="2"/>
  <c r="AT53" i="2"/>
  <c r="AP53" i="2"/>
  <c r="AG53" i="2"/>
  <c r="AA53" i="2"/>
  <c r="D53" i="2"/>
  <c r="E54" i="2" s="1"/>
  <c r="H53" i="2" s="1"/>
  <c r="I53" i="2" s="1"/>
  <c r="J53" i="2" s="1"/>
  <c r="AT52" i="2"/>
  <c r="AP52" i="2"/>
  <c r="AG52" i="2"/>
  <c r="AA52" i="2"/>
  <c r="E52" i="2"/>
  <c r="H51" i="2" s="1"/>
  <c r="I51" i="2" s="1"/>
  <c r="J51" i="2" s="1"/>
  <c r="D52" i="2"/>
  <c r="E53" i="2" s="1"/>
  <c r="H52" i="2" s="1"/>
  <c r="I52" i="2" s="1"/>
  <c r="J52" i="2" s="1"/>
  <c r="AT51" i="2"/>
  <c r="AP51" i="2"/>
  <c r="AG51" i="2"/>
  <c r="AA51" i="2"/>
  <c r="D51" i="2"/>
  <c r="AT50" i="2"/>
  <c r="AP50" i="2"/>
  <c r="AG50" i="2"/>
  <c r="AA50" i="2"/>
  <c r="E50" i="2"/>
  <c r="H49" i="2" s="1"/>
  <c r="I49" i="2" s="1"/>
  <c r="J49" i="2" s="1"/>
  <c r="D50" i="2"/>
  <c r="E51" i="2" s="1"/>
  <c r="H50" i="2" s="1"/>
  <c r="I50" i="2" s="1"/>
  <c r="J50" i="2" s="1"/>
  <c r="AT49" i="2"/>
  <c r="AS49" i="2"/>
  <c r="AP49" i="2"/>
  <c r="AG49" i="2"/>
  <c r="AA49" i="2"/>
  <c r="D49" i="2"/>
  <c r="AT48" i="2"/>
  <c r="AP48" i="2"/>
  <c r="AG48" i="2"/>
  <c r="AA48" i="2"/>
  <c r="D48" i="2"/>
  <c r="E49" i="2" s="1"/>
  <c r="H48" i="2" s="1"/>
  <c r="I48" i="2" s="1"/>
  <c r="J48" i="2" s="1"/>
  <c r="AT47" i="2"/>
  <c r="AS47" i="2"/>
  <c r="AP47" i="2"/>
  <c r="AG47" i="2"/>
  <c r="AA47" i="2"/>
  <c r="I47" i="2"/>
  <c r="J47" i="2" s="1"/>
  <c r="D47" i="2"/>
  <c r="E48" i="2" s="1"/>
  <c r="H47" i="2" s="1"/>
  <c r="AT46" i="2"/>
  <c r="AP46" i="2"/>
  <c r="AG46" i="2"/>
  <c r="AA46" i="2"/>
  <c r="D46" i="2"/>
  <c r="E47" i="2" s="1"/>
  <c r="H46" i="2" s="1"/>
  <c r="I46" i="2" s="1"/>
  <c r="J46" i="2" s="1"/>
  <c r="AT45" i="2"/>
  <c r="AP45" i="2"/>
  <c r="AG45" i="2"/>
  <c r="AA45" i="2"/>
  <c r="T45" i="2"/>
  <c r="D45" i="2"/>
  <c r="E46" i="2" s="1"/>
  <c r="H45" i="2" s="1"/>
  <c r="I45" i="2" s="1"/>
  <c r="J45" i="2" s="1"/>
  <c r="AT44" i="2"/>
  <c r="AS44" i="2"/>
  <c r="AP44" i="2"/>
  <c r="AG44" i="2"/>
  <c r="AA44" i="2"/>
  <c r="E44" i="2"/>
  <c r="H43" i="2" s="1"/>
  <c r="I43" i="2" s="1"/>
  <c r="J43" i="2" s="1"/>
  <c r="D44" i="2"/>
  <c r="E45" i="2" s="1"/>
  <c r="H44" i="2" s="1"/>
  <c r="I44" i="2" s="1"/>
  <c r="J44" i="2" s="1"/>
  <c r="B44" i="2"/>
  <c r="AS46" i="2" s="1"/>
  <c r="AT43" i="2"/>
  <c r="AS43" i="2"/>
  <c r="AP43" i="2"/>
  <c r="AG43" i="2"/>
  <c r="AA43" i="2"/>
  <c r="D43" i="2"/>
  <c r="B43" i="2"/>
  <c r="T50" i="2" s="1"/>
  <c r="AT42" i="2"/>
  <c r="AS42" i="2"/>
  <c r="AP42" i="2"/>
  <c r="AG42" i="2"/>
  <c r="AA42" i="2"/>
  <c r="D42" i="2"/>
  <c r="E43" i="2" s="1"/>
  <c r="H42" i="2" s="1"/>
  <c r="I42" i="2" s="1"/>
  <c r="J42" i="2" s="1"/>
  <c r="B42" i="2"/>
  <c r="E38" i="2"/>
  <c r="H37" i="2" s="1"/>
  <c r="I37" i="2" s="1"/>
  <c r="J37" i="2" s="1"/>
  <c r="AT37" i="2"/>
  <c r="AP37" i="2"/>
  <c r="AA37" i="2"/>
  <c r="E37" i="2"/>
  <c r="AT36" i="2"/>
  <c r="AP36" i="2"/>
  <c r="AA36" i="2"/>
  <c r="H36" i="2"/>
  <c r="I36" i="2" s="1"/>
  <c r="J36" i="2" s="1"/>
  <c r="E36" i="2"/>
  <c r="AT35" i="2"/>
  <c r="AP35" i="2"/>
  <c r="AA35" i="2"/>
  <c r="H35" i="2"/>
  <c r="I35" i="2" s="1"/>
  <c r="J35" i="2" s="1"/>
  <c r="E35" i="2"/>
  <c r="AT34" i="2"/>
  <c r="AP34" i="2"/>
  <c r="AA34" i="2"/>
  <c r="J34" i="2"/>
  <c r="I34" i="2"/>
  <c r="H34" i="2"/>
  <c r="E34" i="2"/>
  <c r="AT33" i="2"/>
  <c r="AP33" i="2"/>
  <c r="AA33" i="2"/>
  <c r="T33" i="2"/>
  <c r="H33" i="2"/>
  <c r="I33" i="2" s="1"/>
  <c r="J33" i="2" s="1"/>
  <c r="E33" i="2"/>
  <c r="AT32" i="2"/>
  <c r="AP32" i="2"/>
  <c r="AA32" i="2"/>
  <c r="T32" i="2"/>
  <c r="H32" i="2"/>
  <c r="I32" i="2" s="1"/>
  <c r="J32" i="2" s="1"/>
  <c r="E32" i="2"/>
  <c r="AT31" i="2"/>
  <c r="AP31" i="2"/>
  <c r="AA31" i="2"/>
  <c r="H31" i="2"/>
  <c r="I31" i="2" s="1"/>
  <c r="J31" i="2" s="1"/>
  <c r="E31" i="2"/>
  <c r="H30" i="2" s="1"/>
  <c r="I30" i="2" s="1"/>
  <c r="J30" i="2" s="1"/>
  <c r="AT30" i="2"/>
  <c r="AP30" i="2"/>
  <c r="AA30" i="2"/>
  <c r="K30" i="2"/>
  <c r="L30" i="2" s="1"/>
  <c r="E30" i="2"/>
  <c r="AT29" i="2"/>
  <c r="AP29" i="2"/>
  <c r="AA29" i="2"/>
  <c r="I29" i="2"/>
  <c r="J29" i="2" s="1"/>
  <c r="H29" i="2"/>
  <c r="E29" i="2"/>
  <c r="H28" i="2" s="1"/>
  <c r="I28" i="2" s="1"/>
  <c r="J28" i="2" s="1"/>
  <c r="AT28" i="2"/>
  <c r="AR28" i="2"/>
  <c r="AP28" i="2"/>
  <c r="AA28" i="2"/>
  <c r="E28" i="2"/>
  <c r="B28" i="2"/>
  <c r="AS34" i="2" s="1"/>
  <c r="AT27" i="2"/>
  <c r="AS27" i="2"/>
  <c r="AP27" i="2"/>
  <c r="AA27" i="2"/>
  <c r="H27" i="2"/>
  <c r="I27" i="2" s="1"/>
  <c r="J27" i="2" s="1"/>
  <c r="E27" i="2"/>
  <c r="H26" i="2" s="1"/>
  <c r="I26" i="2" s="1"/>
  <c r="J26" i="2" s="1"/>
  <c r="B27" i="2"/>
  <c r="T28" i="2" s="1"/>
  <c r="AT26" i="2"/>
  <c r="AS26" i="2"/>
  <c r="AP26" i="2"/>
  <c r="AA26" i="2"/>
  <c r="B26" i="2"/>
  <c r="AR27" i="2" s="1"/>
  <c r="E148" i="1"/>
  <c r="AW147" i="1"/>
  <c r="AS147" i="1"/>
  <c r="AG147" i="1"/>
  <c r="I147" i="1"/>
  <c r="J147" i="1" s="1"/>
  <c r="H147" i="1"/>
  <c r="E147" i="1"/>
  <c r="AW146" i="1"/>
  <c r="AS146" i="1"/>
  <c r="AG146" i="1"/>
  <c r="J146" i="1"/>
  <c r="I146" i="1"/>
  <c r="H146" i="1"/>
  <c r="E146" i="1"/>
  <c r="AW145" i="1"/>
  <c r="AS145" i="1"/>
  <c r="AG145" i="1"/>
  <c r="T145" i="1"/>
  <c r="I145" i="1"/>
  <c r="J145" i="1" s="1"/>
  <c r="H145" i="1"/>
  <c r="E145" i="1"/>
  <c r="AW144" i="1"/>
  <c r="AS144" i="1"/>
  <c r="AG144" i="1"/>
  <c r="T144" i="1"/>
  <c r="H144" i="1"/>
  <c r="I144" i="1" s="1"/>
  <c r="J144" i="1" s="1"/>
  <c r="E144" i="1"/>
  <c r="AW143" i="1"/>
  <c r="AS143" i="1"/>
  <c r="AG143" i="1"/>
  <c r="H143" i="1"/>
  <c r="I143" i="1" s="1"/>
  <c r="J143" i="1" s="1"/>
  <c r="E143" i="1"/>
  <c r="AW142" i="1"/>
  <c r="AS142" i="1"/>
  <c r="AG142" i="1"/>
  <c r="J142" i="1"/>
  <c r="H142" i="1"/>
  <c r="I142" i="1" s="1"/>
  <c r="E142" i="1"/>
  <c r="AW141" i="1"/>
  <c r="AS141" i="1"/>
  <c r="AG141" i="1"/>
  <c r="T141" i="1"/>
  <c r="I141" i="1"/>
  <c r="J141" i="1" s="1"/>
  <c r="H141" i="1"/>
  <c r="E141" i="1"/>
  <c r="AW140" i="1"/>
  <c r="AS140" i="1"/>
  <c r="AG140" i="1"/>
  <c r="T140" i="1"/>
  <c r="I140" i="1"/>
  <c r="J140" i="1" s="1"/>
  <c r="H140" i="1"/>
  <c r="E140" i="1"/>
  <c r="H139" i="1" s="1"/>
  <c r="I139" i="1" s="1"/>
  <c r="J139" i="1" s="1"/>
  <c r="AW139" i="1"/>
  <c r="AU139" i="1"/>
  <c r="AS139" i="1"/>
  <c r="AG139" i="1"/>
  <c r="K139" i="1"/>
  <c r="L139" i="1" s="1"/>
  <c r="E139" i="1"/>
  <c r="H138" i="1" s="1"/>
  <c r="I138" i="1" s="1"/>
  <c r="J138" i="1" s="1"/>
  <c r="AW138" i="1"/>
  <c r="AS138" i="1"/>
  <c r="AG138" i="1"/>
  <c r="K138" i="1"/>
  <c r="L138" i="1" s="1"/>
  <c r="E138" i="1"/>
  <c r="B138" i="1"/>
  <c r="AV146" i="1" s="1"/>
  <c r="AW137" i="1"/>
  <c r="AS137" i="1"/>
  <c r="AG137" i="1"/>
  <c r="J137" i="1"/>
  <c r="I137" i="1"/>
  <c r="H137" i="1"/>
  <c r="E137" i="1"/>
  <c r="B137" i="1"/>
  <c r="T147" i="1" s="1"/>
  <c r="AW136" i="1"/>
  <c r="AV136" i="1"/>
  <c r="AS136" i="1"/>
  <c r="AG136" i="1"/>
  <c r="K136" i="1"/>
  <c r="L136" i="1" s="1"/>
  <c r="I136" i="1"/>
  <c r="J136" i="1" s="1"/>
  <c r="H136" i="1"/>
  <c r="B136" i="1"/>
  <c r="AU146" i="1" s="1"/>
  <c r="E133" i="1"/>
  <c r="AZ132" i="1"/>
  <c r="AW132" i="1"/>
  <c r="AS132" i="1"/>
  <c r="AG132" i="1"/>
  <c r="T132" i="1"/>
  <c r="H132" i="1"/>
  <c r="I132" i="1" s="1"/>
  <c r="J132" i="1" s="1"/>
  <c r="E132" i="1"/>
  <c r="AZ131" i="1"/>
  <c r="AW131" i="1"/>
  <c r="AS131" i="1"/>
  <c r="AG131" i="1"/>
  <c r="I131" i="1"/>
  <c r="J131" i="1" s="1"/>
  <c r="H131" i="1"/>
  <c r="E131" i="1"/>
  <c r="AZ130" i="1"/>
  <c r="AW130" i="1"/>
  <c r="AS130" i="1"/>
  <c r="AG130" i="1"/>
  <c r="K130" i="1"/>
  <c r="L130" i="1" s="1"/>
  <c r="I130" i="1"/>
  <c r="J130" i="1" s="1"/>
  <c r="H130" i="1"/>
  <c r="E130" i="1"/>
  <c r="AZ129" i="1"/>
  <c r="AW129" i="1"/>
  <c r="AS129" i="1"/>
  <c r="AG129" i="1"/>
  <c r="H129" i="1"/>
  <c r="I129" i="1" s="1"/>
  <c r="J129" i="1" s="1"/>
  <c r="E129" i="1"/>
  <c r="H128" i="1" s="1"/>
  <c r="I128" i="1" s="1"/>
  <c r="J128" i="1" s="1"/>
  <c r="AZ128" i="1"/>
  <c r="AW128" i="1"/>
  <c r="AU128" i="1"/>
  <c r="AS128" i="1"/>
  <c r="AG128" i="1"/>
  <c r="K128" i="1"/>
  <c r="L128" i="1" s="1"/>
  <c r="E128" i="1"/>
  <c r="H127" i="1" s="1"/>
  <c r="I127" i="1" s="1"/>
  <c r="J127" i="1" s="1"/>
  <c r="AZ127" i="1"/>
  <c r="AW127" i="1"/>
  <c r="AS127" i="1"/>
  <c r="AG127" i="1"/>
  <c r="E127" i="1"/>
  <c r="H126" i="1" s="1"/>
  <c r="I126" i="1" s="1"/>
  <c r="J126" i="1" s="1"/>
  <c r="AZ126" i="1"/>
  <c r="AW126" i="1"/>
  <c r="AU126" i="1"/>
  <c r="AS126" i="1"/>
  <c r="AG126" i="1"/>
  <c r="E126" i="1"/>
  <c r="H125" i="1" s="1"/>
  <c r="I125" i="1" s="1"/>
  <c r="J125" i="1" s="1"/>
  <c r="AZ125" i="1"/>
  <c r="AW125" i="1"/>
  <c r="AS125" i="1"/>
  <c r="AG125" i="1"/>
  <c r="E125" i="1"/>
  <c r="H124" i="1" s="1"/>
  <c r="I124" i="1" s="1"/>
  <c r="J124" i="1" s="1"/>
  <c r="AZ124" i="1"/>
  <c r="AW124" i="1"/>
  <c r="AS124" i="1"/>
  <c r="AG124" i="1"/>
  <c r="E124" i="1"/>
  <c r="AZ123" i="1"/>
  <c r="AW123" i="1"/>
  <c r="AS123" i="1"/>
  <c r="AG123" i="1"/>
  <c r="H123" i="1"/>
  <c r="I123" i="1" s="1"/>
  <c r="J123" i="1" s="1"/>
  <c r="E123" i="1"/>
  <c r="B123" i="1"/>
  <c r="AZ122" i="1"/>
  <c r="AW122" i="1"/>
  <c r="AS122" i="1"/>
  <c r="AG122" i="1"/>
  <c r="H122" i="1"/>
  <c r="I122" i="1" s="1"/>
  <c r="J122" i="1" s="1"/>
  <c r="E122" i="1"/>
  <c r="B122" i="1"/>
  <c r="T126" i="1" s="1"/>
  <c r="AZ121" i="1"/>
  <c r="AW121" i="1"/>
  <c r="AS121" i="1"/>
  <c r="AG121" i="1"/>
  <c r="H121" i="1"/>
  <c r="I121" i="1" s="1"/>
  <c r="J121" i="1" s="1"/>
  <c r="B121" i="1"/>
  <c r="K127" i="1" s="1"/>
  <c r="L127" i="1" s="1"/>
  <c r="R127" i="1" s="1"/>
  <c r="E117" i="1"/>
  <c r="AW116" i="1"/>
  <c r="AS116" i="1"/>
  <c r="AG116" i="1"/>
  <c r="H116" i="1"/>
  <c r="I116" i="1" s="1"/>
  <c r="J116" i="1" s="1"/>
  <c r="E116" i="1"/>
  <c r="AW115" i="1"/>
  <c r="AS115" i="1"/>
  <c r="AG115" i="1"/>
  <c r="T115" i="1"/>
  <c r="H115" i="1"/>
  <c r="I115" i="1" s="1"/>
  <c r="J115" i="1" s="1"/>
  <c r="E115" i="1"/>
  <c r="AW114" i="1"/>
  <c r="AU114" i="1"/>
  <c r="AS114" i="1"/>
  <c r="AG114" i="1"/>
  <c r="I114" i="1"/>
  <c r="J114" i="1" s="1"/>
  <c r="H114" i="1"/>
  <c r="E114" i="1"/>
  <c r="H113" i="1" s="1"/>
  <c r="I113" i="1" s="1"/>
  <c r="J113" i="1" s="1"/>
  <c r="AW113" i="1"/>
  <c r="AU113" i="1"/>
  <c r="AS113" i="1"/>
  <c r="AG113" i="1"/>
  <c r="K113" i="1"/>
  <c r="L113" i="1" s="1"/>
  <c r="E113" i="1"/>
  <c r="H112" i="1" s="1"/>
  <c r="I112" i="1" s="1"/>
  <c r="J112" i="1" s="1"/>
  <c r="AW112" i="1"/>
  <c r="AS112" i="1"/>
  <c r="AG112" i="1"/>
  <c r="K112" i="1"/>
  <c r="L112" i="1" s="1"/>
  <c r="E112" i="1"/>
  <c r="AW111" i="1"/>
  <c r="AS111" i="1"/>
  <c r="AG111" i="1"/>
  <c r="H111" i="1"/>
  <c r="I111" i="1" s="1"/>
  <c r="J111" i="1" s="1"/>
  <c r="E111" i="1"/>
  <c r="AW110" i="1"/>
  <c r="AU110" i="1"/>
  <c r="AS110" i="1"/>
  <c r="AG110" i="1"/>
  <c r="I110" i="1"/>
  <c r="J110" i="1" s="1"/>
  <c r="H110" i="1"/>
  <c r="E110" i="1"/>
  <c r="AW109" i="1"/>
  <c r="AU109" i="1"/>
  <c r="AS109" i="1"/>
  <c r="AG109" i="1"/>
  <c r="H109" i="1"/>
  <c r="I109" i="1" s="1"/>
  <c r="J109" i="1" s="1"/>
  <c r="E109" i="1"/>
  <c r="AW108" i="1"/>
  <c r="AS108" i="1"/>
  <c r="AG108" i="1"/>
  <c r="J108" i="1"/>
  <c r="I108" i="1"/>
  <c r="H108" i="1"/>
  <c r="E108" i="1"/>
  <c r="H107" i="1" s="1"/>
  <c r="I107" i="1" s="1"/>
  <c r="J107" i="1" s="1"/>
  <c r="AW107" i="1"/>
  <c r="AS107" i="1"/>
  <c r="AG107" i="1"/>
  <c r="E107" i="1"/>
  <c r="B107" i="1"/>
  <c r="AV116" i="1" s="1"/>
  <c r="AW106" i="1"/>
  <c r="AS106" i="1"/>
  <c r="AG106" i="1"/>
  <c r="T106" i="1"/>
  <c r="I106" i="1"/>
  <c r="J106" i="1" s="1"/>
  <c r="H106" i="1"/>
  <c r="E106" i="1"/>
  <c r="B106" i="1"/>
  <c r="T114" i="1" s="1"/>
  <c r="AW105" i="1"/>
  <c r="AV105" i="1"/>
  <c r="AS105" i="1"/>
  <c r="AG105" i="1"/>
  <c r="J105" i="1"/>
  <c r="H105" i="1"/>
  <c r="I105" i="1" s="1"/>
  <c r="B105" i="1"/>
  <c r="K108" i="1" s="1"/>
  <c r="L108" i="1" s="1"/>
  <c r="E101" i="1"/>
  <c r="AM100" i="1"/>
  <c r="T100" i="1"/>
  <c r="I100" i="1"/>
  <c r="J100" i="1" s="1"/>
  <c r="H100" i="1"/>
  <c r="E100" i="1"/>
  <c r="H99" i="1" s="1"/>
  <c r="I99" i="1" s="1"/>
  <c r="J99" i="1" s="1"/>
  <c r="AM99" i="1"/>
  <c r="E99" i="1"/>
  <c r="H98" i="1" s="1"/>
  <c r="I98" i="1" s="1"/>
  <c r="J98" i="1" s="1"/>
  <c r="AM98" i="1"/>
  <c r="E98" i="1"/>
  <c r="H97" i="1" s="1"/>
  <c r="I97" i="1" s="1"/>
  <c r="J97" i="1" s="1"/>
  <c r="AM97" i="1"/>
  <c r="AK97" i="1"/>
  <c r="E97" i="1"/>
  <c r="AM96" i="1"/>
  <c r="K96" i="1"/>
  <c r="L96" i="1" s="1"/>
  <c r="H96" i="1"/>
  <c r="I96" i="1" s="1"/>
  <c r="J96" i="1" s="1"/>
  <c r="E96" i="1"/>
  <c r="H95" i="1" s="1"/>
  <c r="I95" i="1" s="1"/>
  <c r="J95" i="1" s="1"/>
  <c r="AM95" i="1"/>
  <c r="E95" i="1"/>
  <c r="H94" i="1" s="1"/>
  <c r="I94" i="1" s="1"/>
  <c r="J94" i="1" s="1"/>
  <c r="AM94" i="1"/>
  <c r="K94" i="1"/>
  <c r="L94" i="1" s="1"/>
  <c r="E94" i="1"/>
  <c r="AM93" i="1"/>
  <c r="I93" i="1"/>
  <c r="J93" i="1" s="1"/>
  <c r="H93" i="1"/>
  <c r="E93" i="1"/>
  <c r="H92" i="1" s="1"/>
  <c r="I92" i="1" s="1"/>
  <c r="J92" i="1" s="1"/>
  <c r="AM92" i="1"/>
  <c r="E92" i="1"/>
  <c r="AM91" i="1"/>
  <c r="T91" i="1"/>
  <c r="H91" i="1"/>
  <c r="I91" i="1" s="1"/>
  <c r="J91" i="1" s="1"/>
  <c r="E91" i="1"/>
  <c r="H90" i="1" s="1"/>
  <c r="I90" i="1" s="1"/>
  <c r="J90" i="1" s="1"/>
  <c r="B91" i="1"/>
  <c r="AM90" i="1"/>
  <c r="AK90" i="1"/>
  <c r="T90" i="1"/>
  <c r="E90" i="1"/>
  <c r="B90" i="1"/>
  <c r="T98" i="1" s="1"/>
  <c r="AM89" i="1"/>
  <c r="T89" i="1"/>
  <c r="H89" i="1"/>
  <c r="I89" i="1" s="1"/>
  <c r="J89" i="1" s="1"/>
  <c r="B89" i="1"/>
  <c r="AK96" i="1" s="1"/>
  <c r="E85" i="1"/>
  <c r="H84" i="1" s="1"/>
  <c r="I84" i="1" s="1"/>
  <c r="J84" i="1" s="1"/>
  <c r="AT84" i="1"/>
  <c r="AP84" i="1"/>
  <c r="AA84" i="1"/>
  <c r="E84" i="1"/>
  <c r="AT83" i="1"/>
  <c r="AP83" i="1"/>
  <c r="AA83" i="1"/>
  <c r="I83" i="1"/>
  <c r="J83" i="1" s="1"/>
  <c r="H83" i="1"/>
  <c r="E83" i="1"/>
  <c r="H82" i="1" s="1"/>
  <c r="I82" i="1" s="1"/>
  <c r="J82" i="1" s="1"/>
  <c r="AT82" i="1"/>
  <c r="AP82" i="1"/>
  <c r="AA82" i="1"/>
  <c r="E82" i="1"/>
  <c r="H81" i="1" s="1"/>
  <c r="I81" i="1" s="1"/>
  <c r="J81" i="1" s="1"/>
  <c r="AT81" i="1"/>
  <c r="AP81" i="1"/>
  <c r="AA81" i="1"/>
  <c r="E81" i="1"/>
  <c r="AT80" i="1"/>
  <c r="AP80" i="1"/>
  <c r="AA80" i="1"/>
  <c r="H80" i="1"/>
  <c r="I80" i="1" s="1"/>
  <c r="J80" i="1" s="1"/>
  <c r="E80" i="1"/>
  <c r="AT79" i="1"/>
  <c r="AP79" i="1"/>
  <c r="AA79" i="1"/>
  <c r="H79" i="1"/>
  <c r="I79" i="1" s="1"/>
  <c r="J79" i="1" s="1"/>
  <c r="E79" i="1"/>
  <c r="H78" i="1" s="1"/>
  <c r="AT78" i="1"/>
  <c r="AP78" i="1"/>
  <c r="AA78" i="1"/>
  <c r="T78" i="1"/>
  <c r="I78" i="1"/>
  <c r="J78" i="1" s="1"/>
  <c r="E78" i="1"/>
  <c r="AT77" i="1"/>
  <c r="AP77" i="1"/>
  <c r="AA77" i="1"/>
  <c r="I77" i="1"/>
  <c r="J77" i="1" s="1"/>
  <c r="H77" i="1"/>
  <c r="E77" i="1"/>
  <c r="H76" i="1" s="1"/>
  <c r="I76" i="1" s="1"/>
  <c r="J76" i="1" s="1"/>
  <c r="AT76" i="1"/>
  <c r="AP76" i="1"/>
  <c r="AA76" i="1"/>
  <c r="T76" i="1"/>
  <c r="K76" i="1"/>
  <c r="L76" i="1" s="1"/>
  <c r="E76" i="1"/>
  <c r="AT75" i="1"/>
  <c r="AR75" i="1"/>
  <c r="AP75" i="1"/>
  <c r="AA75" i="1"/>
  <c r="I75" i="1"/>
  <c r="J75" i="1" s="1"/>
  <c r="H75" i="1"/>
  <c r="E75" i="1"/>
  <c r="H74" i="1" s="1"/>
  <c r="I74" i="1" s="1"/>
  <c r="J74" i="1" s="1"/>
  <c r="B75" i="1"/>
  <c r="AT74" i="1"/>
  <c r="AP74" i="1"/>
  <c r="AA74" i="1"/>
  <c r="K74" i="1"/>
  <c r="L74" i="1" s="1"/>
  <c r="E74" i="1"/>
  <c r="B74" i="1"/>
  <c r="T84" i="1" s="1"/>
  <c r="AT73" i="1"/>
  <c r="AP73" i="1"/>
  <c r="AA73" i="1"/>
  <c r="I73" i="1"/>
  <c r="J73" i="1" s="1"/>
  <c r="H73" i="1"/>
  <c r="B73" i="1"/>
  <c r="AR80" i="1" s="1"/>
  <c r="E70" i="1"/>
  <c r="AT69" i="1"/>
  <c r="AP69" i="1"/>
  <c r="AA69" i="1"/>
  <c r="I69" i="1"/>
  <c r="J69" i="1" s="1"/>
  <c r="H69" i="1"/>
  <c r="E69" i="1"/>
  <c r="H68" i="1" s="1"/>
  <c r="I68" i="1" s="1"/>
  <c r="J68" i="1" s="1"/>
  <c r="AT68" i="1"/>
  <c r="AP68" i="1"/>
  <c r="AA68" i="1"/>
  <c r="K68" i="1"/>
  <c r="L68" i="1" s="1"/>
  <c r="E68" i="1"/>
  <c r="AT67" i="1"/>
  <c r="AS67" i="1"/>
  <c r="AP67" i="1"/>
  <c r="AA67" i="1"/>
  <c r="H67" i="1"/>
  <c r="I67" i="1" s="1"/>
  <c r="J67" i="1" s="1"/>
  <c r="E67" i="1"/>
  <c r="AT66" i="1"/>
  <c r="AP66" i="1"/>
  <c r="AA66" i="1"/>
  <c r="J66" i="1"/>
  <c r="I66" i="1"/>
  <c r="H66" i="1"/>
  <c r="E66" i="1"/>
  <c r="AT65" i="1"/>
  <c r="AR65" i="1"/>
  <c r="AP65" i="1"/>
  <c r="AA65" i="1"/>
  <c r="H65" i="1"/>
  <c r="I65" i="1" s="1"/>
  <c r="J65" i="1" s="1"/>
  <c r="E65" i="1"/>
  <c r="H64" i="1" s="1"/>
  <c r="I64" i="1" s="1"/>
  <c r="J64" i="1" s="1"/>
  <c r="AT64" i="1"/>
  <c r="AP64" i="1"/>
  <c r="AA64" i="1"/>
  <c r="K64" i="1"/>
  <c r="L64" i="1" s="1"/>
  <c r="E64" i="1"/>
  <c r="AT63" i="1"/>
  <c r="AS63" i="1"/>
  <c r="AP63" i="1"/>
  <c r="AA63" i="1"/>
  <c r="H63" i="1"/>
  <c r="I63" i="1" s="1"/>
  <c r="J63" i="1" s="1"/>
  <c r="E63" i="1"/>
  <c r="AT62" i="1"/>
  <c r="AP62" i="1"/>
  <c r="AA62" i="1"/>
  <c r="J62" i="1"/>
  <c r="I62" i="1"/>
  <c r="H62" i="1"/>
  <c r="E62" i="1"/>
  <c r="AT61" i="1"/>
  <c r="AS61" i="1"/>
  <c r="AP61" i="1"/>
  <c r="AA61" i="1"/>
  <c r="H61" i="1"/>
  <c r="I61" i="1" s="1"/>
  <c r="J61" i="1" s="1"/>
  <c r="E61" i="1"/>
  <c r="H60" i="1" s="1"/>
  <c r="I60" i="1" s="1"/>
  <c r="J60" i="1" s="1"/>
  <c r="AT60" i="1"/>
  <c r="AP60" i="1"/>
  <c r="AA60" i="1"/>
  <c r="T60" i="1"/>
  <c r="E60" i="1"/>
  <c r="H59" i="1" s="1"/>
  <c r="I59" i="1" s="1"/>
  <c r="J59" i="1" s="1"/>
  <c r="B60" i="1"/>
  <c r="AS68" i="1" s="1"/>
  <c r="AT59" i="1"/>
  <c r="AS59" i="1"/>
  <c r="AP59" i="1"/>
  <c r="AA59" i="1"/>
  <c r="T59" i="1"/>
  <c r="E59" i="1"/>
  <c r="H58" i="1" s="1"/>
  <c r="I58" i="1" s="1"/>
  <c r="J58" i="1" s="1"/>
  <c r="B59" i="1"/>
  <c r="T66" i="1" s="1"/>
  <c r="AT58" i="1"/>
  <c r="AS58" i="1"/>
  <c r="AP58" i="1"/>
  <c r="AA58" i="1"/>
  <c r="T58" i="1"/>
  <c r="B58" i="1"/>
  <c r="AR61" i="1" s="1"/>
  <c r="E54" i="1"/>
  <c r="H53" i="1" s="1"/>
  <c r="I53" i="1" s="1"/>
  <c r="J53" i="1" s="1"/>
  <c r="D54" i="1"/>
  <c r="AT53" i="1"/>
  <c r="AP53" i="1"/>
  <c r="AG53" i="1"/>
  <c r="AA53" i="1"/>
  <c r="E53" i="1"/>
  <c r="H52" i="1" s="1"/>
  <c r="I52" i="1" s="1"/>
  <c r="J52" i="1" s="1"/>
  <c r="D53" i="1"/>
  <c r="AT52" i="1"/>
  <c r="AP52" i="1"/>
  <c r="AG52" i="1"/>
  <c r="AA52" i="1"/>
  <c r="D52" i="1"/>
  <c r="AT51" i="1"/>
  <c r="AP51" i="1"/>
  <c r="AG51" i="1"/>
  <c r="AA51" i="1"/>
  <c r="K51" i="1"/>
  <c r="L51" i="1" s="1"/>
  <c r="D51" i="1"/>
  <c r="E52" i="1" s="1"/>
  <c r="H51" i="1" s="1"/>
  <c r="I51" i="1" s="1"/>
  <c r="J51" i="1" s="1"/>
  <c r="AT50" i="1"/>
  <c r="AP50" i="1"/>
  <c r="AG50" i="1"/>
  <c r="AA50" i="1"/>
  <c r="D50" i="1"/>
  <c r="E51" i="1" s="1"/>
  <c r="H50" i="1" s="1"/>
  <c r="I50" i="1" s="1"/>
  <c r="J50" i="1" s="1"/>
  <c r="AT49" i="1"/>
  <c r="AP49" i="1"/>
  <c r="AG49" i="1"/>
  <c r="AA49" i="1"/>
  <c r="E49" i="1"/>
  <c r="H48" i="1" s="1"/>
  <c r="I48" i="1" s="1"/>
  <c r="J48" i="1" s="1"/>
  <c r="D49" i="1"/>
  <c r="E50" i="1" s="1"/>
  <c r="H49" i="1" s="1"/>
  <c r="I49" i="1" s="1"/>
  <c r="J49" i="1" s="1"/>
  <c r="AT48" i="1"/>
  <c r="AP48" i="1"/>
  <c r="AG48" i="1"/>
  <c r="AA48" i="1"/>
  <c r="D48" i="1"/>
  <c r="AT47" i="1"/>
  <c r="AP47" i="1"/>
  <c r="AG47" i="1"/>
  <c r="AA47" i="1"/>
  <c r="D47" i="1"/>
  <c r="E48" i="1" s="1"/>
  <c r="H47" i="1" s="1"/>
  <c r="I47" i="1" s="1"/>
  <c r="J47" i="1" s="1"/>
  <c r="AT46" i="1"/>
  <c r="AS46" i="1"/>
  <c r="AP46" i="1"/>
  <c r="AG46" i="1"/>
  <c r="AA46" i="1"/>
  <c r="T46" i="1"/>
  <c r="J46" i="1"/>
  <c r="D46" i="1"/>
  <c r="E47" i="1" s="1"/>
  <c r="H46" i="1" s="1"/>
  <c r="I46" i="1" s="1"/>
  <c r="AT45" i="1"/>
  <c r="AS45" i="1"/>
  <c r="AR45" i="1"/>
  <c r="AP45" i="1"/>
  <c r="AG45" i="1"/>
  <c r="AA45" i="1"/>
  <c r="D45" i="1"/>
  <c r="E46" i="1" s="1"/>
  <c r="H45" i="1" s="1"/>
  <c r="I45" i="1" s="1"/>
  <c r="J45" i="1" s="1"/>
  <c r="AT44" i="1"/>
  <c r="AP44" i="1"/>
  <c r="AG44" i="1"/>
  <c r="AA44" i="1"/>
  <c r="D44" i="1"/>
  <c r="E45" i="1" s="1"/>
  <c r="H44" i="1" s="1"/>
  <c r="I44" i="1" s="1"/>
  <c r="J44" i="1" s="1"/>
  <c r="B44" i="1"/>
  <c r="AS51" i="1" s="1"/>
  <c r="AT43" i="1"/>
  <c r="AP43" i="1"/>
  <c r="AG43" i="1"/>
  <c r="AA43" i="1"/>
  <c r="D43" i="1"/>
  <c r="E44" i="1" s="1"/>
  <c r="H43" i="1" s="1"/>
  <c r="I43" i="1" s="1"/>
  <c r="J43" i="1" s="1"/>
  <c r="B43" i="1"/>
  <c r="T47" i="1" s="1"/>
  <c r="AT42" i="1"/>
  <c r="AP42" i="1"/>
  <c r="AG42" i="1"/>
  <c r="AA42" i="1"/>
  <c r="O42" i="1"/>
  <c r="P42" i="1" s="1"/>
  <c r="Q42" i="1" s="1"/>
  <c r="S42" i="1" s="1"/>
  <c r="L42" i="1"/>
  <c r="R42" i="1" s="1"/>
  <c r="K42" i="1"/>
  <c r="D42" i="1"/>
  <c r="E43" i="1" s="1"/>
  <c r="H42" i="1" s="1"/>
  <c r="I42" i="1" s="1"/>
  <c r="J42" i="1" s="1"/>
  <c r="B42" i="1"/>
  <c r="AR46" i="1" s="1"/>
  <c r="E38" i="1"/>
  <c r="H37" i="1" s="1"/>
  <c r="I37" i="1" s="1"/>
  <c r="J37" i="1" s="1"/>
  <c r="AT37" i="1"/>
  <c r="AP37" i="1"/>
  <c r="AA37" i="1"/>
  <c r="K37" i="1"/>
  <c r="E37" i="1"/>
  <c r="AT36" i="1"/>
  <c r="AS36" i="1"/>
  <c r="AP36" i="1"/>
  <c r="AA36" i="1"/>
  <c r="I36" i="1"/>
  <c r="J36" i="1" s="1"/>
  <c r="H36" i="1"/>
  <c r="E36" i="1"/>
  <c r="H35" i="1" s="1"/>
  <c r="I35" i="1" s="1"/>
  <c r="J35" i="1" s="1"/>
  <c r="AT35" i="1"/>
  <c r="AP35" i="1"/>
  <c r="AA35" i="1"/>
  <c r="E35" i="1"/>
  <c r="AT34" i="1"/>
  <c r="AS34" i="1"/>
  <c r="AP34" i="1"/>
  <c r="AA34" i="1"/>
  <c r="H34" i="1"/>
  <c r="I34" i="1" s="1"/>
  <c r="J34" i="1" s="1"/>
  <c r="E34" i="1"/>
  <c r="H33" i="1" s="1"/>
  <c r="I33" i="1" s="1"/>
  <c r="J33" i="1" s="1"/>
  <c r="AT33" i="1"/>
  <c r="AP33" i="1"/>
  <c r="AA33" i="1"/>
  <c r="E33" i="1"/>
  <c r="AT32" i="1"/>
  <c r="AS32" i="1"/>
  <c r="AP32" i="1"/>
  <c r="AA32" i="1"/>
  <c r="I32" i="1"/>
  <c r="J32" i="1" s="1"/>
  <c r="H32" i="1"/>
  <c r="E32" i="1"/>
  <c r="H31" i="1" s="1"/>
  <c r="I31" i="1" s="1"/>
  <c r="J31" i="1" s="1"/>
  <c r="AT31" i="1"/>
  <c r="AP31" i="1"/>
  <c r="AA31" i="1"/>
  <c r="E31" i="1"/>
  <c r="AT30" i="1"/>
  <c r="AS30" i="1"/>
  <c r="AP30" i="1"/>
  <c r="AA30" i="1"/>
  <c r="I30" i="1"/>
  <c r="J30" i="1" s="1"/>
  <c r="H30" i="1"/>
  <c r="E30" i="1"/>
  <c r="AT29" i="1"/>
  <c r="AP29" i="1"/>
  <c r="AA29" i="1"/>
  <c r="I29" i="1"/>
  <c r="J29" i="1" s="1"/>
  <c r="H29" i="1"/>
  <c r="E29" i="1"/>
  <c r="AT28" i="1"/>
  <c r="AS28" i="1"/>
  <c r="AP28" i="1"/>
  <c r="AA28" i="1"/>
  <c r="J28" i="1"/>
  <c r="I28" i="1"/>
  <c r="H28" i="1"/>
  <c r="E28" i="1"/>
  <c r="H27" i="1" s="1"/>
  <c r="I27" i="1" s="1"/>
  <c r="J27" i="1" s="1"/>
  <c r="B28" i="1"/>
  <c r="AS37" i="1" s="1"/>
  <c r="AT27" i="1"/>
  <c r="AS27" i="1"/>
  <c r="AP27" i="1"/>
  <c r="AA27" i="1"/>
  <c r="E27" i="1"/>
  <c r="H26" i="1" s="1"/>
  <c r="I26" i="1" s="1"/>
  <c r="J26" i="1" s="1"/>
  <c r="B27" i="1"/>
  <c r="AT26" i="1"/>
  <c r="AP26" i="1"/>
  <c r="AA26" i="1"/>
  <c r="K26" i="1"/>
  <c r="L26" i="1" s="1"/>
  <c r="B26" i="1"/>
  <c r="AR34" i="1" s="1"/>
  <c r="AW147" i="28"/>
  <c r="AS147" i="28"/>
  <c r="AG147" i="28"/>
  <c r="AW146" i="28"/>
  <c r="AS146" i="28"/>
  <c r="AG146" i="28"/>
  <c r="T146" i="28"/>
  <c r="AW145" i="28"/>
  <c r="AV145" i="28"/>
  <c r="AS145" i="28"/>
  <c r="AG145" i="28"/>
  <c r="AW144" i="28"/>
  <c r="AS144" i="28"/>
  <c r="AG144" i="28"/>
  <c r="AW143" i="28"/>
  <c r="AS143" i="28"/>
  <c r="AG143" i="28"/>
  <c r="T143" i="28"/>
  <c r="AW142" i="28"/>
  <c r="AU142" i="28"/>
  <c r="AS142" i="28"/>
  <c r="AG142" i="28"/>
  <c r="AW141" i="28"/>
  <c r="AS141" i="28"/>
  <c r="AG141" i="28"/>
  <c r="AW140" i="28"/>
  <c r="AV140" i="28"/>
  <c r="AS140" i="28"/>
  <c r="AG140" i="28"/>
  <c r="AW139" i="28"/>
  <c r="AU139" i="28"/>
  <c r="AS139" i="28"/>
  <c r="AG139" i="28"/>
  <c r="AW138" i="28"/>
  <c r="AS138" i="28"/>
  <c r="AG138" i="28"/>
  <c r="B138" i="28"/>
  <c r="AV146" i="28" s="1"/>
  <c r="AW137" i="28"/>
  <c r="AS137" i="28"/>
  <c r="AG137" i="28"/>
  <c r="T137" i="28"/>
  <c r="B137" i="28"/>
  <c r="T141" i="28" s="1"/>
  <c r="AW136" i="28"/>
  <c r="AV136" i="28"/>
  <c r="AU136" i="28"/>
  <c r="AS136" i="28"/>
  <c r="AG136" i="28"/>
  <c r="K136" i="28"/>
  <c r="L136" i="28" s="1"/>
  <c r="B136" i="28"/>
  <c r="AU140" i="28" s="1"/>
  <c r="AZ132" i="28"/>
  <c r="AW132" i="28"/>
  <c r="AS132" i="28"/>
  <c r="AG132" i="28"/>
  <c r="AZ131" i="28"/>
  <c r="AW131" i="28"/>
  <c r="AS131" i="28"/>
  <c r="AG131" i="28"/>
  <c r="K131" i="28"/>
  <c r="L131" i="28" s="1"/>
  <c r="AZ130" i="28"/>
  <c r="AW130" i="28"/>
  <c r="AS130" i="28"/>
  <c r="AG130" i="28"/>
  <c r="T130" i="28"/>
  <c r="AZ129" i="28"/>
  <c r="AW129" i="28"/>
  <c r="AS129" i="28"/>
  <c r="AG129" i="28"/>
  <c r="AZ128" i="28"/>
  <c r="AW128" i="28"/>
  <c r="AU128" i="28"/>
  <c r="AS128" i="28"/>
  <c r="AG128" i="28"/>
  <c r="AZ127" i="28"/>
  <c r="AW127" i="28"/>
  <c r="AU127" i="28"/>
  <c r="AS127" i="28"/>
  <c r="AG127" i="28"/>
  <c r="AZ126" i="28"/>
  <c r="AW126" i="28"/>
  <c r="AS126" i="28"/>
  <c r="AG126" i="28"/>
  <c r="AZ125" i="28"/>
  <c r="AW125" i="28"/>
  <c r="AV125" i="28"/>
  <c r="AS125" i="28"/>
  <c r="AG125" i="28"/>
  <c r="AZ124" i="28"/>
  <c r="AW124" i="28"/>
  <c r="AV124" i="28"/>
  <c r="AS124" i="28"/>
  <c r="AG124" i="28"/>
  <c r="AZ123" i="28"/>
  <c r="AW123" i="28"/>
  <c r="AS123" i="28"/>
  <c r="AG123" i="28"/>
  <c r="K123" i="28"/>
  <c r="L123" i="28" s="1"/>
  <c r="B123" i="28"/>
  <c r="AV130" i="28" s="1"/>
  <c r="AZ122" i="28"/>
  <c r="AW122" i="28"/>
  <c r="AV122" i="28"/>
  <c r="AS122" i="28"/>
  <c r="AG122" i="28"/>
  <c r="L122" i="28"/>
  <c r="R122" i="28" s="1"/>
  <c r="K122" i="28"/>
  <c r="B122" i="28"/>
  <c r="T122" i="28" s="1"/>
  <c r="AZ121" i="28"/>
  <c r="AW121" i="28"/>
  <c r="AU121" i="28"/>
  <c r="AS121" i="28"/>
  <c r="AG121" i="28"/>
  <c r="K121" i="28"/>
  <c r="L121" i="28" s="1"/>
  <c r="B121" i="28"/>
  <c r="AU130" i="28" s="1"/>
  <c r="AW116" i="28"/>
  <c r="AS116" i="28"/>
  <c r="AG116" i="28"/>
  <c r="AW115" i="28"/>
  <c r="AV115" i="28"/>
  <c r="AS115" i="28"/>
  <c r="AG115" i="28"/>
  <c r="AW114" i="28"/>
  <c r="AU114" i="28"/>
  <c r="AS114" i="28"/>
  <c r="AG114" i="28"/>
  <c r="AW113" i="28"/>
  <c r="AS113" i="28"/>
  <c r="AG113" i="28"/>
  <c r="AW112" i="28"/>
  <c r="AV112" i="28"/>
  <c r="AS112" i="28"/>
  <c r="AG112" i="28"/>
  <c r="AW111" i="28"/>
  <c r="AS111" i="28"/>
  <c r="AG111" i="28"/>
  <c r="AW110" i="28"/>
  <c r="AS110" i="28"/>
  <c r="AG110" i="28"/>
  <c r="T110" i="28"/>
  <c r="K110" i="28"/>
  <c r="L110" i="28" s="1"/>
  <c r="AW109" i="28"/>
  <c r="AU109" i="28"/>
  <c r="AS109" i="28"/>
  <c r="AG109" i="28"/>
  <c r="T109" i="28"/>
  <c r="AW108" i="28"/>
  <c r="AS108" i="28"/>
  <c r="AG108" i="28"/>
  <c r="T108" i="28"/>
  <c r="AW107" i="28"/>
  <c r="AS107" i="28"/>
  <c r="AG107" i="28"/>
  <c r="T107" i="28"/>
  <c r="K107" i="28"/>
  <c r="L107" i="28" s="1"/>
  <c r="B107" i="28"/>
  <c r="AV111" i="28" s="1"/>
  <c r="AW106" i="28"/>
  <c r="AV106" i="28"/>
  <c r="AS106" i="28"/>
  <c r="AG106" i="28"/>
  <c r="T106" i="28"/>
  <c r="B106" i="28"/>
  <c r="T116" i="28" s="1"/>
  <c r="AW105" i="28"/>
  <c r="AU105" i="28"/>
  <c r="AS105" i="28"/>
  <c r="AG105" i="28"/>
  <c r="T105" i="28"/>
  <c r="B105" i="28"/>
  <c r="AU115" i="28" s="1"/>
  <c r="AM100" i="28"/>
  <c r="AM99" i="28"/>
  <c r="AM98" i="28"/>
  <c r="K98" i="28"/>
  <c r="AM97" i="28"/>
  <c r="AM96" i="28"/>
  <c r="AM95" i="28"/>
  <c r="AK95" i="28"/>
  <c r="K95" i="28"/>
  <c r="AM94" i="28"/>
  <c r="K94" i="28"/>
  <c r="L94" i="28" s="1"/>
  <c r="AM93" i="28"/>
  <c r="AL93" i="28"/>
  <c r="AK93" i="28"/>
  <c r="K93" i="28"/>
  <c r="L93" i="28" s="1"/>
  <c r="AM92" i="28"/>
  <c r="AK92" i="28"/>
  <c r="AM91" i="28"/>
  <c r="AK91" i="28"/>
  <c r="B91" i="28"/>
  <c r="AL99" i="28" s="1"/>
  <c r="AM90" i="28"/>
  <c r="AL90" i="28"/>
  <c r="AK90" i="28"/>
  <c r="K90" i="28"/>
  <c r="B90" i="28"/>
  <c r="AM89" i="28"/>
  <c r="AK89" i="28"/>
  <c r="K89" i="28"/>
  <c r="L89" i="28" s="1"/>
  <c r="B89" i="28"/>
  <c r="AK99" i="28" s="1"/>
  <c r="AT84" i="28"/>
  <c r="AP84" i="28"/>
  <c r="AA84" i="28"/>
  <c r="AT83" i="28"/>
  <c r="AP83" i="28"/>
  <c r="AA83" i="28"/>
  <c r="AT82" i="28"/>
  <c r="AP82" i="28"/>
  <c r="AA82" i="28"/>
  <c r="AT81" i="28"/>
  <c r="AP81" i="28"/>
  <c r="AA81" i="28"/>
  <c r="AT80" i="28"/>
  <c r="AP80" i="28"/>
  <c r="AA80" i="28"/>
  <c r="AT79" i="28"/>
  <c r="AP79" i="28"/>
  <c r="AA79" i="28"/>
  <c r="K79" i="28"/>
  <c r="L79" i="28" s="1"/>
  <c r="AT78" i="28"/>
  <c r="AP78" i="28"/>
  <c r="AA78" i="28"/>
  <c r="AT77" i="28"/>
  <c r="AP77" i="28"/>
  <c r="AA77" i="28"/>
  <c r="AT76" i="28"/>
  <c r="AP76" i="28"/>
  <c r="AA76" i="28"/>
  <c r="T76" i="28"/>
  <c r="K76" i="28"/>
  <c r="L76" i="28" s="1"/>
  <c r="AT75" i="28"/>
  <c r="AS75" i="28"/>
  <c r="AP75" i="28"/>
  <c r="AA75" i="28"/>
  <c r="B75" i="28"/>
  <c r="AS79" i="28" s="1"/>
  <c r="AT74" i="28"/>
  <c r="AP74" i="28"/>
  <c r="AA74" i="28"/>
  <c r="T74" i="28"/>
  <c r="L74" i="28"/>
  <c r="R74" i="28" s="1"/>
  <c r="K74" i="28"/>
  <c r="B74" i="28"/>
  <c r="T77" i="28" s="1"/>
  <c r="AT73" i="28"/>
  <c r="AS73" i="28"/>
  <c r="AR73" i="28"/>
  <c r="AP73" i="28"/>
  <c r="AA73" i="28"/>
  <c r="T73" i="28"/>
  <c r="B73" i="28"/>
  <c r="K82" i="28" s="1"/>
  <c r="L82" i="28" s="1"/>
  <c r="D70" i="28"/>
  <c r="D85" i="28" s="1"/>
  <c r="D101" i="28" s="1"/>
  <c r="D117" i="28" s="1"/>
  <c r="D133" i="28" s="1"/>
  <c r="D148" i="28" s="1"/>
  <c r="AT69" i="28"/>
  <c r="AS69" i="28"/>
  <c r="AP69" i="28"/>
  <c r="AA69" i="28"/>
  <c r="K69" i="28"/>
  <c r="L69" i="28" s="1"/>
  <c r="AT68" i="28"/>
  <c r="AP68" i="28"/>
  <c r="AA68" i="28"/>
  <c r="K68" i="28"/>
  <c r="L68" i="28" s="1"/>
  <c r="AT67" i="28"/>
  <c r="AP67" i="28"/>
  <c r="AA67" i="28"/>
  <c r="AT66" i="28"/>
  <c r="AP66" i="28"/>
  <c r="AA66" i="28"/>
  <c r="AT65" i="28"/>
  <c r="AP65" i="28"/>
  <c r="AA65" i="28"/>
  <c r="D65" i="28"/>
  <c r="AT64" i="28"/>
  <c r="AS64" i="28"/>
  <c r="AP64" i="28"/>
  <c r="AA64" i="28"/>
  <c r="K64" i="28"/>
  <c r="L64" i="28" s="1"/>
  <c r="AT63" i="28"/>
  <c r="AS63" i="28"/>
  <c r="AP63" i="28"/>
  <c r="AA63" i="28"/>
  <c r="AT62" i="28"/>
  <c r="AS62" i="28"/>
  <c r="AP62" i="28"/>
  <c r="AA62" i="28"/>
  <c r="D62" i="28"/>
  <c r="AT61" i="28"/>
  <c r="AS61" i="28"/>
  <c r="AP61" i="28"/>
  <c r="AA61" i="28"/>
  <c r="K61" i="28"/>
  <c r="L61" i="28" s="1"/>
  <c r="AT60" i="28"/>
  <c r="AS60" i="28"/>
  <c r="AP60" i="28"/>
  <c r="AA60" i="28"/>
  <c r="B60" i="28"/>
  <c r="AS67" i="28" s="1"/>
  <c r="AT59" i="28"/>
  <c r="AP59" i="28"/>
  <c r="AA59" i="28"/>
  <c r="D59" i="28"/>
  <c r="B59" i="28"/>
  <c r="T69" i="28" s="1"/>
  <c r="AT58" i="28"/>
  <c r="AS58" i="28"/>
  <c r="AP58" i="28"/>
  <c r="AA58" i="28"/>
  <c r="L58" i="28"/>
  <c r="K58" i="28"/>
  <c r="B58" i="28"/>
  <c r="AR69" i="28" s="1"/>
  <c r="E54" i="28"/>
  <c r="H53" i="28" s="1"/>
  <c r="I53" i="28" s="1"/>
  <c r="J53" i="28" s="1"/>
  <c r="D54" i="28"/>
  <c r="AT53" i="28"/>
  <c r="AS53" i="28"/>
  <c r="AP53" i="28"/>
  <c r="AG53" i="28"/>
  <c r="AA53" i="28"/>
  <c r="T53" i="28"/>
  <c r="K53" i="28"/>
  <c r="L53" i="28" s="1"/>
  <c r="D53" i="28"/>
  <c r="D69" i="28" s="1"/>
  <c r="D84" i="28" s="1"/>
  <c r="AT52" i="28"/>
  <c r="AR52" i="28"/>
  <c r="AP52" i="28"/>
  <c r="AG52" i="28"/>
  <c r="AA52" i="28"/>
  <c r="T52" i="28"/>
  <c r="L52" i="28"/>
  <c r="K52" i="28"/>
  <c r="D52" i="28"/>
  <c r="D68" i="28" s="1"/>
  <c r="AT51" i="28"/>
  <c r="AR51" i="28"/>
  <c r="AP51" i="28"/>
  <c r="AG51" i="28"/>
  <c r="AA51" i="28"/>
  <c r="T51" i="28"/>
  <c r="K51" i="28"/>
  <c r="L51" i="28" s="1"/>
  <c r="D51" i="28"/>
  <c r="E52" i="28" s="1"/>
  <c r="H51" i="28" s="1"/>
  <c r="I51" i="28" s="1"/>
  <c r="J51" i="28" s="1"/>
  <c r="AT50" i="28"/>
  <c r="AR50" i="28"/>
  <c r="AP50" i="28"/>
  <c r="AG50" i="28"/>
  <c r="AA50" i="28"/>
  <c r="T50" i="28"/>
  <c r="L50" i="28"/>
  <c r="R50" i="28" s="1"/>
  <c r="K50" i="28"/>
  <c r="D50" i="28"/>
  <c r="D66" i="28" s="1"/>
  <c r="AT49" i="28"/>
  <c r="AR49" i="28"/>
  <c r="AP49" i="28"/>
  <c r="AG49" i="28"/>
  <c r="AA49" i="28"/>
  <c r="T49" i="28"/>
  <c r="K49" i="28"/>
  <c r="L49" i="28" s="1"/>
  <c r="E49" i="28"/>
  <c r="D49" i="28"/>
  <c r="E50" i="28" s="1"/>
  <c r="H49" i="28" s="1"/>
  <c r="I49" i="28" s="1"/>
  <c r="J49" i="28" s="1"/>
  <c r="AT48" i="28"/>
  <c r="AR48" i="28"/>
  <c r="AP48" i="28"/>
  <c r="AG48" i="28"/>
  <c r="AA48" i="28"/>
  <c r="T48" i="28"/>
  <c r="L48" i="28"/>
  <c r="R48" i="28" s="1"/>
  <c r="K48" i="28"/>
  <c r="H48" i="28"/>
  <c r="I48" i="28" s="1"/>
  <c r="J48" i="28" s="1"/>
  <c r="E48" i="28"/>
  <c r="D48" i="28"/>
  <c r="D64" i="28" s="1"/>
  <c r="AT47" i="28"/>
  <c r="AR47" i="28"/>
  <c r="AP47" i="28"/>
  <c r="AG47" i="28"/>
  <c r="AA47" i="28"/>
  <c r="T47" i="28"/>
  <c r="H47" i="28"/>
  <c r="I47" i="28" s="1"/>
  <c r="J47" i="28" s="1"/>
  <c r="E47" i="28"/>
  <c r="H46" i="28" s="1"/>
  <c r="I46" i="28" s="1"/>
  <c r="J46" i="28" s="1"/>
  <c r="D47" i="28"/>
  <c r="D63" i="28" s="1"/>
  <c r="AT46" i="28"/>
  <c r="AS46" i="28"/>
  <c r="AR46" i="28"/>
  <c r="AP46" i="28"/>
  <c r="AG46" i="28"/>
  <c r="AA46" i="28"/>
  <c r="R46" i="28"/>
  <c r="K46" i="28"/>
  <c r="L46" i="28" s="1"/>
  <c r="D46" i="28"/>
  <c r="AT45" i="28"/>
  <c r="AP45" i="28"/>
  <c r="AG45" i="28"/>
  <c r="AA45" i="28"/>
  <c r="K45" i="28"/>
  <c r="L45" i="28" s="1"/>
  <c r="E45" i="28"/>
  <c r="H44" i="28" s="1"/>
  <c r="I44" i="28" s="1"/>
  <c r="J44" i="28" s="1"/>
  <c r="D45" i="28"/>
  <c r="D61" i="28" s="1"/>
  <c r="AT44" i="28"/>
  <c r="AP44" i="28"/>
  <c r="AG44" i="28"/>
  <c r="AA44" i="28"/>
  <c r="T44" i="28"/>
  <c r="L44" i="28"/>
  <c r="R44" i="28" s="1"/>
  <c r="K44" i="28"/>
  <c r="E44" i="28"/>
  <c r="D44" i="28"/>
  <c r="D60" i="28" s="1"/>
  <c r="B44" i="28"/>
  <c r="AS47" i="28" s="1"/>
  <c r="AT43" i="28"/>
  <c r="AR43" i="28"/>
  <c r="AP43" i="28"/>
  <c r="AG43" i="28"/>
  <c r="AA43" i="28"/>
  <c r="T43" i="28"/>
  <c r="K43" i="28"/>
  <c r="L43" i="28" s="1"/>
  <c r="H43" i="28"/>
  <c r="I43" i="28" s="1"/>
  <c r="J43" i="28" s="1"/>
  <c r="E43" i="28"/>
  <c r="D43" i="28"/>
  <c r="B43" i="28"/>
  <c r="T45" i="28" s="1"/>
  <c r="AT42" i="28"/>
  <c r="AS42" i="28"/>
  <c r="AR42" i="28"/>
  <c r="AP42" i="28"/>
  <c r="AG42" i="28"/>
  <c r="AA42" i="28"/>
  <c r="T42" i="28"/>
  <c r="K42" i="28"/>
  <c r="L42" i="28" s="1"/>
  <c r="H42" i="28"/>
  <c r="I42" i="28" s="1"/>
  <c r="J42" i="28" s="1"/>
  <c r="D42" i="28"/>
  <c r="D58" i="28" s="1"/>
  <c r="B42" i="28"/>
  <c r="AR44" i="28" s="1"/>
  <c r="E38" i="28"/>
  <c r="H37" i="28" s="1"/>
  <c r="I37" i="28" s="1"/>
  <c r="J37" i="28" s="1"/>
  <c r="AT37" i="28"/>
  <c r="AP37" i="28"/>
  <c r="AA37" i="28"/>
  <c r="T37" i="28"/>
  <c r="K37" i="28"/>
  <c r="L37" i="28" s="1"/>
  <c r="E37" i="28"/>
  <c r="H36" i="28" s="1"/>
  <c r="I36" i="28" s="1"/>
  <c r="J36" i="28" s="1"/>
  <c r="AT36" i="28"/>
  <c r="AP36" i="28"/>
  <c r="AA36" i="28"/>
  <c r="K36" i="28"/>
  <c r="L36" i="28" s="1"/>
  <c r="E36" i="28"/>
  <c r="H35" i="28" s="1"/>
  <c r="I35" i="28" s="1"/>
  <c r="J35" i="28" s="1"/>
  <c r="AT35" i="28"/>
  <c r="AP35" i="28"/>
  <c r="AA35" i="28"/>
  <c r="K35" i="28"/>
  <c r="L35" i="28" s="1"/>
  <c r="E35" i="28"/>
  <c r="AT34" i="28"/>
  <c r="AS34" i="28"/>
  <c r="AR34" i="28"/>
  <c r="AP34" i="28"/>
  <c r="AA34" i="28"/>
  <c r="H34" i="28"/>
  <c r="I34" i="28" s="1"/>
  <c r="J34" i="28" s="1"/>
  <c r="E34" i="28"/>
  <c r="H33" i="28" s="1"/>
  <c r="I33" i="28" s="1"/>
  <c r="J33" i="28" s="1"/>
  <c r="AT33" i="28"/>
  <c r="AR33" i="28"/>
  <c r="AP33" i="28"/>
  <c r="AA33" i="28"/>
  <c r="K33" i="28"/>
  <c r="E33" i="28"/>
  <c r="H32" i="28" s="1"/>
  <c r="I32" i="28" s="1"/>
  <c r="J32" i="28" s="1"/>
  <c r="AT32" i="28"/>
  <c r="AR32" i="28"/>
  <c r="AP32" i="28"/>
  <c r="AA32" i="28"/>
  <c r="K32" i="28"/>
  <c r="L32" i="28" s="1"/>
  <c r="E32" i="28"/>
  <c r="H31" i="28" s="1"/>
  <c r="I31" i="28" s="1"/>
  <c r="J31" i="28" s="1"/>
  <c r="AT31" i="28"/>
  <c r="AS31" i="28"/>
  <c r="AP31" i="28"/>
  <c r="AA31" i="28"/>
  <c r="K31" i="28"/>
  <c r="L31" i="28" s="1"/>
  <c r="E31" i="28"/>
  <c r="AT30" i="28"/>
  <c r="AS30" i="28"/>
  <c r="AR30" i="28"/>
  <c r="AP30" i="28"/>
  <c r="AA30" i="28"/>
  <c r="I30" i="28"/>
  <c r="J30" i="28" s="1"/>
  <c r="H30" i="28"/>
  <c r="E30" i="28"/>
  <c r="AT29" i="28"/>
  <c r="AS29" i="28"/>
  <c r="AP29" i="28"/>
  <c r="AA29" i="28"/>
  <c r="K29" i="28"/>
  <c r="L29" i="28" s="1"/>
  <c r="H29" i="28"/>
  <c r="I29" i="28" s="1"/>
  <c r="J29" i="28" s="1"/>
  <c r="E29" i="28"/>
  <c r="AT28" i="28"/>
  <c r="AS28" i="28"/>
  <c r="AR28" i="28"/>
  <c r="AP28" i="28"/>
  <c r="AA28" i="28"/>
  <c r="L28" i="28"/>
  <c r="R28" i="28" s="1"/>
  <c r="K28" i="28"/>
  <c r="H28" i="28"/>
  <c r="I28" i="28" s="1"/>
  <c r="J28" i="28" s="1"/>
  <c r="E28" i="28"/>
  <c r="H27" i="28" s="1"/>
  <c r="I27" i="28" s="1"/>
  <c r="J27" i="28" s="1"/>
  <c r="B28" i="28"/>
  <c r="AS35" i="28" s="1"/>
  <c r="AT27" i="28"/>
  <c r="AR27" i="28"/>
  <c r="AP27" i="28"/>
  <c r="AA27" i="28"/>
  <c r="K27" i="28"/>
  <c r="E27" i="28"/>
  <c r="H26" i="28" s="1"/>
  <c r="I26" i="28" s="1"/>
  <c r="J26" i="28" s="1"/>
  <c r="B27" i="28"/>
  <c r="T33" i="28" s="1"/>
  <c r="AT26" i="28"/>
  <c r="AP26" i="28"/>
  <c r="AA26" i="28"/>
  <c r="T26" i="28"/>
  <c r="K26" i="28"/>
  <c r="L26" i="28" s="1"/>
  <c r="B26" i="28"/>
  <c r="AR35" i="28" s="1"/>
  <c r="AW147" i="30"/>
  <c r="AV147" i="30"/>
  <c r="AS147" i="30"/>
  <c r="AG147" i="30"/>
  <c r="T147" i="30"/>
  <c r="AW146" i="30"/>
  <c r="AS146" i="30"/>
  <c r="AG146" i="30"/>
  <c r="AW145" i="30"/>
  <c r="AS145" i="30"/>
  <c r="AG145" i="30"/>
  <c r="AW144" i="30"/>
  <c r="AV144" i="30"/>
  <c r="AS144" i="30"/>
  <c r="AG144" i="30"/>
  <c r="T144" i="30"/>
  <c r="AW143" i="30"/>
  <c r="AV143" i="30"/>
  <c r="AS143" i="30"/>
  <c r="AG143" i="30"/>
  <c r="AW142" i="30"/>
  <c r="AS142" i="30"/>
  <c r="AG142" i="30"/>
  <c r="T142" i="30"/>
  <c r="AW141" i="30"/>
  <c r="AV141" i="30"/>
  <c r="AS141" i="30"/>
  <c r="AG141" i="30"/>
  <c r="T141" i="30"/>
  <c r="AW140" i="30"/>
  <c r="AV140" i="30"/>
  <c r="AS140" i="30"/>
  <c r="AG140" i="30"/>
  <c r="AW139" i="30"/>
  <c r="AV139" i="30"/>
  <c r="AS139" i="30"/>
  <c r="AG139" i="30"/>
  <c r="T139" i="30"/>
  <c r="AW138" i="30"/>
  <c r="AV138" i="30"/>
  <c r="AS138" i="30"/>
  <c r="AG138" i="30"/>
  <c r="T138" i="30"/>
  <c r="B138" i="30"/>
  <c r="AV146" i="30" s="1"/>
  <c r="AW137" i="30"/>
  <c r="AV137" i="30"/>
  <c r="AS137" i="30"/>
  <c r="AG137" i="30"/>
  <c r="T137" i="30"/>
  <c r="B137" i="30"/>
  <c r="T145" i="30" s="1"/>
  <c r="AW136" i="30"/>
  <c r="AV136" i="30"/>
  <c r="AS136" i="30"/>
  <c r="AG136" i="30"/>
  <c r="T136" i="30"/>
  <c r="B136" i="30"/>
  <c r="AZ132" i="30"/>
  <c r="AW132" i="30"/>
  <c r="AS132" i="30"/>
  <c r="AG132" i="30"/>
  <c r="AZ131" i="30"/>
  <c r="AW131" i="30"/>
  <c r="AV131" i="30"/>
  <c r="AS131" i="30"/>
  <c r="AG131" i="30"/>
  <c r="AZ130" i="30"/>
  <c r="AW130" i="30"/>
  <c r="AS130" i="30"/>
  <c r="AG130" i="30"/>
  <c r="AZ129" i="30"/>
  <c r="AW129" i="30"/>
  <c r="AU129" i="30"/>
  <c r="AS129" i="30"/>
  <c r="AG129" i="30"/>
  <c r="AZ128" i="30"/>
  <c r="AW128" i="30"/>
  <c r="AV128" i="30"/>
  <c r="AS128" i="30"/>
  <c r="AG128" i="30"/>
  <c r="T128" i="30"/>
  <c r="AZ127" i="30"/>
  <c r="AW127" i="30"/>
  <c r="AS127" i="30"/>
  <c r="AG127" i="30"/>
  <c r="T127" i="30"/>
  <c r="AZ126" i="30"/>
  <c r="AW126" i="30"/>
  <c r="AS126" i="30"/>
  <c r="AG126" i="30"/>
  <c r="AZ125" i="30"/>
  <c r="AW125" i="30"/>
  <c r="AS125" i="30"/>
  <c r="AG125" i="30"/>
  <c r="T125" i="30"/>
  <c r="AZ124" i="30"/>
  <c r="AW124" i="30"/>
  <c r="AV124" i="30"/>
  <c r="AS124" i="30"/>
  <c r="AG124" i="30"/>
  <c r="T124" i="30"/>
  <c r="K124" i="30"/>
  <c r="L124" i="30" s="1"/>
  <c r="AZ123" i="30"/>
  <c r="AW123" i="30"/>
  <c r="AS123" i="30"/>
  <c r="AG123" i="30"/>
  <c r="T123" i="30"/>
  <c r="B123" i="30"/>
  <c r="AV126" i="30" s="1"/>
  <c r="AZ122" i="30"/>
  <c r="AW122" i="30"/>
  <c r="AV122" i="30"/>
  <c r="AS122" i="30"/>
  <c r="AG122" i="30"/>
  <c r="B122" i="30"/>
  <c r="T129" i="30" s="1"/>
  <c r="AZ121" i="30"/>
  <c r="AW121" i="30"/>
  <c r="AV121" i="30"/>
  <c r="AS121" i="30"/>
  <c r="AG121" i="30"/>
  <c r="T121" i="30"/>
  <c r="B121" i="30"/>
  <c r="AU131" i="30" s="1"/>
  <c r="AW116" i="30"/>
  <c r="AS116" i="30"/>
  <c r="AG116" i="30"/>
  <c r="AW115" i="30"/>
  <c r="AV115" i="30"/>
  <c r="AS115" i="30"/>
  <c r="AG115" i="30"/>
  <c r="AW114" i="30"/>
  <c r="AS114" i="30"/>
  <c r="AG114" i="30"/>
  <c r="AW113" i="30"/>
  <c r="AS113" i="30"/>
  <c r="AG113" i="30"/>
  <c r="AW112" i="30"/>
  <c r="AV112" i="30"/>
  <c r="AS112" i="30"/>
  <c r="AG112" i="30"/>
  <c r="AW111" i="30"/>
  <c r="AV111" i="30"/>
  <c r="AS111" i="30"/>
  <c r="AG111" i="30"/>
  <c r="AW110" i="30"/>
  <c r="AV110" i="30"/>
  <c r="AS110" i="30"/>
  <c r="AG110" i="30"/>
  <c r="T110" i="30"/>
  <c r="AW109" i="30"/>
  <c r="AV109" i="30"/>
  <c r="AU109" i="30"/>
  <c r="AS109" i="30"/>
  <c r="AG109" i="30"/>
  <c r="T109" i="30"/>
  <c r="AW108" i="30"/>
  <c r="AV108" i="30"/>
  <c r="AS108" i="30"/>
  <c r="AG108" i="30"/>
  <c r="AW107" i="30"/>
  <c r="AV107" i="30"/>
  <c r="AS107" i="30"/>
  <c r="AG107" i="30"/>
  <c r="T107" i="30"/>
  <c r="B107" i="30"/>
  <c r="AV116" i="30" s="1"/>
  <c r="AW106" i="30"/>
  <c r="AV106" i="30"/>
  <c r="AS106" i="30"/>
  <c r="AG106" i="30"/>
  <c r="B106" i="30"/>
  <c r="T111" i="30" s="1"/>
  <c r="AW105" i="30"/>
  <c r="AV105" i="30"/>
  <c r="AS105" i="30"/>
  <c r="AG105" i="30"/>
  <c r="T105" i="30"/>
  <c r="B105" i="30"/>
  <c r="AU110" i="30" s="1"/>
  <c r="AM100" i="30"/>
  <c r="K100" i="30"/>
  <c r="L100" i="30" s="1"/>
  <c r="AM99" i="30"/>
  <c r="T99" i="30"/>
  <c r="AM98" i="30"/>
  <c r="AL98" i="30"/>
  <c r="T98" i="30"/>
  <c r="K98" i="30"/>
  <c r="L98" i="30" s="1"/>
  <c r="AM97" i="30"/>
  <c r="AK97" i="30"/>
  <c r="AM96" i="30"/>
  <c r="AM95" i="30"/>
  <c r="K95" i="30"/>
  <c r="L95" i="30" s="1"/>
  <c r="AM94" i="30"/>
  <c r="T94" i="30"/>
  <c r="AM93" i="30"/>
  <c r="AK93" i="30"/>
  <c r="K93" i="30"/>
  <c r="L93" i="30" s="1"/>
  <c r="AM92" i="30"/>
  <c r="AK92" i="30"/>
  <c r="AM91" i="30"/>
  <c r="AK91" i="30"/>
  <c r="B91" i="30"/>
  <c r="AL96" i="30" s="1"/>
  <c r="AM90" i="30"/>
  <c r="AK90" i="30"/>
  <c r="B90" i="30"/>
  <c r="T97" i="30" s="1"/>
  <c r="AM89" i="30"/>
  <c r="B89" i="30"/>
  <c r="K90" i="30" s="1"/>
  <c r="L90" i="30" s="1"/>
  <c r="AT84" i="30"/>
  <c r="AS84" i="30"/>
  <c r="AP84" i="30"/>
  <c r="AA84" i="30"/>
  <c r="AT83" i="30"/>
  <c r="AP83" i="30"/>
  <c r="AA83" i="30"/>
  <c r="AT82" i="30"/>
  <c r="AR82" i="30"/>
  <c r="AP82" i="30"/>
  <c r="AA82" i="30"/>
  <c r="AT81" i="30"/>
  <c r="AS81" i="30"/>
  <c r="AP81" i="30"/>
  <c r="AA81" i="30"/>
  <c r="AT80" i="30"/>
  <c r="AP80" i="30"/>
  <c r="AA80" i="30"/>
  <c r="AT79" i="30"/>
  <c r="AP79" i="30"/>
  <c r="AA79" i="30"/>
  <c r="T79" i="30"/>
  <c r="K79" i="30"/>
  <c r="L79" i="30" s="1"/>
  <c r="AT78" i="30"/>
  <c r="AR78" i="30"/>
  <c r="AP78" i="30"/>
  <c r="AA78" i="30"/>
  <c r="K78" i="30"/>
  <c r="L78" i="30" s="1"/>
  <c r="AT77" i="30"/>
  <c r="AP77" i="30"/>
  <c r="AA77" i="30"/>
  <c r="AT76" i="30"/>
  <c r="AP76" i="30"/>
  <c r="AA76" i="30"/>
  <c r="T76" i="30"/>
  <c r="K76" i="30"/>
  <c r="L76" i="30" s="1"/>
  <c r="AT75" i="30"/>
  <c r="AS75" i="30"/>
  <c r="AR75" i="30"/>
  <c r="AP75" i="30"/>
  <c r="AA75" i="30"/>
  <c r="K75" i="30"/>
  <c r="L75" i="30" s="1"/>
  <c r="B75" i="30"/>
  <c r="AS77" i="30" s="1"/>
  <c r="AT74" i="30"/>
  <c r="AP74" i="30"/>
  <c r="AA74" i="30"/>
  <c r="B74" i="30"/>
  <c r="T82" i="30" s="1"/>
  <c r="AT73" i="30"/>
  <c r="AR73" i="30"/>
  <c r="AP73" i="30"/>
  <c r="AA73" i="30"/>
  <c r="T73" i="30"/>
  <c r="B73" i="30"/>
  <c r="AR84" i="30" s="1"/>
  <c r="AT69" i="30"/>
  <c r="AP69" i="30"/>
  <c r="AD69" i="30"/>
  <c r="AA69" i="30"/>
  <c r="AT68" i="30"/>
  <c r="AP68" i="30"/>
  <c r="AD68" i="30"/>
  <c r="AA68" i="30"/>
  <c r="T68" i="30"/>
  <c r="AT67" i="30"/>
  <c r="AS67" i="30"/>
  <c r="AP67" i="30"/>
  <c r="AD67" i="30"/>
  <c r="AA67" i="30"/>
  <c r="AT66" i="30"/>
  <c r="AP66" i="30"/>
  <c r="AD66" i="30"/>
  <c r="AA66" i="30"/>
  <c r="AT65" i="30"/>
  <c r="AS65" i="30"/>
  <c r="AP65" i="30"/>
  <c r="AD65" i="30"/>
  <c r="AA65" i="30"/>
  <c r="AT64" i="30"/>
  <c r="AP64" i="30"/>
  <c r="AD64" i="30"/>
  <c r="AA64" i="30"/>
  <c r="K64" i="30"/>
  <c r="L64" i="30" s="1"/>
  <c r="AT63" i="30"/>
  <c r="AP63" i="30"/>
  <c r="AD63" i="30"/>
  <c r="AA63" i="30"/>
  <c r="AT62" i="30"/>
  <c r="AP62" i="30"/>
  <c r="AD62" i="30"/>
  <c r="AA62" i="30"/>
  <c r="AT61" i="30"/>
  <c r="AP61" i="30"/>
  <c r="AD61" i="30"/>
  <c r="AA61" i="30"/>
  <c r="T61" i="30"/>
  <c r="AT60" i="30"/>
  <c r="AP60" i="30"/>
  <c r="AD60" i="30"/>
  <c r="AA60" i="30"/>
  <c r="B60" i="30"/>
  <c r="AS64" i="30" s="1"/>
  <c r="AT59" i="30"/>
  <c r="AP59" i="30"/>
  <c r="AD59" i="30"/>
  <c r="AA59" i="30"/>
  <c r="K59" i="30"/>
  <c r="L59" i="30" s="1"/>
  <c r="B59" i="30"/>
  <c r="T60" i="30" s="1"/>
  <c r="AT58" i="30"/>
  <c r="AP58" i="30"/>
  <c r="AD58" i="30"/>
  <c r="AA58" i="30"/>
  <c r="T58" i="30"/>
  <c r="B58" i="30"/>
  <c r="K69" i="30" s="1"/>
  <c r="L69" i="30" s="1"/>
  <c r="D54" i="30"/>
  <c r="D70" i="30" s="1"/>
  <c r="D85" i="30" s="1"/>
  <c r="D101" i="30" s="1"/>
  <c r="D117" i="30" s="1"/>
  <c r="D133" i="30" s="1"/>
  <c r="D148" i="30" s="1"/>
  <c r="AT53" i="30"/>
  <c r="AP53" i="30"/>
  <c r="AM53" i="30"/>
  <c r="AD53" i="30"/>
  <c r="AA53" i="30"/>
  <c r="D53" i="30"/>
  <c r="D69" i="30" s="1"/>
  <c r="AT52" i="30"/>
  <c r="AP52" i="30"/>
  <c r="AM52" i="30"/>
  <c r="AD52" i="30"/>
  <c r="AA52" i="30"/>
  <c r="D52" i="30"/>
  <c r="E53" i="30" s="1"/>
  <c r="H52" i="30" s="1"/>
  <c r="I52" i="30" s="1"/>
  <c r="J52" i="30" s="1"/>
  <c r="AT51" i="30"/>
  <c r="AP51" i="30"/>
  <c r="AM51" i="30"/>
  <c r="AD51" i="30"/>
  <c r="AA51" i="30"/>
  <c r="K51" i="30"/>
  <c r="D51" i="30"/>
  <c r="D67" i="30" s="1"/>
  <c r="AT50" i="30"/>
  <c r="AP50" i="30"/>
  <c r="AM50" i="30"/>
  <c r="AD50" i="30"/>
  <c r="AA50" i="30"/>
  <c r="D50" i="30"/>
  <c r="E51" i="30" s="1"/>
  <c r="H50" i="30" s="1"/>
  <c r="I50" i="30" s="1"/>
  <c r="J50" i="30" s="1"/>
  <c r="AT49" i="30"/>
  <c r="AR49" i="30"/>
  <c r="AP49" i="30"/>
  <c r="AM49" i="30"/>
  <c r="AD49" i="30"/>
  <c r="AA49" i="30"/>
  <c r="D49" i="30"/>
  <c r="E50" i="30" s="1"/>
  <c r="H49" i="30" s="1"/>
  <c r="I49" i="30" s="1"/>
  <c r="J49" i="30" s="1"/>
  <c r="AT48" i="30"/>
  <c r="AP48" i="30"/>
  <c r="AM48" i="30"/>
  <c r="AD48" i="30"/>
  <c r="AA48" i="30"/>
  <c r="D48" i="30"/>
  <c r="E49" i="30" s="1"/>
  <c r="H48" i="30" s="1"/>
  <c r="I48" i="30" s="1"/>
  <c r="J48" i="30" s="1"/>
  <c r="AT47" i="30"/>
  <c r="AP47" i="30"/>
  <c r="AM47" i="30"/>
  <c r="AD47" i="30"/>
  <c r="AA47" i="30"/>
  <c r="K47" i="30"/>
  <c r="E47" i="30"/>
  <c r="H46" i="30" s="1"/>
  <c r="I46" i="30" s="1"/>
  <c r="J46" i="30" s="1"/>
  <c r="D47" i="30"/>
  <c r="E48" i="30" s="1"/>
  <c r="H47" i="30" s="1"/>
  <c r="I47" i="30" s="1"/>
  <c r="J47" i="30" s="1"/>
  <c r="AT46" i="30"/>
  <c r="AP46" i="30"/>
  <c r="AM46" i="30"/>
  <c r="AD46" i="30"/>
  <c r="AA46" i="30"/>
  <c r="D46" i="30"/>
  <c r="D62" i="30" s="1"/>
  <c r="AT45" i="30"/>
  <c r="AS45" i="30"/>
  <c r="AP45" i="30"/>
  <c r="AM45" i="30"/>
  <c r="AD45" i="30"/>
  <c r="AA45" i="30"/>
  <c r="D45" i="30"/>
  <c r="AT44" i="30"/>
  <c r="AS44" i="30"/>
  <c r="AP44" i="30"/>
  <c r="AM44" i="30"/>
  <c r="AD44" i="30"/>
  <c r="AA44" i="30"/>
  <c r="D44" i="30"/>
  <c r="D60" i="30" s="1"/>
  <c r="B44" i="30"/>
  <c r="AS51" i="30" s="1"/>
  <c r="AT43" i="30"/>
  <c r="AS43" i="30"/>
  <c r="AR43" i="30"/>
  <c r="AP43" i="30"/>
  <c r="AM43" i="30"/>
  <c r="AD43" i="30"/>
  <c r="AA43" i="30"/>
  <c r="E43" i="30"/>
  <c r="H42" i="30" s="1"/>
  <c r="I42" i="30" s="1"/>
  <c r="J42" i="30" s="1"/>
  <c r="D43" i="30"/>
  <c r="D59" i="30" s="1"/>
  <c r="B43" i="30"/>
  <c r="T50" i="30" s="1"/>
  <c r="AT42" i="30"/>
  <c r="AS42" i="30"/>
  <c r="AP42" i="30"/>
  <c r="AM42" i="30"/>
  <c r="AD42" i="30"/>
  <c r="AA42" i="30"/>
  <c r="D42" i="30"/>
  <c r="D58" i="30" s="1"/>
  <c r="B42" i="30"/>
  <c r="K53" i="30" s="1"/>
  <c r="L53" i="30" s="1"/>
  <c r="E38" i="30"/>
  <c r="AT37" i="30"/>
  <c r="AS37" i="30"/>
  <c r="AP37" i="30"/>
  <c r="AM37" i="30"/>
  <c r="AD37" i="30"/>
  <c r="AA37" i="30"/>
  <c r="H37" i="30"/>
  <c r="I37" i="30" s="1"/>
  <c r="J37" i="30" s="1"/>
  <c r="E37" i="30"/>
  <c r="H36" i="30" s="1"/>
  <c r="I36" i="30" s="1"/>
  <c r="J36" i="30" s="1"/>
  <c r="AT36" i="30"/>
  <c r="AP36" i="30"/>
  <c r="AM36" i="30"/>
  <c r="AD36" i="30"/>
  <c r="AA36" i="30"/>
  <c r="E36" i="30"/>
  <c r="H35" i="30" s="1"/>
  <c r="I35" i="30" s="1"/>
  <c r="J35" i="30" s="1"/>
  <c r="AT35" i="30"/>
  <c r="AP35" i="30"/>
  <c r="AM35" i="30"/>
  <c r="AD35" i="30"/>
  <c r="AA35" i="30"/>
  <c r="E35" i="30"/>
  <c r="H34" i="30" s="1"/>
  <c r="AT34" i="30"/>
  <c r="AR34" i="30"/>
  <c r="AP34" i="30"/>
  <c r="AM34" i="30"/>
  <c r="AD34" i="30"/>
  <c r="AA34" i="30"/>
  <c r="I34" i="30"/>
  <c r="J34" i="30" s="1"/>
  <c r="E34" i="30"/>
  <c r="AT33" i="30"/>
  <c r="AP33" i="30"/>
  <c r="AM33" i="30"/>
  <c r="AD33" i="30"/>
  <c r="AA33" i="30"/>
  <c r="H33" i="30"/>
  <c r="I33" i="30" s="1"/>
  <c r="J33" i="30" s="1"/>
  <c r="E33" i="30"/>
  <c r="AT32" i="30"/>
  <c r="AR32" i="30"/>
  <c r="AP32" i="30"/>
  <c r="AM32" i="30"/>
  <c r="AD32" i="30"/>
  <c r="AA32" i="30"/>
  <c r="I32" i="30"/>
  <c r="J32" i="30" s="1"/>
  <c r="H32" i="30"/>
  <c r="E32" i="30"/>
  <c r="AT31" i="30"/>
  <c r="AP31" i="30"/>
  <c r="AM31" i="30"/>
  <c r="AD31" i="30"/>
  <c r="AA31" i="30"/>
  <c r="K31" i="30"/>
  <c r="L31" i="30" s="1"/>
  <c r="H31" i="30"/>
  <c r="I31" i="30" s="1"/>
  <c r="J31" i="30" s="1"/>
  <c r="E31" i="30"/>
  <c r="H30" i="30" s="1"/>
  <c r="I30" i="30" s="1"/>
  <c r="J30" i="30" s="1"/>
  <c r="AT30" i="30"/>
  <c r="AP30" i="30"/>
  <c r="AM30" i="30"/>
  <c r="AD30" i="30"/>
  <c r="AA30" i="30"/>
  <c r="E30" i="30"/>
  <c r="AT29" i="30"/>
  <c r="AP29" i="30"/>
  <c r="AM29" i="30"/>
  <c r="AD29" i="30"/>
  <c r="AA29" i="30"/>
  <c r="H29" i="30"/>
  <c r="I29" i="30" s="1"/>
  <c r="J29" i="30" s="1"/>
  <c r="E29" i="30"/>
  <c r="AT28" i="30"/>
  <c r="AS28" i="30"/>
  <c r="AP28" i="30"/>
  <c r="AM28" i="30"/>
  <c r="AD28" i="30"/>
  <c r="AA28" i="30"/>
  <c r="T28" i="30"/>
  <c r="H28" i="30"/>
  <c r="I28" i="30" s="1"/>
  <c r="J28" i="30" s="1"/>
  <c r="E28" i="30"/>
  <c r="H27" i="30" s="1"/>
  <c r="I27" i="30" s="1"/>
  <c r="J27" i="30" s="1"/>
  <c r="B28" i="30"/>
  <c r="AS31" i="30" s="1"/>
  <c r="AT27" i="30"/>
  <c r="AR27" i="30"/>
  <c r="AP27" i="30"/>
  <c r="AM27" i="30"/>
  <c r="AD27" i="30"/>
  <c r="AA27" i="30"/>
  <c r="E27" i="30"/>
  <c r="B27" i="30"/>
  <c r="T35" i="30" s="1"/>
  <c r="AT26" i="30"/>
  <c r="AS26" i="30"/>
  <c r="AR26" i="30"/>
  <c r="AP26" i="30"/>
  <c r="AM26" i="30"/>
  <c r="AD26" i="30"/>
  <c r="AA26" i="30"/>
  <c r="I26" i="30"/>
  <c r="J26" i="30" s="1"/>
  <c r="H26" i="30"/>
  <c r="B26" i="30"/>
  <c r="K26" i="30" s="1"/>
  <c r="L26" i="30" s="1"/>
  <c r="AW147" i="15"/>
  <c r="AS147" i="15"/>
  <c r="AG147" i="15"/>
  <c r="AW146" i="15"/>
  <c r="AS146" i="15"/>
  <c r="AG146" i="15"/>
  <c r="K146" i="15"/>
  <c r="L146" i="15" s="1"/>
  <c r="AW145" i="15"/>
  <c r="AS145" i="15"/>
  <c r="AG145" i="15"/>
  <c r="AW144" i="15"/>
  <c r="AS144" i="15"/>
  <c r="AG144" i="15"/>
  <c r="AW143" i="15"/>
  <c r="AS143" i="15"/>
  <c r="AG143" i="15"/>
  <c r="AW142" i="15"/>
  <c r="AS142" i="15"/>
  <c r="AG142" i="15"/>
  <c r="AW141" i="15"/>
  <c r="AV141" i="15"/>
  <c r="AS141" i="15"/>
  <c r="AG141" i="15"/>
  <c r="AW140" i="15"/>
  <c r="AS140" i="15"/>
  <c r="AG140" i="15"/>
  <c r="AW139" i="15"/>
  <c r="AS139" i="15"/>
  <c r="AG139" i="15"/>
  <c r="AW138" i="15"/>
  <c r="AV138" i="15"/>
  <c r="AS138" i="15"/>
  <c r="AG138" i="15"/>
  <c r="B138" i="15"/>
  <c r="AV140" i="15" s="1"/>
  <c r="AW137" i="15"/>
  <c r="AS137" i="15"/>
  <c r="AG137" i="15"/>
  <c r="B137" i="15"/>
  <c r="T141" i="15" s="1"/>
  <c r="AW136" i="15"/>
  <c r="AS136" i="15"/>
  <c r="AG136" i="15"/>
  <c r="T136" i="15"/>
  <c r="B136" i="15"/>
  <c r="AU140" i="15" s="1"/>
  <c r="AZ132" i="15"/>
  <c r="AW132" i="15"/>
  <c r="AS132" i="15"/>
  <c r="AG132" i="15"/>
  <c r="K132" i="15"/>
  <c r="L132" i="15" s="1"/>
  <c r="AZ131" i="15"/>
  <c r="AW131" i="15"/>
  <c r="AS131" i="15"/>
  <c r="AG131" i="15"/>
  <c r="T131" i="15"/>
  <c r="AZ130" i="15"/>
  <c r="AW130" i="15"/>
  <c r="AS130" i="15"/>
  <c r="AG130" i="15"/>
  <c r="AZ129" i="15"/>
  <c r="AW129" i="15"/>
  <c r="AS129" i="15"/>
  <c r="AG129" i="15"/>
  <c r="AZ128" i="15"/>
  <c r="AW128" i="15"/>
  <c r="AV128" i="15"/>
  <c r="AS128" i="15"/>
  <c r="AG128" i="15"/>
  <c r="AZ127" i="15"/>
  <c r="AW127" i="15"/>
  <c r="AS127" i="15"/>
  <c r="AG127" i="15"/>
  <c r="AZ126" i="15"/>
  <c r="AW126" i="15"/>
  <c r="AS126" i="15"/>
  <c r="AG126" i="15"/>
  <c r="AZ125" i="15"/>
  <c r="AW125" i="15"/>
  <c r="AS125" i="15"/>
  <c r="AG125" i="15"/>
  <c r="AZ124" i="15"/>
  <c r="AW124" i="15"/>
  <c r="AS124" i="15"/>
  <c r="AG124" i="15"/>
  <c r="AZ123" i="15"/>
  <c r="AW123" i="15"/>
  <c r="AS123" i="15"/>
  <c r="AG123" i="15"/>
  <c r="B123" i="15"/>
  <c r="AV130" i="15" s="1"/>
  <c r="AZ122" i="15"/>
  <c r="AW122" i="15"/>
  <c r="AV122" i="15"/>
  <c r="AS122" i="15"/>
  <c r="AG122" i="15"/>
  <c r="B122" i="15"/>
  <c r="T122" i="15" s="1"/>
  <c r="AZ121" i="15"/>
  <c r="AW121" i="15"/>
  <c r="AV121" i="15"/>
  <c r="AS121" i="15"/>
  <c r="AG121" i="15"/>
  <c r="B121" i="15"/>
  <c r="AU128" i="15" s="1"/>
  <c r="AW116" i="15"/>
  <c r="AV116" i="15"/>
  <c r="AS116" i="15"/>
  <c r="AG116" i="15"/>
  <c r="AW115" i="15"/>
  <c r="AS115" i="15"/>
  <c r="AG115" i="15"/>
  <c r="AW114" i="15"/>
  <c r="AS114" i="15"/>
  <c r="AG114" i="15"/>
  <c r="AW113" i="15"/>
  <c r="AV113" i="15"/>
  <c r="AS113" i="15"/>
  <c r="AG113" i="15"/>
  <c r="AW112" i="15"/>
  <c r="AS112" i="15"/>
  <c r="AG112" i="15"/>
  <c r="AW111" i="15"/>
  <c r="AS111" i="15"/>
  <c r="AG111" i="15"/>
  <c r="T111" i="15"/>
  <c r="AW110" i="15"/>
  <c r="AU110" i="15"/>
  <c r="AS110" i="15"/>
  <c r="AG110" i="15"/>
  <c r="AW109" i="15"/>
  <c r="AV109" i="15"/>
  <c r="AS109" i="15"/>
  <c r="AG109" i="15"/>
  <c r="AW108" i="15"/>
  <c r="AS108" i="15"/>
  <c r="AG108" i="15"/>
  <c r="T108" i="15"/>
  <c r="AW107" i="15"/>
  <c r="AU107" i="15"/>
  <c r="AS107" i="15"/>
  <c r="AG107" i="15"/>
  <c r="B107" i="15"/>
  <c r="AV115" i="15" s="1"/>
  <c r="AW106" i="15"/>
  <c r="AS106" i="15"/>
  <c r="AG106" i="15"/>
  <c r="B106" i="15"/>
  <c r="T110" i="15" s="1"/>
  <c r="AW105" i="15"/>
  <c r="AV105" i="15"/>
  <c r="AS105" i="15"/>
  <c r="AG105" i="15"/>
  <c r="B105" i="15"/>
  <c r="AU109" i="15" s="1"/>
  <c r="AM100" i="15"/>
  <c r="AK100" i="15"/>
  <c r="AM99" i="15"/>
  <c r="AM98" i="15"/>
  <c r="L98" i="15"/>
  <c r="AM97" i="15"/>
  <c r="AM96" i="15"/>
  <c r="AL96" i="15"/>
  <c r="T96" i="15"/>
  <c r="AM95" i="15"/>
  <c r="AK95" i="15"/>
  <c r="AM94" i="15"/>
  <c r="AM93" i="15"/>
  <c r="AM92" i="15"/>
  <c r="AM91" i="15"/>
  <c r="AL91" i="15"/>
  <c r="T91" i="15"/>
  <c r="B91" i="15"/>
  <c r="AL99" i="15" s="1"/>
  <c r="AM90" i="15"/>
  <c r="AL90" i="15"/>
  <c r="T90" i="15"/>
  <c r="B90" i="15"/>
  <c r="T100" i="15" s="1"/>
  <c r="AM89" i="15"/>
  <c r="AL89" i="15"/>
  <c r="T89" i="15"/>
  <c r="B89" i="15"/>
  <c r="K98" i="15" s="1"/>
  <c r="AT84" i="15"/>
  <c r="AP84" i="15"/>
  <c r="AA84" i="15"/>
  <c r="T84" i="15"/>
  <c r="AT83" i="15"/>
  <c r="AR83" i="15"/>
  <c r="AP83" i="15"/>
  <c r="AA83" i="15"/>
  <c r="AT82" i="15"/>
  <c r="AP82" i="15"/>
  <c r="AA82" i="15"/>
  <c r="AT81" i="15"/>
  <c r="AP81" i="15"/>
  <c r="AA81" i="15"/>
  <c r="T81" i="15"/>
  <c r="AT80" i="15"/>
  <c r="AR80" i="15"/>
  <c r="AP80" i="15"/>
  <c r="AA80" i="15"/>
  <c r="K80" i="15"/>
  <c r="L80" i="15" s="1"/>
  <c r="AT79" i="15"/>
  <c r="AP79" i="15"/>
  <c r="AA79" i="15"/>
  <c r="AT78" i="15"/>
  <c r="AP78" i="15"/>
  <c r="AA78" i="15"/>
  <c r="AT77" i="15"/>
  <c r="AP77" i="15"/>
  <c r="AA77" i="15"/>
  <c r="K77" i="15"/>
  <c r="L77" i="15" s="1"/>
  <c r="AT76" i="15"/>
  <c r="AP76" i="15"/>
  <c r="AA76" i="15"/>
  <c r="AT75" i="15"/>
  <c r="AP75" i="15"/>
  <c r="AA75" i="15"/>
  <c r="B75" i="15"/>
  <c r="AS79" i="15" s="1"/>
  <c r="AT74" i="15"/>
  <c r="AR74" i="15"/>
  <c r="AP74" i="15"/>
  <c r="AA74" i="15"/>
  <c r="K74" i="15"/>
  <c r="L74" i="15" s="1"/>
  <c r="B74" i="15"/>
  <c r="T77" i="15" s="1"/>
  <c r="AT73" i="15"/>
  <c r="AP73" i="15"/>
  <c r="AA73" i="15"/>
  <c r="K73" i="15"/>
  <c r="L73" i="15" s="1"/>
  <c r="R73" i="15" s="1"/>
  <c r="B73" i="15"/>
  <c r="K79" i="15" s="1"/>
  <c r="L79" i="15" s="1"/>
  <c r="AT69" i="15"/>
  <c r="AP69" i="15"/>
  <c r="AD69" i="15"/>
  <c r="AA69" i="15"/>
  <c r="AT68" i="15"/>
  <c r="AP68" i="15"/>
  <c r="AD68" i="15"/>
  <c r="AA68" i="15"/>
  <c r="AT67" i="15"/>
  <c r="AP67" i="15"/>
  <c r="AD67" i="15"/>
  <c r="AA67" i="15"/>
  <c r="AT66" i="15"/>
  <c r="AS66" i="15"/>
  <c r="AP66" i="15"/>
  <c r="AD66" i="15"/>
  <c r="AA66" i="15"/>
  <c r="AT65" i="15"/>
  <c r="AP65" i="15"/>
  <c r="AD65" i="15"/>
  <c r="AA65" i="15"/>
  <c r="AT64" i="15"/>
  <c r="AS64" i="15"/>
  <c r="AP64" i="15"/>
  <c r="AD64" i="15"/>
  <c r="AA64" i="15"/>
  <c r="AT63" i="15"/>
  <c r="AP63" i="15"/>
  <c r="AD63" i="15"/>
  <c r="AA63" i="15"/>
  <c r="K63" i="15"/>
  <c r="AT62" i="15"/>
  <c r="AP62" i="15"/>
  <c r="AD62" i="15"/>
  <c r="AA62" i="15"/>
  <c r="D62" i="15"/>
  <c r="D77" i="15" s="1"/>
  <c r="AT61" i="15"/>
  <c r="AR61" i="15"/>
  <c r="AP61" i="15"/>
  <c r="AD61" i="15"/>
  <c r="AA61" i="15"/>
  <c r="AT60" i="15"/>
  <c r="AP60" i="15"/>
  <c r="AD60" i="15"/>
  <c r="AA60" i="15"/>
  <c r="B60" i="15"/>
  <c r="AS63" i="15" s="1"/>
  <c r="AT59" i="15"/>
  <c r="AS59" i="15"/>
  <c r="AP59" i="15"/>
  <c r="AD59" i="15"/>
  <c r="AA59" i="15"/>
  <c r="B59" i="15"/>
  <c r="AT58" i="15"/>
  <c r="AS58" i="15"/>
  <c r="AP58" i="15"/>
  <c r="AD58" i="15"/>
  <c r="AA58" i="15"/>
  <c r="B58" i="15"/>
  <c r="AR66" i="15" s="1"/>
  <c r="D54" i="15"/>
  <c r="D70" i="15" s="1"/>
  <c r="D85" i="15" s="1"/>
  <c r="D101" i="15" s="1"/>
  <c r="D117" i="15" s="1"/>
  <c r="D133" i="15" s="1"/>
  <c r="D148" i="15" s="1"/>
  <c r="AT53" i="15"/>
  <c r="AS53" i="15"/>
  <c r="AP53" i="15"/>
  <c r="AM53" i="15"/>
  <c r="AD53" i="15"/>
  <c r="AA53" i="15"/>
  <c r="D53" i="15"/>
  <c r="E54" i="15" s="1"/>
  <c r="H53" i="15" s="1"/>
  <c r="I53" i="15" s="1"/>
  <c r="J53" i="15" s="1"/>
  <c r="AT52" i="15"/>
  <c r="AP52" i="15"/>
  <c r="AM52" i="15"/>
  <c r="AD52" i="15"/>
  <c r="AA52" i="15"/>
  <c r="E52" i="15"/>
  <c r="H51" i="15" s="1"/>
  <c r="I51" i="15" s="1"/>
  <c r="J51" i="15" s="1"/>
  <c r="D52" i="15"/>
  <c r="D68" i="15" s="1"/>
  <c r="AT51" i="15"/>
  <c r="AR51" i="15"/>
  <c r="AP51" i="15"/>
  <c r="AM51" i="15"/>
  <c r="AD51" i="15"/>
  <c r="AA51" i="15"/>
  <c r="D51" i="15"/>
  <c r="D67" i="15" s="1"/>
  <c r="AT50" i="15"/>
  <c r="AP50" i="15"/>
  <c r="AM50" i="15"/>
  <c r="AD50" i="15"/>
  <c r="AA50" i="15"/>
  <c r="D50" i="15"/>
  <c r="D66" i="15" s="1"/>
  <c r="AT49" i="15"/>
  <c r="AP49" i="15"/>
  <c r="AM49" i="15"/>
  <c r="AD49" i="15"/>
  <c r="AA49" i="15"/>
  <c r="E49" i="15"/>
  <c r="H48" i="15" s="1"/>
  <c r="I48" i="15" s="1"/>
  <c r="J48" i="15" s="1"/>
  <c r="D49" i="15"/>
  <c r="E50" i="15" s="1"/>
  <c r="H49" i="15" s="1"/>
  <c r="I49" i="15" s="1"/>
  <c r="J49" i="15" s="1"/>
  <c r="AT48" i="15"/>
  <c r="AS48" i="15"/>
  <c r="AP48" i="15"/>
  <c r="AM48" i="15"/>
  <c r="AD48" i="15"/>
  <c r="AA48" i="15"/>
  <c r="E48" i="15"/>
  <c r="H47" i="15" s="1"/>
  <c r="I47" i="15" s="1"/>
  <c r="J47" i="15" s="1"/>
  <c r="D48" i="15"/>
  <c r="D64" i="15" s="1"/>
  <c r="AT47" i="15"/>
  <c r="AP47" i="15"/>
  <c r="AM47" i="15"/>
  <c r="AD47" i="15"/>
  <c r="AA47" i="15"/>
  <c r="D47" i="15"/>
  <c r="D63" i="15" s="1"/>
  <c r="AT46" i="15"/>
  <c r="AP46" i="15"/>
  <c r="AM46" i="15"/>
  <c r="AD46" i="15"/>
  <c r="AA46" i="15"/>
  <c r="E46" i="15"/>
  <c r="D46" i="15"/>
  <c r="E47" i="15" s="1"/>
  <c r="H46" i="15" s="1"/>
  <c r="I46" i="15" s="1"/>
  <c r="J46" i="15" s="1"/>
  <c r="AT45" i="15"/>
  <c r="AP45" i="15"/>
  <c r="AM45" i="15"/>
  <c r="AD45" i="15"/>
  <c r="AA45" i="15"/>
  <c r="H45" i="15"/>
  <c r="I45" i="15" s="1"/>
  <c r="J45" i="15" s="1"/>
  <c r="D45" i="15"/>
  <c r="D61" i="15" s="1"/>
  <c r="AT44" i="15"/>
  <c r="AP44" i="15"/>
  <c r="AM44" i="15"/>
  <c r="AD44" i="15"/>
  <c r="AA44" i="15"/>
  <c r="K44" i="15"/>
  <c r="L44" i="15" s="1"/>
  <c r="E44" i="15"/>
  <c r="H43" i="15" s="1"/>
  <c r="I43" i="15" s="1"/>
  <c r="J43" i="15" s="1"/>
  <c r="D44" i="15"/>
  <c r="D60" i="15" s="1"/>
  <c r="B44" i="15"/>
  <c r="AS50" i="15" s="1"/>
  <c r="AT43" i="15"/>
  <c r="AP43" i="15"/>
  <c r="AM43" i="15"/>
  <c r="AD43" i="15"/>
  <c r="AA43" i="15"/>
  <c r="D43" i="15"/>
  <c r="D59" i="15" s="1"/>
  <c r="B43" i="15"/>
  <c r="T49" i="15" s="1"/>
  <c r="AT42" i="15"/>
  <c r="AP42" i="15"/>
  <c r="AM42" i="15"/>
  <c r="AD42" i="15"/>
  <c r="AA42" i="15"/>
  <c r="K42" i="15"/>
  <c r="L42" i="15" s="1"/>
  <c r="D42" i="15"/>
  <c r="B42" i="15"/>
  <c r="K50" i="15" s="1"/>
  <c r="L50" i="15" s="1"/>
  <c r="E38" i="15"/>
  <c r="AT37" i="15"/>
  <c r="AP37" i="15"/>
  <c r="AM37" i="15"/>
  <c r="AD37" i="15"/>
  <c r="AA37" i="15"/>
  <c r="I37" i="15"/>
  <c r="J37" i="15" s="1"/>
  <c r="H37" i="15"/>
  <c r="E37" i="15"/>
  <c r="H36" i="15" s="1"/>
  <c r="I36" i="15" s="1"/>
  <c r="J36" i="15" s="1"/>
  <c r="AT36" i="15"/>
  <c r="AS36" i="15"/>
  <c r="AP36" i="15"/>
  <c r="AM36" i="15"/>
  <c r="AD36" i="15"/>
  <c r="AA36" i="15"/>
  <c r="K36" i="15"/>
  <c r="L36" i="15" s="1"/>
  <c r="E36" i="15"/>
  <c r="H35" i="15" s="1"/>
  <c r="I35" i="15" s="1"/>
  <c r="J35" i="15" s="1"/>
  <c r="AT35" i="15"/>
  <c r="AP35" i="15"/>
  <c r="AM35" i="15"/>
  <c r="AD35" i="15"/>
  <c r="AA35" i="15"/>
  <c r="E35" i="15"/>
  <c r="H34" i="15" s="1"/>
  <c r="I34" i="15" s="1"/>
  <c r="J34" i="15" s="1"/>
  <c r="AT34" i="15"/>
  <c r="AP34" i="15"/>
  <c r="AM34" i="15"/>
  <c r="AD34" i="15"/>
  <c r="AA34" i="15"/>
  <c r="E34" i="15"/>
  <c r="H33" i="15" s="1"/>
  <c r="AT33" i="15"/>
  <c r="AR33" i="15"/>
  <c r="AP33" i="15"/>
  <c r="AM33" i="15"/>
  <c r="AD33" i="15"/>
  <c r="AA33" i="15"/>
  <c r="I33" i="15"/>
  <c r="J33" i="15" s="1"/>
  <c r="E33" i="15"/>
  <c r="AT32" i="15"/>
  <c r="AP32" i="15"/>
  <c r="AM32" i="15"/>
  <c r="AD32" i="15"/>
  <c r="AA32" i="15"/>
  <c r="H32" i="15"/>
  <c r="I32" i="15" s="1"/>
  <c r="J32" i="15" s="1"/>
  <c r="E32" i="15"/>
  <c r="H31" i="15" s="1"/>
  <c r="I31" i="15" s="1"/>
  <c r="J31" i="15" s="1"/>
  <c r="AT31" i="15"/>
  <c r="AR31" i="15"/>
  <c r="AP31" i="15"/>
  <c r="AM31" i="15"/>
  <c r="AD31" i="15"/>
  <c r="AA31" i="15"/>
  <c r="E31" i="15"/>
  <c r="H30" i="15" s="1"/>
  <c r="I30" i="15" s="1"/>
  <c r="J30" i="15" s="1"/>
  <c r="AT30" i="15"/>
  <c r="AP30" i="15"/>
  <c r="AM30" i="15"/>
  <c r="AD30" i="15"/>
  <c r="AA30" i="15"/>
  <c r="E30" i="15"/>
  <c r="AT29" i="15"/>
  <c r="AP29" i="15"/>
  <c r="AM29" i="15"/>
  <c r="AD29" i="15"/>
  <c r="AA29" i="15"/>
  <c r="T29" i="15"/>
  <c r="H29" i="15"/>
  <c r="I29" i="15" s="1"/>
  <c r="J29" i="15" s="1"/>
  <c r="E29" i="15"/>
  <c r="AT28" i="15"/>
  <c r="AP28" i="15"/>
  <c r="AM28" i="15"/>
  <c r="AD28" i="15"/>
  <c r="AA28" i="15"/>
  <c r="T28" i="15"/>
  <c r="H28" i="15"/>
  <c r="I28" i="15" s="1"/>
  <c r="J28" i="15" s="1"/>
  <c r="E28" i="15"/>
  <c r="B28" i="15"/>
  <c r="AS30" i="15" s="1"/>
  <c r="AT27" i="15"/>
  <c r="AR27" i="15"/>
  <c r="AP27" i="15"/>
  <c r="AM27" i="15"/>
  <c r="AD27" i="15"/>
  <c r="AA27" i="15"/>
  <c r="T27" i="15"/>
  <c r="H27" i="15"/>
  <c r="I27" i="15" s="1"/>
  <c r="J27" i="15" s="1"/>
  <c r="E27" i="15"/>
  <c r="H26" i="15" s="1"/>
  <c r="I26" i="15" s="1"/>
  <c r="J26" i="15" s="1"/>
  <c r="B27" i="15"/>
  <c r="T34" i="15" s="1"/>
  <c r="AT26" i="15"/>
  <c r="AS26" i="15"/>
  <c r="AP26" i="15"/>
  <c r="AM26" i="15"/>
  <c r="AD26" i="15"/>
  <c r="AA26" i="15"/>
  <c r="T26" i="15"/>
  <c r="B26" i="15"/>
  <c r="K30" i="15" s="1"/>
  <c r="L30" i="15" s="1"/>
  <c r="AW147" i="29"/>
  <c r="AS147" i="29"/>
  <c r="AG147" i="29"/>
  <c r="AW146" i="29"/>
  <c r="AV146" i="29"/>
  <c r="AS146" i="29"/>
  <c r="AG146" i="29"/>
  <c r="AW145" i="29"/>
  <c r="AS145" i="29"/>
  <c r="AG145" i="29"/>
  <c r="AW144" i="29"/>
  <c r="AS144" i="29"/>
  <c r="AG144" i="29"/>
  <c r="AW143" i="29"/>
  <c r="AV143" i="29"/>
  <c r="AS143" i="29"/>
  <c r="AG143" i="29"/>
  <c r="AW142" i="29"/>
  <c r="AS142" i="29"/>
  <c r="AG142" i="29"/>
  <c r="AW141" i="29"/>
  <c r="AS141" i="29"/>
  <c r="AG141" i="29"/>
  <c r="T141" i="29"/>
  <c r="AW140" i="29"/>
  <c r="AU140" i="29"/>
  <c r="AS140" i="29"/>
  <c r="AG140" i="29"/>
  <c r="AW139" i="29"/>
  <c r="AS139" i="29"/>
  <c r="AG139" i="29"/>
  <c r="AW138" i="29"/>
  <c r="AS138" i="29"/>
  <c r="AG138" i="29"/>
  <c r="T138" i="29"/>
  <c r="B138" i="29"/>
  <c r="AV142" i="29" s="1"/>
  <c r="AW137" i="29"/>
  <c r="AV137" i="29"/>
  <c r="AS137" i="29"/>
  <c r="AG137" i="29"/>
  <c r="T137" i="29"/>
  <c r="B137" i="29"/>
  <c r="T140" i="29" s="1"/>
  <c r="AW136" i="29"/>
  <c r="AV136" i="29"/>
  <c r="AS136" i="29"/>
  <c r="AG136" i="29"/>
  <c r="T136" i="29"/>
  <c r="B136" i="29"/>
  <c r="AU142" i="29" s="1"/>
  <c r="AZ132" i="29"/>
  <c r="AW132" i="29"/>
  <c r="AS132" i="29"/>
  <c r="AG132" i="29"/>
  <c r="AZ131" i="29"/>
  <c r="AW131" i="29"/>
  <c r="AS131" i="29"/>
  <c r="AG131" i="29"/>
  <c r="AZ130" i="29"/>
  <c r="AW130" i="29"/>
  <c r="AS130" i="29"/>
  <c r="AG130" i="29"/>
  <c r="AZ129" i="29"/>
  <c r="AW129" i="29"/>
  <c r="AS129" i="29"/>
  <c r="AG129" i="29"/>
  <c r="AZ128" i="29"/>
  <c r="AW128" i="29"/>
  <c r="AS128" i="29"/>
  <c r="AG128" i="29"/>
  <c r="T128" i="29"/>
  <c r="AZ127" i="29"/>
  <c r="AW127" i="29"/>
  <c r="AS127" i="29"/>
  <c r="AG127" i="29"/>
  <c r="AZ126" i="29"/>
  <c r="AW126" i="29"/>
  <c r="AS126" i="29"/>
  <c r="AG126" i="29"/>
  <c r="AZ125" i="29"/>
  <c r="AW125" i="29"/>
  <c r="AS125" i="29"/>
  <c r="AG125" i="29"/>
  <c r="AZ124" i="29"/>
  <c r="AW124" i="29"/>
  <c r="AS124" i="29"/>
  <c r="AG124" i="29"/>
  <c r="AZ123" i="29"/>
  <c r="AW123" i="29"/>
  <c r="AS123" i="29"/>
  <c r="AG123" i="29"/>
  <c r="B123" i="29"/>
  <c r="AV127" i="29" s="1"/>
  <c r="AZ122" i="29"/>
  <c r="AW122" i="29"/>
  <c r="AS122" i="29"/>
  <c r="AG122" i="29"/>
  <c r="T122" i="29"/>
  <c r="B122" i="29"/>
  <c r="T130" i="29" s="1"/>
  <c r="AZ121" i="29"/>
  <c r="AW121" i="29"/>
  <c r="AV121" i="29"/>
  <c r="AS121" i="29"/>
  <c r="AG121" i="29"/>
  <c r="T121" i="29"/>
  <c r="B121" i="29"/>
  <c r="AW116" i="29"/>
  <c r="AS116" i="29"/>
  <c r="AG116" i="29"/>
  <c r="AW115" i="29"/>
  <c r="AS115" i="29"/>
  <c r="AG115" i="29"/>
  <c r="AW114" i="29"/>
  <c r="AS114" i="29"/>
  <c r="AG114" i="29"/>
  <c r="AW113" i="29"/>
  <c r="AS113" i="29"/>
  <c r="AG113" i="29"/>
  <c r="AW112" i="29"/>
  <c r="AS112" i="29"/>
  <c r="AG112" i="29"/>
  <c r="AW111" i="29"/>
  <c r="AV111" i="29"/>
  <c r="AS111" i="29"/>
  <c r="AG111" i="29"/>
  <c r="AW110" i="29"/>
  <c r="AS110" i="29"/>
  <c r="AG110" i="29"/>
  <c r="AW109" i="29"/>
  <c r="AS109" i="29"/>
  <c r="AG109" i="29"/>
  <c r="T109" i="29"/>
  <c r="AW108" i="29"/>
  <c r="AV108" i="29"/>
  <c r="AS108" i="29"/>
  <c r="AG108" i="29"/>
  <c r="AW107" i="29"/>
  <c r="AS107" i="29"/>
  <c r="AG107" i="29"/>
  <c r="B107" i="29"/>
  <c r="AV114" i="29" s="1"/>
  <c r="AW106" i="29"/>
  <c r="AS106" i="29"/>
  <c r="AG106" i="29"/>
  <c r="B106" i="29"/>
  <c r="T115" i="29" s="1"/>
  <c r="AW105" i="29"/>
  <c r="AV105" i="29"/>
  <c r="AS105" i="29"/>
  <c r="AG105" i="29"/>
  <c r="T105" i="29"/>
  <c r="B105" i="29"/>
  <c r="AU111" i="29" s="1"/>
  <c r="AM100" i="29"/>
  <c r="AM99" i="29"/>
  <c r="T99" i="29"/>
  <c r="AM98" i="29"/>
  <c r="AL98" i="29"/>
  <c r="AM97" i="29"/>
  <c r="AM96" i="29"/>
  <c r="AM95" i="29"/>
  <c r="AM94" i="29"/>
  <c r="T94" i="29"/>
  <c r="AM93" i="29"/>
  <c r="AK93" i="29"/>
  <c r="AM92" i="29"/>
  <c r="AM91" i="29"/>
  <c r="L91" i="29"/>
  <c r="K91" i="29"/>
  <c r="B91" i="29"/>
  <c r="AL97" i="29" s="1"/>
  <c r="AM90" i="29"/>
  <c r="B90" i="29"/>
  <c r="T93" i="29" s="1"/>
  <c r="AM89" i="29"/>
  <c r="T89" i="29"/>
  <c r="K89" i="29"/>
  <c r="L89" i="29" s="1"/>
  <c r="B89" i="29"/>
  <c r="AK98" i="29" s="1"/>
  <c r="AT84" i="29"/>
  <c r="AP84" i="29"/>
  <c r="AA84" i="29"/>
  <c r="AT83" i="29"/>
  <c r="AP83" i="29"/>
  <c r="AA83" i="29"/>
  <c r="AT82" i="29"/>
  <c r="AP82" i="29"/>
  <c r="AA82" i="29"/>
  <c r="AT81" i="29"/>
  <c r="AP81" i="29"/>
  <c r="AA81" i="29"/>
  <c r="AT80" i="29"/>
  <c r="AS80" i="29"/>
  <c r="AP80" i="29"/>
  <c r="AA80" i="29"/>
  <c r="AT79" i="29"/>
  <c r="AP79" i="29"/>
  <c r="AA79" i="29"/>
  <c r="AT78" i="29"/>
  <c r="AP78" i="29"/>
  <c r="AA78" i="29"/>
  <c r="D78" i="29"/>
  <c r="D94" i="29" s="1"/>
  <c r="AT77" i="29"/>
  <c r="AS77" i="29"/>
  <c r="AP77" i="29"/>
  <c r="AA77" i="29"/>
  <c r="AT76" i="29"/>
  <c r="AP76" i="29"/>
  <c r="AA76" i="29"/>
  <c r="AT75" i="29"/>
  <c r="AP75" i="29"/>
  <c r="AA75" i="29"/>
  <c r="B75" i="29"/>
  <c r="AS74" i="29" s="1"/>
  <c r="AT74" i="29"/>
  <c r="AP74" i="29"/>
  <c r="AA74" i="29"/>
  <c r="B74" i="29"/>
  <c r="T77" i="29" s="1"/>
  <c r="AT73" i="29"/>
  <c r="AS73" i="29"/>
  <c r="AP73" i="29"/>
  <c r="AA73" i="29"/>
  <c r="T73" i="29"/>
  <c r="B73" i="29"/>
  <c r="AR74" i="29" s="1"/>
  <c r="AT69" i="29"/>
  <c r="AS69" i="29"/>
  <c r="AR69" i="29"/>
  <c r="AP69" i="29"/>
  <c r="AA69" i="29"/>
  <c r="T69" i="29"/>
  <c r="AT68" i="29"/>
  <c r="AS68" i="29"/>
  <c r="AR68" i="29"/>
  <c r="AP68" i="29"/>
  <c r="AA68" i="29"/>
  <c r="AT67" i="29"/>
  <c r="AS67" i="29"/>
  <c r="AP67" i="29"/>
  <c r="AA67" i="29"/>
  <c r="T67" i="29"/>
  <c r="AT66" i="29"/>
  <c r="AS66" i="29"/>
  <c r="AR66" i="29"/>
  <c r="AP66" i="29"/>
  <c r="AA66" i="29"/>
  <c r="T66" i="29"/>
  <c r="AT65" i="29"/>
  <c r="AS65" i="29"/>
  <c r="AR65" i="29"/>
  <c r="AP65" i="29"/>
  <c r="AA65" i="29"/>
  <c r="AT64" i="29"/>
  <c r="AS64" i="29"/>
  <c r="AP64" i="29"/>
  <c r="AA64" i="29"/>
  <c r="T64" i="29"/>
  <c r="AT63" i="29"/>
  <c r="AS63" i="29"/>
  <c r="AR63" i="29"/>
  <c r="AP63" i="29"/>
  <c r="AA63" i="29"/>
  <c r="T63" i="29"/>
  <c r="E63" i="29"/>
  <c r="H62" i="29" s="1"/>
  <c r="I62" i="29" s="1"/>
  <c r="J62" i="29" s="1"/>
  <c r="D63" i="29"/>
  <c r="E64" i="29" s="1"/>
  <c r="H63" i="29" s="1"/>
  <c r="I63" i="29" s="1"/>
  <c r="J63" i="29" s="1"/>
  <c r="AT62" i="29"/>
  <c r="AS62" i="29"/>
  <c r="AR62" i="29"/>
  <c r="AP62" i="29"/>
  <c r="AA62" i="29"/>
  <c r="T62" i="29"/>
  <c r="D62" i="29"/>
  <c r="D77" i="29" s="1"/>
  <c r="AT61" i="29"/>
  <c r="AS61" i="29"/>
  <c r="AP61" i="29"/>
  <c r="AA61" i="29"/>
  <c r="T61" i="29"/>
  <c r="AT60" i="29"/>
  <c r="AS60" i="29"/>
  <c r="AR60" i="29"/>
  <c r="AP60" i="29"/>
  <c r="AA60" i="29"/>
  <c r="T60" i="29"/>
  <c r="B60" i="29"/>
  <c r="AT59" i="29"/>
  <c r="AS59" i="29"/>
  <c r="AR59" i="29"/>
  <c r="AP59" i="29"/>
  <c r="AA59" i="29"/>
  <c r="B59" i="29"/>
  <c r="T68" i="29" s="1"/>
  <c r="AT58" i="29"/>
  <c r="AS58" i="29"/>
  <c r="AP58" i="29"/>
  <c r="AA58" i="29"/>
  <c r="T58" i="29"/>
  <c r="K58" i="29"/>
  <c r="L58" i="29" s="1"/>
  <c r="B58" i="29"/>
  <c r="K65" i="29" s="1"/>
  <c r="L65" i="29" s="1"/>
  <c r="E54" i="29"/>
  <c r="H53" i="29" s="1"/>
  <c r="I53" i="29" s="1"/>
  <c r="J53" i="29" s="1"/>
  <c r="D54" i="29"/>
  <c r="D70" i="29" s="1"/>
  <c r="D85" i="29" s="1"/>
  <c r="D101" i="29" s="1"/>
  <c r="D117" i="29" s="1"/>
  <c r="D133" i="29" s="1"/>
  <c r="D148" i="29" s="1"/>
  <c r="AT53" i="29"/>
  <c r="AP53" i="29"/>
  <c r="AG53" i="29"/>
  <c r="AA53" i="29"/>
  <c r="T53" i="29"/>
  <c r="L53" i="29"/>
  <c r="K53" i="29"/>
  <c r="E53" i="29"/>
  <c r="H52" i="29" s="1"/>
  <c r="I52" i="29" s="1"/>
  <c r="J52" i="29" s="1"/>
  <c r="D53" i="29"/>
  <c r="D69" i="29" s="1"/>
  <c r="AT52" i="29"/>
  <c r="AR52" i="29"/>
  <c r="AP52" i="29"/>
  <c r="AG52" i="29"/>
  <c r="AA52" i="29"/>
  <c r="T52" i="29"/>
  <c r="D52" i="29"/>
  <c r="D68" i="29" s="1"/>
  <c r="AT51" i="29"/>
  <c r="AS51" i="29"/>
  <c r="AR51" i="29"/>
  <c r="AP51" i="29"/>
  <c r="AG51" i="29"/>
  <c r="AA51" i="29"/>
  <c r="K51" i="29"/>
  <c r="L51" i="29" s="1"/>
  <c r="D51" i="29"/>
  <c r="E52" i="29" s="1"/>
  <c r="H51" i="29" s="1"/>
  <c r="I51" i="29" s="1"/>
  <c r="J51" i="29" s="1"/>
  <c r="AT50" i="29"/>
  <c r="AS50" i="29"/>
  <c r="AP50" i="29"/>
  <c r="AG50" i="29"/>
  <c r="AA50" i="29"/>
  <c r="D50" i="29"/>
  <c r="D66" i="29" s="1"/>
  <c r="AT49" i="29"/>
  <c r="AP49" i="29"/>
  <c r="AG49" i="29"/>
  <c r="AA49" i="29"/>
  <c r="K49" i="29"/>
  <c r="L49" i="29" s="1"/>
  <c r="E49" i="29"/>
  <c r="H48" i="29" s="1"/>
  <c r="I48" i="29" s="1"/>
  <c r="J48" i="29" s="1"/>
  <c r="D49" i="29"/>
  <c r="D65" i="29" s="1"/>
  <c r="AT48" i="29"/>
  <c r="AP48" i="29"/>
  <c r="AG48" i="29"/>
  <c r="AA48" i="29"/>
  <c r="K48" i="29"/>
  <c r="L48" i="29" s="1"/>
  <c r="D48" i="29"/>
  <c r="D64" i="29" s="1"/>
  <c r="AT47" i="29"/>
  <c r="AP47" i="29"/>
  <c r="AG47" i="29"/>
  <c r="AA47" i="29"/>
  <c r="K47" i="29"/>
  <c r="L47" i="29" s="1"/>
  <c r="E47" i="29"/>
  <c r="H46" i="29" s="1"/>
  <c r="I46" i="29" s="1"/>
  <c r="J46" i="29" s="1"/>
  <c r="D47" i="29"/>
  <c r="E48" i="29" s="1"/>
  <c r="H47" i="29" s="1"/>
  <c r="I47" i="29" s="1"/>
  <c r="J47" i="29" s="1"/>
  <c r="AT46" i="29"/>
  <c r="AS46" i="29"/>
  <c r="AP46" i="29"/>
  <c r="AG46" i="29"/>
  <c r="AA46" i="29"/>
  <c r="K46" i="29"/>
  <c r="L46" i="29" s="1"/>
  <c r="E46" i="29"/>
  <c r="H45" i="29" s="1"/>
  <c r="I45" i="29" s="1"/>
  <c r="J45" i="29" s="1"/>
  <c r="D46" i="29"/>
  <c r="AT45" i="29"/>
  <c r="AS45" i="29"/>
  <c r="AR45" i="29"/>
  <c r="AP45" i="29"/>
  <c r="AG45" i="29"/>
  <c r="AA45" i="29"/>
  <c r="D45" i="29"/>
  <c r="D61" i="29" s="1"/>
  <c r="AT44" i="29"/>
  <c r="AP44" i="29"/>
  <c r="AG44" i="29"/>
  <c r="AA44" i="29"/>
  <c r="D44" i="29"/>
  <c r="D60" i="29" s="1"/>
  <c r="B44" i="29"/>
  <c r="AS48" i="29" s="1"/>
  <c r="AT43" i="29"/>
  <c r="AR43" i="29"/>
  <c r="AP43" i="29"/>
  <c r="AG43" i="29"/>
  <c r="AA43" i="29"/>
  <c r="K43" i="29"/>
  <c r="L43" i="29" s="1"/>
  <c r="D43" i="29"/>
  <c r="D59" i="29" s="1"/>
  <c r="B43" i="29"/>
  <c r="T47" i="29" s="1"/>
  <c r="AT42" i="29"/>
  <c r="AR42" i="29"/>
  <c r="AP42" i="29"/>
  <c r="AG42" i="29"/>
  <c r="AA42" i="29"/>
  <c r="T42" i="29"/>
  <c r="D42" i="29"/>
  <c r="E43" i="29" s="1"/>
  <c r="H42" i="29" s="1"/>
  <c r="I42" i="29" s="1"/>
  <c r="J42" i="29" s="1"/>
  <c r="B42" i="29"/>
  <c r="AR46" i="29" s="1"/>
  <c r="E38" i="29"/>
  <c r="AT37" i="29"/>
  <c r="AS37" i="29"/>
  <c r="AP37" i="29"/>
  <c r="AA37" i="29"/>
  <c r="K37" i="29"/>
  <c r="L37" i="29" s="1"/>
  <c r="I37" i="29"/>
  <c r="J37" i="29" s="1"/>
  <c r="H37" i="29"/>
  <c r="E37" i="29"/>
  <c r="AT36" i="29"/>
  <c r="AS36" i="29"/>
  <c r="AR36" i="29"/>
  <c r="AP36" i="29"/>
  <c r="AA36" i="29"/>
  <c r="H36" i="29"/>
  <c r="I36" i="29" s="1"/>
  <c r="J36" i="29" s="1"/>
  <c r="E36" i="29"/>
  <c r="AT35" i="29"/>
  <c r="AS35" i="29"/>
  <c r="AR35" i="29"/>
  <c r="AP35" i="29"/>
  <c r="AA35" i="29"/>
  <c r="H35" i="29"/>
  <c r="I35" i="29" s="1"/>
  <c r="J35" i="29" s="1"/>
  <c r="E35" i="29"/>
  <c r="AT34" i="29"/>
  <c r="AS34" i="29"/>
  <c r="AR34" i="29"/>
  <c r="AP34" i="29"/>
  <c r="AA34" i="29"/>
  <c r="K34" i="29"/>
  <c r="H34" i="29"/>
  <c r="I34" i="29" s="1"/>
  <c r="J34" i="29" s="1"/>
  <c r="E34" i="29"/>
  <c r="H33" i="29" s="1"/>
  <c r="I33" i="29" s="1"/>
  <c r="J33" i="29" s="1"/>
  <c r="AT33" i="29"/>
  <c r="AR33" i="29"/>
  <c r="AP33" i="29"/>
  <c r="AA33" i="29"/>
  <c r="K33" i="29"/>
  <c r="E33" i="29"/>
  <c r="AT32" i="29"/>
  <c r="AS32" i="29"/>
  <c r="AP32" i="29"/>
  <c r="AA32" i="29"/>
  <c r="K32" i="29"/>
  <c r="L32" i="29" s="1"/>
  <c r="H32" i="29"/>
  <c r="I32" i="29" s="1"/>
  <c r="J32" i="29" s="1"/>
  <c r="E32" i="29"/>
  <c r="AT31" i="29"/>
  <c r="AS31" i="29"/>
  <c r="AR31" i="29"/>
  <c r="AP31" i="29"/>
  <c r="AA31" i="29"/>
  <c r="K31" i="29"/>
  <c r="H31" i="29"/>
  <c r="I31" i="29" s="1"/>
  <c r="J31" i="29" s="1"/>
  <c r="E31" i="29"/>
  <c r="AT30" i="29"/>
  <c r="AS30" i="29"/>
  <c r="AR30" i="29"/>
  <c r="AP30" i="29"/>
  <c r="AA30" i="29"/>
  <c r="K30" i="29"/>
  <c r="I30" i="29"/>
  <c r="J30" i="29" s="1"/>
  <c r="H30" i="29"/>
  <c r="E30" i="29"/>
  <c r="H29" i="29" s="1"/>
  <c r="I29" i="29" s="1"/>
  <c r="J29" i="29" s="1"/>
  <c r="AT29" i="29"/>
  <c r="AS29" i="29"/>
  <c r="AR29" i="29"/>
  <c r="AP29" i="29"/>
  <c r="AA29" i="29"/>
  <c r="K29" i="29"/>
  <c r="L29" i="29" s="1"/>
  <c r="E29" i="29"/>
  <c r="H28" i="29" s="1"/>
  <c r="I28" i="29" s="1"/>
  <c r="J28" i="29" s="1"/>
  <c r="AT28" i="29"/>
  <c r="AS28" i="29"/>
  <c r="AR28" i="29"/>
  <c r="AP28" i="29"/>
  <c r="AA28" i="29"/>
  <c r="K28" i="29"/>
  <c r="L28" i="29" s="1"/>
  <c r="E28" i="29"/>
  <c r="H27" i="29" s="1"/>
  <c r="I27" i="29" s="1"/>
  <c r="J27" i="29" s="1"/>
  <c r="B28" i="29"/>
  <c r="AS33" i="29" s="1"/>
  <c r="AT27" i="29"/>
  <c r="AS27" i="29"/>
  <c r="AR27" i="29"/>
  <c r="AP27" i="29"/>
  <c r="AA27" i="29"/>
  <c r="E27" i="29"/>
  <c r="B27" i="29"/>
  <c r="T35" i="29" s="1"/>
  <c r="AT26" i="29"/>
  <c r="AS26" i="29"/>
  <c r="AP26" i="29"/>
  <c r="AA26" i="29"/>
  <c r="K26" i="29"/>
  <c r="L26" i="29" s="1"/>
  <c r="I26" i="29"/>
  <c r="J26" i="29" s="1"/>
  <c r="H26" i="29"/>
  <c r="B26" i="29"/>
  <c r="AR37" i="29" s="1"/>
  <c r="AW147" i="33"/>
  <c r="AV147" i="33"/>
  <c r="AS147" i="33"/>
  <c r="AG147" i="33"/>
  <c r="T147" i="33"/>
  <c r="AW146" i="33"/>
  <c r="AU146" i="33"/>
  <c r="AS146" i="33"/>
  <c r="AG146" i="33"/>
  <c r="T146" i="33"/>
  <c r="AW145" i="33"/>
  <c r="AV145" i="33"/>
  <c r="AU145" i="33"/>
  <c r="AS145" i="33"/>
  <c r="AG145" i="33"/>
  <c r="AW144" i="33"/>
  <c r="AV144" i="33"/>
  <c r="AS144" i="33"/>
  <c r="AG144" i="33"/>
  <c r="T144" i="33"/>
  <c r="AW143" i="33"/>
  <c r="AU143" i="33"/>
  <c r="AS143" i="33"/>
  <c r="AG143" i="33"/>
  <c r="T143" i="33"/>
  <c r="AW142" i="33"/>
  <c r="AU142" i="33"/>
  <c r="AS142" i="33"/>
  <c r="AG142" i="33"/>
  <c r="T142" i="33"/>
  <c r="L142" i="33"/>
  <c r="K142" i="33"/>
  <c r="AW141" i="33"/>
  <c r="AU141" i="33"/>
  <c r="AS141" i="33"/>
  <c r="AG141" i="33"/>
  <c r="K141" i="33"/>
  <c r="L141" i="33" s="1"/>
  <c r="AW140" i="33"/>
  <c r="AV140" i="33"/>
  <c r="AS140" i="33"/>
  <c r="AG140" i="33"/>
  <c r="T140" i="33"/>
  <c r="AW139" i="33"/>
  <c r="AV139" i="33"/>
  <c r="AU139" i="33"/>
  <c r="AS139" i="33"/>
  <c r="AG139" i="33"/>
  <c r="T139" i="33"/>
  <c r="L139" i="33"/>
  <c r="K139" i="33"/>
  <c r="AW138" i="33"/>
  <c r="AU138" i="33"/>
  <c r="AS138" i="33"/>
  <c r="AG138" i="33"/>
  <c r="T138" i="33"/>
  <c r="K138" i="33"/>
  <c r="L138" i="33" s="1"/>
  <c r="B138" i="33"/>
  <c r="AV146" i="33" s="1"/>
  <c r="AW137" i="33"/>
  <c r="AV137" i="33"/>
  <c r="AU137" i="33"/>
  <c r="AS137" i="33"/>
  <c r="AG137" i="33"/>
  <c r="T137" i="33"/>
  <c r="B137" i="33"/>
  <c r="T141" i="33" s="1"/>
  <c r="AW136" i="33"/>
  <c r="AV136" i="33"/>
  <c r="AU136" i="33"/>
  <c r="AS136" i="33"/>
  <c r="AG136" i="33"/>
  <c r="T136" i="33"/>
  <c r="O136" i="33"/>
  <c r="L136" i="33"/>
  <c r="R136" i="33" s="1"/>
  <c r="K136" i="33"/>
  <c r="B136" i="33"/>
  <c r="AU140" i="33" s="1"/>
  <c r="AZ132" i="33"/>
  <c r="AW132" i="33"/>
  <c r="AV132" i="33"/>
  <c r="AU132" i="33"/>
  <c r="AS132" i="33"/>
  <c r="AG132" i="33"/>
  <c r="T132" i="33"/>
  <c r="AZ131" i="33"/>
  <c r="AW131" i="33"/>
  <c r="AS131" i="33"/>
  <c r="AG131" i="33"/>
  <c r="AZ130" i="33"/>
  <c r="AW130" i="33"/>
  <c r="AU130" i="33"/>
  <c r="AS130" i="33"/>
  <c r="AG130" i="33"/>
  <c r="AZ129" i="33"/>
  <c r="AW129" i="33"/>
  <c r="AV129" i="33"/>
  <c r="AS129" i="33"/>
  <c r="AG129" i="33"/>
  <c r="AZ128" i="33"/>
  <c r="AW128" i="33"/>
  <c r="AU128" i="33"/>
  <c r="AS128" i="33"/>
  <c r="AG128" i="33"/>
  <c r="K128" i="33"/>
  <c r="L128" i="33" s="1"/>
  <c r="AZ127" i="33"/>
  <c r="AW127" i="33"/>
  <c r="AS127" i="33"/>
  <c r="AG127" i="33"/>
  <c r="T127" i="33"/>
  <c r="L127" i="33"/>
  <c r="K127" i="33"/>
  <c r="AZ126" i="33"/>
  <c r="AW126" i="33"/>
  <c r="AS126" i="33"/>
  <c r="AG126" i="33"/>
  <c r="T126" i="33"/>
  <c r="AZ125" i="33"/>
  <c r="AW125" i="33"/>
  <c r="AS125" i="33"/>
  <c r="AG125" i="33"/>
  <c r="K125" i="33"/>
  <c r="L125" i="33" s="1"/>
  <c r="AZ124" i="33"/>
  <c r="AW124" i="33"/>
  <c r="AV124" i="33"/>
  <c r="AS124" i="33"/>
  <c r="AG124" i="33"/>
  <c r="T124" i="33"/>
  <c r="AZ123" i="33"/>
  <c r="AW123" i="33"/>
  <c r="AV123" i="33"/>
  <c r="AS123" i="33"/>
  <c r="AG123" i="33"/>
  <c r="K123" i="33"/>
  <c r="L123" i="33" s="1"/>
  <c r="B123" i="33"/>
  <c r="AV130" i="33" s="1"/>
  <c r="AZ122" i="33"/>
  <c r="AW122" i="33"/>
  <c r="AU122" i="33"/>
  <c r="AS122" i="33"/>
  <c r="AG122" i="33"/>
  <c r="T122" i="33"/>
  <c r="K122" i="33"/>
  <c r="L122" i="33" s="1"/>
  <c r="B122" i="33"/>
  <c r="T128" i="33" s="1"/>
  <c r="AZ121" i="33"/>
  <c r="AW121" i="33"/>
  <c r="AV121" i="33"/>
  <c r="AS121" i="33"/>
  <c r="AG121" i="33"/>
  <c r="K121" i="33"/>
  <c r="L121" i="33" s="1"/>
  <c r="B121" i="33"/>
  <c r="AU123" i="33" s="1"/>
  <c r="AW116" i="33"/>
  <c r="AU116" i="33"/>
  <c r="AS116" i="33"/>
  <c r="AG116" i="33"/>
  <c r="AW115" i="33"/>
  <c r="AV115" i="33"/>
  <c r="AS115" i="33"/>
  <c r="AG115" i="33"/>
  <c r="AW114" i="33"/>
  <c r="AS114" i="33"/>
  <c r="AG114" i="33"/>
  <c r="T114" i="33"/>
  <c r="L114" i="33"/>
  <c r="K114" i="33"/>
  <c r="AW113" i="33"/>
  <c r="AU113" i="33"/>
  <c r="AS113" i="33"/>
  <c r="AG113" i="33"/>
  <c r="AW112" i="33"/>
  <c r="AV112" i="33"/>
  <c r="AS112" i="33"/>
  <c r="AG112" i="33"/>
  <c r="AW111" i="33"/>
  <c r="AS111" i="33"/>
  <c r="AG111" i="33"/>
  <c r="K111" i="33"/>
  <c r="L111" i="33" s="1"/>
  <c r="AW110" i="33"/>
  <c r="AS110" i="33"/>
  <c r="AG110" i="33"/>
  <c r="T110" i="33"/>
  <c r="AW109" i="33"/>
  <c r="AU109" i="33"/>
  <c r="AS109" i="33"/>
  <c r="AG109" i="33"/>
  <c r="AW108" i="33"/>
  <c r="AS108" i="33"/>
  <c r="AG108" i="33"/>
  <c r="K108" i="33"/>
  <c r="L108" i="33" s="1"/>
  <c r="AW107" i="33"/>
  <c r="AS107" i="33"/>
  <c r="AG107" i="33"/>
  <c r="T107" i="33"/>
  <c r="B107" i="33"/>
  <c r="AV111" i="33" s="1"/>
  <c r="AW106" i="33"/>
  <c r="AV106" i="33"/>
  <c r="AS106" i="33"/>
  <c r="AG106" i="33"/>
  <c r="B106" i="33"/>
  <c r="T116" i="33" s="1"/>
  <c r="AW105" i="33"/>
  <c r="AV105" i="33"/>
  <c r="AS105" i="33"/>
  <c r="AG105" i="33"/>
  <c r="T105" i="33"/>
  <c r="L105" i="33"/>
  <c r="O105" i="33" s="1"/>
  <c r="K105" i="33"/>
  <c r="B105" i="33"/>
  <c r="AU115" i="33" s="1"/>
  <c r="AM100" i="33"/>
  <c r="AM99" i="33"/>
  <c r="AK99" i="33"/>
  <c r="AM98" i="33"/>
  <c r="K98" i="33"/>
  <c r="L98" i="33" s="1"/>
  <c r="AM97" i="33"/>
  <c r="AM96" i="33"/>
  <c r="AK96" i="33"/>
  <c r="AM95" i="33"/>
  <c r="AM94" i="33"/>
  <c r="AK94" i="33"/>
  <c r="K94" i="33"/>
  <c r="L94" i="33" s="1"/>
  <c r="AM93" i="33"/>
  <c r="K93" i="33"/>
  <c r="L93" i="33" s="1"/>
  <c r="AM92" i="33"/>
  <c r="T92" i="33"/>
  <c r="AM91" i="33"/>
  <c r="AK91" i="33"/>
  <c r="B91" i="33"/>
  <c r="AL99" i="33" s="1"/>
  <c r="AM90" i="33"/>
  <c r="AK90" i="33"/>
  <c r="B90" i="33"/>
  <c r="T100" i="33" s="1"/>
  <c r="AM89" i="33"/>
  <c r="B89" i="33"/>
  <c r="K97" i="33" s="1"/>
  <c r="L97" i="33" s="1"/>
  <c r="AT84" i="33"/>
  <c r="AP84" i="33"/>
  <c r="AA84" i="33"/>
  <c r="AT83" i="33"/>
  <c r="AP83" i="33"/>
  <c r="AA83" i="33"/>
  <c r="K83" i="33"/>
  <c r="L83" i="33" s="1"/>
  <c r="AT82" i="33"/>
  <c r="AP82" i="33"/>
  <c r="AA82" i="33"/>
  <c r="AT81" i="33"/>
  <c r="AP81" i="33"/>
  <c r="AA81" i="33"/>
  <c r="AT80" i="33"/>
  <c r="AP80" i="33"/>
  <c r="AA80" i="33"/>
  <c r="AT79" i="33"/>
  <c r="AS79" i="33"/>
  <c r="AP79" i="33"/>
  <c r="AA79" i="33"/>
  <c r="K79" i="33"/>
  <c r="L79" i="33" s="1"/>
  <c r="AT78" i="33"/>
  <c r="AS78" i="33"/>
  <c r="AP78" i="33"/>
  <c r="AA78" i="33"/>
  <c r="AT77" i="33"/>
  <c r="AP77" i="33"/>
  <c r="AA77" i="33"/>
  <c r="T77" i="33"/>
  <c r="D77" i="33"/>
  <c r="D93" i="33" s="1"/>
  <c r="AT76" i="33"/>
  <c r="AS76" i="33"/>
  <c r="AP76" i="33"/>
  <c r="AA76" i="33"/>
  <c r="K76" i="33"/>
  <c r="L76" i="33" s="1"/>
  <c r="AT75" i="33"/>
  <c r="AS75" i="33"/>
  <c r="AP75" i="33"/>
  <c r="AA75" i="33"/>
  <c r="B75" i="33"/>
  <c r="AS82" i="33" s="1"/>
  <c r="AT74" i="33"/>
  <c r="AP74" i="33"/>
  <c r="AA74" i="33"/>
  <c r="B74" i="33"/>
  <c r="T83" i="33" s="1"/>
  <c r="AT73" i="33"/>
  <c r="AP73" i="33"/>
  <c r="AA73" i="33"/>
  <c r="B73" i="33"/>
  <c r="K82" i="33" s="1"/>
  <c r="L82" i="33" s="1"/>
  <c r="AT69" i="33"/>
  <c r="AS69" i="33"/>
  <c r="AP69" i="33"/>
  <c r="AA69" i="33"/>
  <c r="T69" i="33"/>
  <c r="AT68" i="33"/>
  <c r="AR68" i="33"/>
  <c r="AP68" i="33"/>
  <c r="AA68" i="33"/>
  <c r="AT67" i="33"/>
  <c r="AP67" i="33"/>
  <c r="AA67" i="33"/>
  <c r="AT66" i="33"/>
  <c r="AS66" i="33"/>
  <c r="AP66" i="33"/>
  <c r="AA66" i="33"/>
  <c r="T66" i="33"/>
  <c r="AT65" i="33"/>
  <c r="AR65" i="33"/>
  <c r="AP65" i="33"/>
  <c r="AA65" i="33"/>
  <c r="AT64" i="33"/>
  <c r="AP64" i="33"/>
  <c r="AA64" i="33"/>
  <c r="T64" i="33"/>
  <c r="L64" i="33"/>
  <c r="K64" i="33"/>
  <c r="AT63" i="33"/>
  <c r="AR63" i="33"/>
  <c r="AP63" i="33"/>
  <c r="AA63" i="33"/>
  <c r="K63" i="33"/>
  <c r="L63" i="33" s="1"/>
  <c r="E63" i="33"/>
  <c r="H62" i="33" s="1"/>
  <c r="I62" i="33" s="1"/>
  <c r="J62" i="33" s="1"/>
  <c r="AT62" i="33"/>
  <c r="AS62" i="33"/>
  <c r="AP62" i="33"/>
  <c r="AA62" i="33"/>
  <c r="D62" i="33"/>
  <c r="AT61" i="33"/>
  <c r="AP61" i="33"/>
  <c r="AA61" i="33"/>
  <c r="T61" i="33"/>
  <c r="L61" i="33"/>
  <c r="K61" i="33"/>
  <c r="AT60" i="33"/>
  <c r="AR60" i="33"/>
  <c r="AP60" i="33"/>
  <c r="AA60" i="33"/>
  <c r="K60" i="33"/>
  <c r="L60" i="33" s="1"/>
  <c r="B60" i="33"/>
  <c r="AS68" i="33" s="1"/>
  <c r="AT59" i="33"/>
  <c r="AR59" i="33"/>
  <c r="AP59" i="33"/>
  <c r="AA59" i="33"/>
  <c r="T59" i="33"/>
  <c r="B59" i="33"/>
  <c r="T63" i="33" s="1"/>
  <c r="AT58" i="33"/>
  <c r="AS58" i="33"/>
  <c r="AR58" i="33"/>
  <c r="AP58" i="33"/>
  <c r="AA58" i="33"/>
  <c r="T58" i="33"/>
  <c r="B58" i="33"/>
  <c r="AR62" i="33" s="1"/>
  <c r="D54" i="33"/>
  <c r="D70" i="33" s="1"/>
  <c r="D85" i="33" s="1"/>
  <c r="D101" i="33" s="1"/>
  <c r="D117" i="33" s="1"/>
  <c r="D133" i="33" s="1"/>
  <c r="D148" i="33" s="1"/>
  <c r="AT53" i="33"/>
  <c r="AR53" i="33"/>
  <c r="AP53" i="33"/>
  <c r="AG53" i="33"/>
  <c r="AA53" i="33"/>
  <c r="X53" i="33"/>
  <c r="E53" i="33"/>
  <c r="H52" i="33" s="1"/>
  <c r="I52" i="33" s="1"/>
  <c r="J52" i="33" s="1"/>
  <c r="D53" i="33"/>
  <c r="E54" i="33" s="1"/>
  <c r="H53" i="33" s="1"/>
  <c r="I53" i="33" s="1"/>
  <c r="J53" i="33" s="1"/>
  <c r="AT52" i="33"/>
  <c r="AP52" i="33"/>
  <c r="AG52" i="33"/>
  <c r="AA52" i="33"/>
  <c r="X52" i="33"/>
  <c r="D52" i="33"/>
  <c r="D68" i="33" s="1"/>
  <c r="AT51" i="33"/>
  <c r="AP51" i="33"/>
  <c r="AG51" i="33"/>
  <c r="AA51" i="33"/>
  <c r="X51" i="33"/>
  <c r="D51" i="33"/>
  <c r="D67" i="33" s="1"/>
  <c r="AT50" i="33"/>
  <c r="AP50" i="33"/>
  <c r="AG50" i="33"/>
  <c r="AA50" i="33"/>
  <c r="X50" i="33"/>
  <c r="D50" i="33"/>
  <c r="E51" i="33" s="1"/>
  <c r="H50" i="33" s="1"/>
  <c r="I50" i="33" s="1"/>
  <c r="J50" i="33" s="1"/>
  <c r="AT49" i="33"/>
  <c r="AS49" i="33"/>
  <c r="AP49" i="33"/>
  <c r="AG49" i="33"/>
  <c r="AA49" i="33"/>
  <c r="X49" i="33"/>
  <c r="D49" i="33"/>
  <c r="D65" i="33" s="1"/>
  <c r="AT48" i="33"/>
  <c r="AS48" i="33"/>
  <c r="AP48" i="33"/>
  <c r="AG48" i="33"/>
  <c r="AA48" i="33"/>
  <c r="X48" i="33"/>
  <c r="K48" i="33"/>
  <c r="L48" i="33" s="1"/>
  <c r="D48" i="33"/>
  <c r="D64" i="33" s="1"/>
  <c r="AT47" i="33"/>
  <c r="AP47" i="33"/>
  <c r="AG47" i="33"/>
  <c r="AA47" i="33"/>
  <c r="X47" i="33"/>
  <c r="T47" i="33"/>
  <c r="D47" i="33"/>
  <c r="E48" i="33" s="1"/>
  <c r="H47" i="33" s="1"/>
  <c r="I47" i="33" s="1"/>
  <c r="J47" i="33" s="1"/>
  <c r="AT46" i="33"/>
  <c r="AR46" i="33"/>
  <c r="AP46" i="33"/>
  <c r="AG46" i="33"/>
  <c r="AA46" i="33"/>
  <c r="X46" i="33"/>
  <c r="D46" i="33"/>
  <c r="E47" i="33" s="1"/>
  <c r="H46" i="33" s="1"/>
  <c r="I46" i="33" s="1"/>
  <c r="J46" i="33" s="1"/>
  <c r="AT45" i="33"/>
  <c r="AP45" i="33"/>
  <c r="AG45" i="33"/>
  <c r="AA45" i="33"/>
  <c r="X45" i="33"/>
  <c r="E45" i="33"/>
  <c r="H44" i="33" s="1"/>
  <c r="I44" i="33" s="1"/>
  <c r="J44" i="33" s="1"/>
  <c r="D45" i="33"/>
  <c r="E46" i="33" s="1"/>
  <c r="H45" i="33" s="1"/>
  <c r="I45" i="33" s="1"/>
  <c r="J45" i="33" s="1"/>
  <c r="AT44" i="33"/>
  <c r="AS44" i="33"/>
  <c r="AP44" i="33"/>
  <c r="AG44" i="33"/>
  <c r="AA44" i="33"/>
  <c r="X44" i="33"/>
  <c r="D44" i="33"/>
  <c r="D60" i="33" s="1"/>
  <c r="B44" i="33"/>
  <c r="AS46" i="33" s="1"/>
  <c r="AT43" i="33"/>
  <c r="AS43" i="33"/>
  <c r="AP43" i="33"/>
  <c r="AG43" i="33"/>
  <c r="AA43" i="33"/>
  <c r="X43" i="33"/>
  <c r="T43" i="33"/>
  <c r="D43" i="33"/>
  <c r="D59" i="33" s="1"/>
  <c r="B43" i="33"/>
  <c r="T45" i="33" s="1"/>
  <c r="AT42" i="33"/>
  <c r="AS42" i="33"/>
  <c r="AP42" i="33"/>
  <c r="AG42" i="33"/>
  <c r="AA42" i="33"/>
  <c r="X42" i="33"/>
  <c r="T42" i="33"/>
  <c r="D42" i="33"/>
  <c r="D58" i="33" s="1"/>
  <c r="B42" i="33"/>
  <c r="K46" i="33" s="1"/>
  <c r="L46" i="33" s="1"/>
  <c r="E38" i="33"/>
  <c r="AT37" i="33"/>
  <c r="AP37" i="33"/>
  <c r="AA37" i="33"/>
  <c r="H37" i="33"/>
  <c r="I37" i="33" s="1"/>
  <c r="J37" i="33" s="1"/>
  <c r="E37" i="33"/>
  <c r="AT36" i="33"/>
  <c r="AS36" i="33"/>
  <c r="AP36" i="33"/>
  <c r="AA36" i="33"/>
  <c r="T36" i="33"/>
  <c r="H36" i="33"/>
  <c r="I36" i="33" s="1"/>
  <c r="J36" i="33" s="1"/>
  <c r="E36" i="33"/>
  <c r="AT35" i="33"/>
  <c r="AS35" i="33"/>
  <c r="AP35" i="33"/>
  <c r="AA35" i="33"/>
  <c r="K35" i="33"/>
  <c r="L35" i="33" s="1"/>
  <c r="H35" i="33"/>
  <c r="I35" i="33" s="1"/>
  <c r="J35" i="33" s="1"/>
  <c r="E35" i="33"/>
  <c r="H34" i="33" s="1"/>
  <c r="I34" i="33" s="1"/>
  <c r="J34" i="33" s="1"/>
  <c r="AT34" i="33"/>
  <c r="AS34" i="33"/>
  <c r="AP34" i="33"/>
  <c r="AA34" i="33"/>
  <c r="E34" i="33"/>
  <c r="H33" i="33" s="1"/>
  <c r="I33" i="33" s="1"/>
  <c r="J33" i="33" s="1"/>
  <c r="AT33" i="33"/>
  <c r="AP33" i="33"/>
  <c r="AA33" i="33"/>
  <c r="T33" i="33"/>
  <c r="K33" i="33"/>
  <c r="L33" i="33" s="1"/>
  <c r="E33" i="33"/>
  <c r="AT32" i="33"/>
  <c r="AP32" i="33"/>
  <c r="AA32" i="33"/>
  <c r="H32" i="33"/>
  <c r="I32" i="33" s="1"/>
  <c r="J32" i="33" s="1"/>
  <c r="E32" i="33"/>
  <c r="AT31" i="33"/>
  <c r="AS31" i="33"/>
  <c r="AP31" i="33"/>
  <c r="AA31" i="33"/>
  <c r="T31" i="33"/>
  <c r="I31" i="33"/>
  <c r="J31" i="33" s="1"/>
  <c r="H31" i="33"/>
  <c r="E31" i="33"/>
  <c r="H30" i="33" s="1"/>
  <c r="I30" i="33" s="1"/>
  <c r="J30" i="33" s="1"/>
  <c r="AT30" i="33"/>
  <c r="AR30" i="33"/>
  <c r="AP30" i="33"/>
  <c r="AA30" i="33"/>
  <c r="K30" i="33"/>
  <c r="L30" i="33" s="1"/>
  <c r="E30" i="33"/>
  <c r="H29" i="33" s="1"/>
  <c r="I29" i="33" s="1"/>
  <c r="J29" i="33" s="1"/>
  <c r="AT29" i="33"/>
  <c r="AS29" i="33"/>
  <c r="AP29" i="33"/>
  <c r="AA29" i="33"/>
  <c r="E29" i="33"/>
  <c r="H28" i="33" s="1"/>
  <c r="I28" i="33" s="1"/>
  <c r="J28" i="33" s="1"/>
  <c r="AT28" i="33"/>
  <c r="AP28" i="33"/>
  <c r="AA28" i="33"/>
  <c r="T28" i="33"/>
  <c r="K28" i="33"/>
  <c r="L28" i="33" s="1"/>
  <c r="E28" i="33"/>
  <c r="B28" i="33"/>
  <c r="AS33" i="33" s="1"/>
  <c r="AT27" i="33"/>
  <c r="AS27" i="33"/>
  <c r="AP27" i="33"/>
  <c r="AA27" i="33"/>
  <c r="T27" i="33"/>
  <c r="I27" i="33"/>
  <c r="J27" i="33" s="1"/>
  <c r="H27" i="33"/>
  <c r="E27" i="33"/>
  <c r="H26" i="33" s="1"/>
  <c r="I26" i="33" s="1"/>
  <c r="J26" i="33" s="1"/>
  <c r="B27" i="33"/>
  <c r="T30" i="33" s="1"/>
  <c r="AT26" i="33"/>
  <c r="AR26" i="33"/>
  <c r="AP26" i="33"/>
  <c r="AA26" i="33"/>
  <c r="T26" i="33"/>
  <c r="K26" i="33"/>
  <c r="L26" i="33" s="1"/>
  <c r="O26" i="33" s="1"/>
  <c r="P26" i="33" s="1"/>
  <c r="Q26" i="33" s="1"/>
  <c r="S26" i="33" s="1"/>
  <c r="U26" i="33" s="1"/>
  <c r="AQ26" i="33" s="1"/>
  <c r="B26" i="33"/>
  <c r="AR35" i="33" s="1"/>
  <c r="H29" i="32"/>
  <c r="G29" i="32"/>
  <c r="F29" i="32"/>
  <c r="E29" i="32"/>
  <c r="D29" i="32"/>
  <c r="C29" i="32"/>
  <c r="H28" i="32"/>
  <c r="G28" i="32"/>
  <c r="C28" i="32"/>
  <c r="H27" i="32"/>
  <c r="G27" i="32"/>
  <c r="F27" i="32"/>
  <c r="F28" i="32" s="1"/>
  <c r="E27" i="32"/>
  <c r="E28" i="32" s="1"/>
  <c r="D27" i="32"/>
  <c r="D28" i="32" s="1"/>
  <c r="C27" i="32"/>
  <c r="H26" i="32"/>
  <c r="G26" i="32"/>
  <c r="F26" i="32"/>
  <c r="E26" i="32"/>
  <c r="D26" i="32"/>
  <c r="C26" i="32"/>
  <c r="H25" i="32"/>
  <c r="G25" i="32"/>
  <c r="F25" i="32"/>
  <c r="E25" i="32"/>
  <c r="D25" i="32"/>
  <c r="C25" i="32"/>
  <c r="H24" i="32"/>
  <c r="G24" i="32"/>
  <c r="F24" i="32"/>
  <c r="E24" i="32"/>
  <c r="D24" i="32"/>
  <c r="C24" i="32"/>
  <c r="H23" i="32"/>
  <c r="G23" i="32"/>
  <c r="F23" i="32"/>
  <c r="E23" i="32"/>
  <c r="D23" i="32"/>
  <c r="C23" i="32"/>
  <c r="H22" i="32"/>
  <c r="G22" i="32"/>
  <c r="F22" i="32"/>
  <c r="E22" i="32"/>
  <c r="D22" i="32"/>
  <c r="C22" i="32"/>
  <c r="H21" i="32"/>
  <c r="G21" i="32"/>
  <c r="F21" i="32"/>
  <c r="E21" i="32"/>
  <c r="D21" i="32"/>
  <c r="C21" i="32"/>
  <c r="R141" i="34" l="1"/>
  <c r="R92" i="34"/>
  <c r="R127" i="34"/>
  <c r="R114" i="34"/>
  <c r="R68" i="34"/>
  <c r="R132" i="34"/>
  <c r="U73" i="34"/>
  <c r="AQ73" i="34" s="1"/>
  <c r="R59" i="34"/>
  <c r="R146" i="34"/>
  <c r="R130" i="34"/>
  <c r="R47" i="34"/>
  <c r="O136" i="34"/>
  <c r="R136" i="34"/>
  <c r="R145" i="34"/>
  <c r="R139" i="34"/>
  <c r="R96" i="34"/>
  <c r="R64" i="34"/>
  <c r="R138" i="34"/>
  <c r="P121" i="34"/>
  <c r="Q121" i="34" s="1"/>
  <c r="S121" i="34" s="1"/>
  <c r="U121" i="34" s="1"/>
  <c r="AT121" i="34" s="1"/>
  <c r="T140" i="34"/>
  <c r="R122" i="34"/>
  <c r="K111" i="34"/>
  <c r="L111" i="34" s="1"/>
  <c r="E96" i="34"/>
  <c r="H95" i="34" s="1"/>
  <c r="I95" i="34" s="1"/>
  <c r="J95" i="34" s="1"/>
  <c r="D111" i="34"/>
  <c r="K82" i="34"/>
  <c r="L82" i="34" s="1"/>
  <c r="K65" i="34"/>
  <c r="L65" i="34" s="1"/>
  <c r="T146" i="34"/>
  <c r="T143" i="34"/>
  <c r="AU142" i="34"/>
  <c r="AU139" i="34"/>
  <c r="T137" i="34"/>
  <c r="R128" i="34"/>
  <c r="K116" i="34"/>
  <c r="L116" i="34" s="1"/>
  <c r="E106" i="34"/>
  <c r="H105" i="34" s="1"/>
  <c r="I105" i="34" s="1"/>
  <c r="J105" i="34" s="1"/>
  <c r="K61" i="34"/>
  <c r="L61" i="34" s="1"/>
  <c r="L147" i="34"/>
  <c r="L144" i="34"/>
  <c r="D136" i="34"/>
  <c r="E137" i="34" s="1"/>
  <c r="H136" i="34" s="1"/>
  <c r="I136" i="34" s="1"/>
  <c r="J136" i="34" s="1"/>
  <c r="R124" i="34"/>
  <c r="K76" i="34"/>
  <c r="L76" i="34" s="1"/>
  <c r="K79" i="34"/>
  <c r="L79" i="34" s="1"/>
  <c r="K83" i="34"/>
  <c r="L83" i="34" s="1"/>
  <c r="K74" i="34"/>
  <c r="L74" i="34" s="1"/>
  <c r="K77" i="34"/>
  <c r="L77" i="34" s="1"/>
  <c r="K80" i="34"/>
  <c r="L80" i="34" s="1"/>
  <c r="AR81" i="34"/>
  <c r="AR84" i="34"/>
  <c r="AR73" i="34"/>
  <c r="AU73" i="34" s="1"/>
  <c r="K75" i="34"/>
  <c r="L75" i="34" s="1"/>
  <c r="K78" i="34"/>
  <c r="L78" i="34" s="1"/>
  <c r="AR82" i="34"/>
  <c r="AR76" i="34"/>
  <c r="AR79" i="34"/>
  <c r="AS68" i="34"/>
  <c r="AS59" i="34"/>
  <c r="T44" i="34"/>
  <c r="L45" i="34"/>
  <c r="T42" i="34"/>
  <c r="T52" i="34"/>
  <c r="T47" i="34"/>
  <c r="T45" i="34"/>
  <c r="T43" i="34"/>
  <c r="T48" i="34"/>
  <c r="T107" i="34"/>
  <c r="T110" i="34"/>
  <c r="T105" i="34"/>
  <c r="T114" i="34"/>
  <c r="T108" i="34"/>
  <c r="T111" i="34"/>
  <c r="T109" i="34"/>
  <c r="AK100" i="34"/>
  <c r="E90" i="34"/>
  <c r="H89" i="34" s="1"/>
  <c r="I89" i="34" s="1"/>
  <c r="J89" i="34" s="1"/>
  <c r="E83" i="34"/>
  <c r="H82" i="34" s="1"/>
  <c r="I82" i="34" s="1"/>
  <c r="J82" i="34" s="1"/>
  <c r="D98" i="34"/>
  <c r="T53" i="34"/>
  <c r="D74" i="34"/>
  <c r="E60" i="34"/>
  <c r="H59" i="34" s="1"/>
  <c r="I59" i="34" s="1"/>
  <c r="J59" i="34" s="1"/>
  <c r="K108" i="34"/>
  <c r="L108" i="34" s="1"/>
  <c r="AK94" i="34"/>
  <c r="K66" i="34"/>
  <c r="L66" i="34" s="1"/>
  <c r="D80" i="34"/>
  <c r="E66" i="34"/>
  <c r="H65" i="34" s="1"/>
  <c r="I65" i="34" s="1"/>
  <c r="J65" i="34" s="1"/>
  <c r="K62" i="34"/>
  <c r="L62" i="34" s="1"/>
  <c r="D108" i="34"/>
  <c r="E93" i="34"/>
  <c r="H92" i="34" s="1"/>
  <c r="I92" i="34" s="1"/>
  <c r="J92" i="34" s="1"/>
  <c r="L46" i="34"/>
  <c r="D81" i="34"/>
  <c r="E67" i="34"/>
  <c r="H66" i="34" s="1"/>
  <c r="I66" i="34" s="1"/>
  <c r="J66" i="34" s="1"/>
  <c r="T142" i="34"/>
  <c r="AU141" i="34"/>
  <c r="T139" i="34"/>
  <c r="AU138" i="34"/>
  <c r="AU115" i="34"/>
  <c r="AK97" i="34"/>
  <c r="AR77" i="34"/>
  <c r="T73" i="34"/>
  <c r="T82" i="34"/>
  <c r="T74" i="34"/>
  <c r="T80" i="34"/>
  <c r="T83" i="34"/>
  <c r="AS64" i="34"/>
  <c r="T49" i="34"/>
  <c r="AK90" i="34"/>
  <c r="K93" i="34"/>
  <c r="L93" i="34" s="1"/>
  <c r="K98" i="34"/>
  <c r="L98" i="34" s="1"/>
  <c r="K99" i="34"/>
  <c r="L99" i="34" s="1"/>
  <c r="AK91" i="34"/>
  <c r="K94" i="34"/>
  <c r="L94" i="34" s="1"/>
  <c r="AK96" i="34"/>
  <c r="K90" i="34"/>
  <c r="L90" i="34" s="1"/>
  <c r="AK93" i="34"/>
  <c r="AK89" i="34"/>
  <c r="AU147" i="34"/>
  <c r="T145" i="34"/>
  <c r="AU144" i="34"/>
  <c r="T136" i="34"/>
  <c r="AV124" i="34"/>
  <c r="AV122" i="34"/>
  <c r="AV125" i="34"/>
  <c r="K113" i="34"/>
  <c r="L113" i="34" s="1"/>
  <c r="D99" i="34"/>
  <c r="T50" i="34"/>
  <c r="K143" i="34"/>
  <c r="L143" i="34" s="1"/>
  <c r="K140" i="34"/>
  <c r="L140" i="34" s="1"/>
  <c r="K137" i="34"/>
  <c r="L137" i="34" s="1"/>
  <c r="AU106" i="34"/>
  <c r="K91" i="34"/>
  <c r="L91" i="34" s="1"/>
  <c r="AR78" i="34"/>
  <c r="D77" i="34"/>
  <c r="E63" i="34"/>
  <c r="H62" i="34" s="1"/>
  <c r="I62" i="34" s="1"/>
  <c r="J62" i="34" s="1"/>
  <c r="K100" i="34"/>
  <c r="L100" i="34" s="1"/>
  <c r="AK92" i="34"/>
  <c r="L50" i="34"/>
  <c r="R95" i="34"/>
  <c r="AS62" i="34"/>
  <c r="AS66" i="34"/>
  <c r="AS69" i="34"/>
  <c r="AS60" i="34"/>
  <c r="AS63" i="34"/>
  <c r="AS58" i="34"/>
  <c r="AS67" i="34"/>
  <c r="R129" i="34"/>
  <c r="AV123" i="34"/>
  <c r="T115" i="34"/>
  <c r="AU111" i="34"/>
  <c r="AK95" i="34"/>
  <c r="E95" i="34"/>
  <c r="H94" i="34" s="1"/>
  <c r="I94" i="34" s="1"/>
  <c r="J94" i="34" s="1"/>
  <c r="D110" i="34"/>
  <c r="K84" i="34"/>
  <c r="L84" i="34" s="1"/>
  <c r="AS61" i="34"/>
  <c r="L49" i="34"/>
  <c r="L42" i="34"/>
  <c r="T141" i="34"/>
  <c r="T138" i="34"/>
  <c r="AK98" i="34"/>
  <c r="K89" i="34"/>
  <c r="L89" i="34" s="1"/>
  <c r="AR66" i="34"/>
  <c r="AR69" i="34"/>
  <c r="AR60" i="34"/>
  <c r="AR63" i="34"/>
  <c r="AR58" i="34"/>
  <c r="K60" i="34"/>
  <c r="L60" i="34" s="1"/>
  <c r="K63" i="34"/>
  <c r="L63" i="34" s="1"/>
  <c r="AR67" i="34"/>
  <c r="AR61" i="34"/>
  <c r="AR64" i="34"/>
  <c r="K58" i="34"/>
  <c r="L58" i="34" s="1"/>
  <c r="K67" i="34"/>
  <c r="L67" i="34" s="1"/>
  <c r="AU109" i="34"/>
  <c r="K106" i="34"/>
  <c r="L106" i="34" s="1"/>
  <c r="K109" i="34"/>
  <c r="L109" i="34" s="1"/>
  <c r="K112" i="34"/>
  <c r="L112" i="34" s="1"/>
  <c r="AU113" i="34"/>
  <c r="AU116" i="34"/>
  <c r="AU107" i="34"/>
  <c r="AU110" i="34"/>
  <c r="AU105" i="34"/>
  <c r="K107" i="34"/>
  <c r="L107" i="34" s="1"/>
  <c r="K110" i="34"/>
  <c r="L110" i="34" s="1"/>
  <c r="AU114" i="34"/>
  <c r="D84" i="34"/>
  <c r="E70" i="34"/>
  <c r="H69" i="34" s="1"/>
  <c r="I69" i="34" s="1"/>
  <c r="J69" i="34" s="1"/>
  <c r="T147" i="34"/>
  <c r="AU146" i="34"/>
  <c r="AU143" i="34"/>
  <c r="AU137" i="34"/>
  <c r="AU112" i="34"/>
  <c r="T106" i="34"/>
  <c r="K97" i="34"/>
  <c r="L97" i="34" s="1"/>
  <c r="K142" i="34"/>
  <c r="L142" i="34" s="1"/>
  <c r="T116" i="34"/>
  <c r="K115" i="34"/>
  <c r="L115" i="34" s="1"/>
  <c r="K105" i="34"/>
  <c r="L105" i="34" s="1"/>
  <c r="K81" i="34"/>
  <c r="L81" i="34" s="1"/>
  <c r="K69" i="34"/>
  <c r="L69" i="34" s="1"/>
  <c r="T51" i="34"/>
  <c r="R32" i="34"/>
  <c r="R28" i="34"/>
  <c r="K52" i="34"/>
  <c r="L52" i="34" s="1"/>
  <c r="AR28" i="34"/>
  <c r="T94" i="34"/>
  <c r="AR47" i="34"/>
  <c r="K44" i="34"/>
  <c r="L44" i="34" s="1"/>
  <c r="K27" i="34"/>
  <c r="L27" i="34" s="1"/>
  <c r="T89" i="34"/>
  <c r="AR35" i="34"/>
  <c r="K34" i="34"/>
  <c r="L34" i="34" s="1"/>
  <c r="AR31" i="34"/>
  <c r="K30" i="34"/>
  <c r="L30" i="34" s="1"/>
  <c r="R36" i="34"/>
  <c r="K51" i="34"/>
  <c r="L51" i="34" s="1"/>
  <c r="K37" i="34"/>
  <c r="L37" i="34" s="1"/>
  <c r="AS34" i="34"/>
  <c r="AS30" i="34"/>
  <c r="K26" i="34"/>
  <c r="L26" i="34" s="1"/>
  <c r="AR46" i="34"/>
  <c r="AR34" i="34"/>
  <c r="K33" i="34"/>
  <c r="L33" i="34" s="1"/>
  <c r="AR30" i="34"/>
  <c r="T61" i="34"/>
  <c r="K48" i="34"/>
  <c r="L48" i="34" s="1"/>
  <c r="K43" i="34"/>
  <c r="L43" i="34" s="1"/>
  <c r="T31" i="34"/>
  <c r="K29" i="34"/>
  <c r="L29" i="34" s="1"/>
  <c r="K53" i="34"/>
  <c r="L53" i="34" s="1"/>
  <c r="AR51" i="34"/>
  <c r="AS37" i="34"/>
  <c r="AR53" i="34"/>
  <c r="AR29" i="34"/>
  <c r="E59" i="33"/>
  <c r="H58" i="33" s="1"/>
  <c r="I58" i="33" s="1"/>
  <c r="J58" i="33" s="1"/>
  <c r="D73" i="33"/>
  <c r="R83" i="33"/>
  <c r="E65" i="29"/>
  <c r="H64" i="29" s="1"/>
  <c r="I64" i="29" s="1"/>
  <c r="J64" i="29" s="1"/>
  <c r="D79" i="29"/>
  <c r="R46" i="33"/>
  <c r="R48" i="33"/>
  <c r="R122" i="33"/>
  <c r="R93" i="33"/>
  <c r="R108" i="33"/>
  <c r="R138" i="33"/>
  <c r="R29" i="29"/>
  <c r="R48" i="29"/>
  <c r="E68" i="33"/>
  <c r="H67" i="33" s="1"/>
  <c r="I67" i="33" s="1"/>
  <c r="J67" i="33" s="1"/>
  <c r="D82" i="33"/>
  <c r="R94" i="33"/>
  <c r="R125" i="33"/>
  <c r="R46" i="29"/>
  <c r="E65" i="33"/>
  <c r="H64" i="33" s="1"/>
  <c r="I64" i="33" s="1"/>
  <c r="J64" i="33" s="1"/>
  <c r="D79" i="33"/>
  <c r="R58" i="29"/>
  <c r="O58" i="29"/>
  <c r="D84" i="29"/>
  <c r="E70" i="29"/>
  <c r="H69" i="29" s="1"/>
  <c r="I69" i="29" s="1"/>
  <c r="J69" i="29" s="1"/>
  <c r="R53" i="30"/>
  <c r="R76" i="33"/>
  <c r="R128" i="33"/>
  <c r="R141" i="33"/>
  <c r="R51" i="29"/>
  <c r="R26" i="30"/>
  <c r="O26" i="30"/>
  <c r="P26" i="30" s="1"/>
  <c r="Q26" i="30" s="1"/>
  <c r="S26" i="30" s="1"/>
  <c r="E61" i="29"/>
  <c r="H60" i="29" s="1"/>
  <c r="I60" i="29" s="1"/>
  <c r="J60" i="29" s="1"/>
  <c r="D75" i="29"/>
  <c r="R37" i="29"/>
  <c r="R79" i="33"/>
  <c r="E66" i="33"/>
  <c r="H65" i="33" s="1"/>
  <c r="I65" i="33" s="1"/>
  <c r="J65" i="33" s="1"/>
  <c r="D80" i="33"/>
  <c r="R60" i="33"/>
  <c r="E66" i="29"/>
  <c r="H65" i="29" s="1"/>
  <c r="I65" i="29" s="1"/>
  <c r="J65" i="29" s="1"/>
  <c r="D80" i="29"/>
  <c r="D93" i="29"/>
  <c r="E78" i="29"/>
  <c r="H77" i="29" s="1"/>
  <c r="I77" i="29" s="1"/>
  <c r="J77" i="29" s="1"/>
  <c r="R63" i="33"/>
  <c r="R82" i="33"/>
  <c r="R97" i="33"/>
  <c r="R123" i="33"/>
  <c r="R50" i="15"/>
  <c r="R90" i="30"/>
  <c r="R121" i="33"/>
  <c r="O121" i="33"/>
  <c r="R49" i="29"/>
  <c r="R79" i="15"/>
  <c r="R69" i="30"/>
  <c r="E60" i="33"/>
  <c r="H59" i="33" s="1"/>
  <c r="I59" i="33" s="1"/>
  <c r="J59" i="33" s="1"/>
  <c r="D74" i="33"/>
  <c r="D83" i="33"/>
  <c r="E69" i="33"/>
  <c r="H68" i="33" s="1"/>
  <c r="I68" i="33" s="1"/>
  <c r="J68" i="33" s="1"/>
  <c r="D109" i="33"/>
  <c r="E94" i="33"/>
  <c r="H93" i="33" s="1"/>
  <c r="I93" i="33" s="1"/>
  <c r="J93" i="33" s="1"/>
  <c r="R98" i="33"/>
  <c r="R28" i="29"/>
  <c r="R32" i="29"/>
  <c r="E62" i="29"/>
  <c r="H61" i="29" s="1"/>
  <c r="I61" i="29" s="1"/>
  <c r="J61" i="29" s="1"/>
  <c r="D76" i="29"/>
  <c r="R47" i="29"/>
  <c r="D83" i="29"/>
  <c r="E69" i="29"/>
  <c r="H68" i="29" s="1"/>
  <c r="I68" i="29" s="1"/>
  <c r="J68" i="29" s="1"/>
  <c r="R30" i="15"/>
  <c r="R43" i="29"/>
  <c r="R26" i="29"/>
  <c r="O26" i="29"/>
  <c r="P26" i="29" s="1"/>
  <c r="Q26" i="29" s="1"/>
  <c r="E61" i="33"/>
  <c r="H60" i="33" s="1"/>
  <c r="I60" i="33" s="1"/>
  <c r="J60" i="33" s="1"/>
  <c r="D75" i="33"/>
  <c r="R111" i="33"/>
  <c r="E60" i="29"/>
  <c r="H59" i="29" s="1"/>
  <c r="I59" i="29" s="1"/>
  <c r="J59" i="29" s="1"/>
  <c r="D74" i="29"/>
  <c r="D81" i="29"/>
  <c r="E67" i="29"/>
  <c r="H66" i="29" s="1"/>
  <c r="I66" i="29" s="1"/>
  <c r="J66" i="29" s="1"/>
  <c r="R65" i="29"/>
  <c r="K29" i="33"/>
  <c r="L29" i="33" s="1"/>
  <c r="AS30" i="33"/>
  <c r="T32" i="33"/>
  <c r="K34" i="33"/>
  <c r="L34" i="33" s="1"/>
  <c r="T37" i="33"/>
  <c r="K42" i="33"/>
  <c r="L42" i="33" s="1"/>
  <c r="K44" i="33"/>
  <c r="L44" i="33" s="1"/>
  <c r="E49" i="33"/>
  <c r="H48" i="33" s="1"/>
  <c r="I48" i="33" s="1"/>
  <c r="J48" i="33" s="1"/>
  <c r="AR51" i="33"/>
  <c r="AS53" i="33"/>
  <c r="K68" i="33"/>
  <c r="L68" i="33" s="1"/>
  <c r="AR74" i="33"/>
  <c r="AR80" i="33"/>
  <c r="T81" i="33"/>
  <c r="AR83" i="33"/>
  <c r="T84" i="33"/>
  <c r="AL90" i="33"/>
  <c r="T91" i="33"/>
  <c r="AK95" i="33"/>
  <c r="T96" i="33"/>
  <c r="AK100" i="33"/>
  <c r="AV109" i="33"/>
  <c r="AV128" i="33"/>
  <c r="T131" i="33"/>
  <c r="K132" i="33"/>
  <c r="L132" i="33" s="1"/>
  <c r="K146" i="33"/>
  <c r="L146" i="33" s="1"/>
  <c r="T28" i="29"/>
  <c r="E44" i="29"/>
  <c r="H43" i="29" s="1"/>
  <c r="I43" i="29" s="1"/>
  <c r="J43" i="29" s="1"/>
  <c r="AR49" i="29"/>
  <c r="T50" i="29"/>
  <c r="K66" i="29"/>
  <c r="L66" i="29" s="1"/>
  <c r="D67" i="29"/>
  <c r="K69" i="29"/>
  <c r="L69" i="29" s="1"/>
  <c r="AR75" i="29"/>
  <c r="T76" i="29"/>
  <c r="AR78" i="29"/>
  <c r="T79" i="29"/>
  <c r="R36" i="15"/>
  <c r="R64" i="30"/>
  <c r="R52" i="28"/>
  <c r="L33" i="29"/>
  <c r="D110" i="29"/>
  <c r="E95" i="29"/>
  <c r="H94" i="29" s="1"/>
  <c r="I94" i="29" s="1"/>
  <c r="J94" i="29" s="1"/>
  <c r="K131" i="29"/>
  <c r="L131" i="29" s="1"/>
  <c r="AU127" i="29"/>
  <c r="K122" i="29"/>
  <c r="L122" i="29" s="1"/>
  <c r="AU129" i="29"/>
  <c r="K124" i="29"/>
  <c r="L124" i="29" s="1"/>
  <c r="AU131" i="29"/>
  <c r="K126" i="29"/>
  <c r="L126" i="29" s="1"/>
  <c r="K128" i="29"/>
  <c r="L128" i="29" s="1"/>
  <c r="AU122" i="29"/>
  <c r="AU124" i="29"/>
  <c r="K130" i="29"/>
  <c r="L130" i="29" s="1"/>
  <c r="AU126" i="29"/>
  <c r="K132" i="29"/>
  <c r="L132" i="29" s="1"/>
  <c r="AU128" i="29"/>
  <c r="K123" i="29"/>
  <c r="L123" i="29" s="1"/>
  <c r="K121" i="29"/>
  <c r="L121" i="29" s="1"/>
  <c r="AU130" i="29"/>
  <c r="K125" i="29"/>
  <c r="L125" i="29" s="1"/>
  <c r="AU132" i="29"/>
  <c r="K127" i="29"/>
  <c r="L127" i="29" s="1"/>
  <c r="AU123" i="29"/>
  <c r="AU121" i="29"/>
  <c r="K129" i="29"/>
  <c r="L129" i="29" s="1"/>
  <c r="R146" i="15"/>
  <c r="E59" i="30"/>
  <c r="H58" i="30" s="1"/>
  <c r="I58" i="30" s="1"/>
  <c r="J58" i="30" s="1"/>
  <c r="D73" i="30"/>
  <c r="R78" i="30"/>
  <c r="R37" i="9"/>
  <c r="AS26" i="33"/>
  <c r="AU26" i="33" s="1"/>
  <c r="AS51" i="33"/>
  <c r="T52" i="33"/>
  <c r="K53" i="33"/>
  <c r="L53" i="33" s="1"/>
  <c r="K59" i="33"/>
  <c r="L59" i="33" s="1"/>
  <c r="R61" i="33"/>
  <c r="K62" i="33"/>
  <c r="L62" i="33" s="1"/>
  <c r="R64" i="33"/>
  <c r="K65" i="33"/>
  <c r="L65" i="33" s="1"/>
  <c r="D66" i="33"/>
  <c r="D69" i="33"/>
  <c r="AS74" i="33"/>
  <c r="T75" i="33"/>
  <c r="AR77" i="33"/>
  <c r="T78" i="33"/>
  <c r="AS80" i="33"/>
  <c r="AS83" i="33"/>
  <c r="K89" i="33"/>
  <c r="L89" i="33" s="1"/>
  <c r="AL95" i="33"/>
  <c r="AL100" i="33"/>
  <c r="R105" i="33"/>
  <c r="R114" i="33"/>
  <c r="K115" i="33"/>
  <c r="L115" i="33" s="1"/>
  <c r="AU126" i="33"/>
  <c r="R127" i="33"/>
  <c r="T129" i="33"/>
  <c r="K130" i="33"/>
  <c r="L130" i="33" s="1"/>
  <c r="K137" i="33"/>
  <c r="L137" i="33" s="1"/>
  <c r="R139" i="33"/>
  <c r="K140" i="33"/>
  <c r="L140" i="33" s="1"/>
  <c r="R142" i="33"/>
  <c r="K143" i="33"/>
  <c r="L143" i="33" s="1"/>
  <c r="T32" i="29"/>
  <c r="AR44" i="29"/>
  <c r="T45" i="29"/>
  <c r="AS49" i="29"/>
  <c r="R53" i="29"/>
  <c r="D58" i="29"/>
  <c r="AR58" i="29"/>
  <c r="K60" i="29"/>
  <c r="L60" i="29" s="1"/>
  <c r="K63" i="29"/>
  <c r="L63" i="29" s="1"/>
  <c r="AR67" i="29"/>
  <c r="AS75" i="29"/>
  <c r="AS78" i="29"/>
  <c r="L63" i="15"/>
  <c r="D69" i="15"/>
  <c r="D77" i="30"/>
  <c r="E63" i="30"/>
  <c r="H62" i="30" s="1"/>
  <c r="I62" i="30" s="1"/>
  <c r="J62" i="30" s="1"/>
  <c r="R75" i="30"/>
  <c r="AU141" i="30"/>
  <c r="AU138" i="30"/>
  <c r="AU147" i="30"/>
  <c r="AU144" i="30"/>
  <c r="K143" i="30"/>
  <c r="L143" i="30" s="1"/>
  <c r="K140" i="30"/>
  <c r="L140" i="30" s="1"/>
  <c r="K137" i="30"/>
  <c r="L137" i="30" s="1"/>
  <c r="K146" i="30"/>
  <c r="L146" i="30" s="1"/>
  <c r="AU140" i="30"/>
  <c r="AU146" i="30"/>
  <c r="AU143" i="30"/>
  <c r="AU137" i="30"/>
  <c r="K142" i="30"/>
  <c r="L142" i="30" s="1"/>
  <c r="K139" i="30"/>
  <c r="L139" i="30" s="1"/>
  <c r="K145" i="30"/>
  <c r="L145" i="30" s="1"/>
  <c r="K136" i="30"/>
  <c r="L136" i="30" s="1"/>
  <c r="AU142" i="30"/>
  <c r="AU139" i="30"/>
  <c r="AU145" i="30"/>
  <c r="K141" i="30"/>
  <c r="L141" i="30" s="1"/>
  <c r="K138" i="30"/>
  <c r="L138" i="30" s="1"/>
  <c r="AU136" i="30"/>
  <c r="K144" i="30"/>
  <c r="L144" i="30" s="1"/>
  <c r="R29" i="28"/>
  <c r="AR31" i="33"/>
  <c r="AR36" i="33"/>
  <c r="AR49" i="33"/>
  <c r="T50" i="33"/>
  <c r="K51" i="33"/>
  <c r="L51" i="33" s="1"/>
  <c r="D63" i="33"/>
  <c r="AR66" i="33"/>
  <c r="T67" i="33"/>
  <c r="AR69" i="33"/>
  <c r="AS77" i="33"/>
  <c r="K99" i="33"/>
  <c r="L99" i="33" s="1"/>
  <c r="K106" i="33"/>
  <c r="L106" i="33" s="1"/>
  <c r="K109" i="33"/>
  <c r="L109" i="33" s="1"/>
  <c r="K112" i="33"/>
  <c r="L112" i="33" s="1"/>
  <c r="AU124" i="33"/>
  <c r="AV126" i="33"/>
  <c r="AU144" i="33"/>
  <c r="T145" i="33"/>
  <c r="AU147" i="33"/>
  <c r="L30" i="29"/>
  <c r="T36" i="29"/>
  <c r="AS44" i="29"/>
  <c r="T59" i="29"/>
  <c r="AR61" i="29"/>
  <c r="AR64" i="29"/>
  <c r="T65" i="29"/>
  <c r="R91" i="29"/>
  <c r="D58" i="15"/>
  <c r="E43" i="15"/>
  <c r="H42" i="15" s="1"/>
  <c r="I42" i="15" s="1"/>
  <c r="J42" i="15" s="1"/>
  <c r="E61" i="15"/>
  <c r="H60" i="15" s="1"/>
  <c r="I60" i="15" s="1"/>
  <c r="J60" i="15" s="1"/>
  <c r="D75" i="15"/>
  <c r="D79" i="15"/>
  <c r="E65" i="15"/>
  <c r="H64" i="15" s="1"/>
  <c r="I64" i="15" s="1"/>
  <c r="J64" i="15" s="1"/>
  <c r="D83" i="15"/>
  <c r="E69" i="15"/>
  <c r="H68" i="15" s="1"/>
  <c r="I68" i="15" s="1"/>
  <c r="J68" i="15" s="1"/>
  <c r="D75" i="30"/>
  <c r="E61" i="30"/>
  <c r="H60" i="30" s="1"/>
  <c r="I60" i="30" s="1"/>
  <c r="J60" i="30" s="1"/>
  <c r="D75" i="28"/>
  <c r="E61" i="28"/>
  <c r="H60" i="28" s="1"/>
  <c r="I60" i="28" s="1"/>
  <c r="J60" i="28" s="1"/>
  <c r="R82" i="28"/>
  <c r="T97" i="33"/>
  <c r="R42" i="15"/>
  <c r="O42" i="15"/>
  <c r="P42" i="15" s="1"/>
  <c r="Q42" i="15" s="1"/>
  <c r="D81" i="15"/>
  <c r="E67" i="15"/>
  <c r="H66" i="15" s="1"/>
  <c r="I66" i="15" s="1"/>
  <c r="J66" i="15" s="1"/>
  <c r="AR27" i="33"/>
  <c r="E43" i="33"/>
  <c r="H42" i="33" s="1"/>
  <c r="I42" i="33" s="1"/>
  <c r="J42" i="33" s="1"/>
  <c r="AR47" i="33"/>
  <c r="T48" i="33"/>
  <c r="K49" i="33"/>
  <c r="L49" i="33" s="1"/>
  <c r="AS60" i="33"/>
  <c r="AS63" i="33"/>
  <c r="K74" i="33"/>
  <c r="L74" i="33" s="1"/>
  <c r="K77" i="33"/>
  <c r="L77" i="33" s="1"/>
  <c r="K80" i="33"/>
  <c r="L80" i="33" s="1"/>
  <c r="AL91" i="33"/>
  <c r="AL96" i="33"/>
  <c r="AU107" i="33"/>
  <c r="T108" i="33"/>
  <c r="AU110" i="33"/>
  <c r="T111" i="33"/>
  <c r="AV113" i="33"/>
  <c r="AV116" i="33"/>
  <c r="AV122" i="33"/>
  <c r="AV138" i="33"/>
  <c r="AV141" i="33"/>
  <c r="K27" i="29"/>
  <c r="L27" i="29" s="1"/>
  <c r="T29" i="29"/>
  <c r="AS42" i="29"/>
  <c r="T43" i="29"/>
  <c r="K44" i="29"/>
  <c r="L44" i="29" s="1"/>
  <c r="AR47" i="29"/>
  <c r="T48" i="29"/>
  <c r="AS52" i="29"/>
  <c r="AR73" i="29"/>
  <c r="K75" i="29"/>
  <c r="L75" i="29" s="1"/>
  <c r="K78" i="29"/>
  <c r="L78" i="29" s="1"/>
  <c r="R44" i="15"/>
  <c r="D84" i="30"/>
  <c r="E70" i="30"/>
  <c r="H69" i="30" s="1"/>
  <c r="I69" i="30" s="1"/>
  <c r="J69" i="30" s="1"/>
  <c r="R59" i="30"/>
  <c r="R79" i="30"/>
  <c r="R32" i="28"/>
  <c r="R37" i="28"/>
  <c r="R49" i="28"/>
  <c r="R58" i="28"/>
  <c r="O58" i="28"/>
  <c r="R64" i="28"/>
  <c r="L34" i="29"/>
  <c r="AR32" i="33"/>
  <c r="AR37" i="33"/>
  <c r="AR45" i="33"/>
  <c r="AS47" i="33"/>
  <c r="E52" i="33"/>
  <c r="H51" i="33" s="1"/>
  <c r="I51" i="33" s="1"/>
  <c r="J51" i="33" s="1"/>
  <c r="T73" i="33"/>
  <c r="AR81" i="33"/>
  <c r="T82" i="33"/>
  <c r="AR84" i="33"/>
  <c r="K90" i="33"/>
  <c r="L90" i="33" s="1"/>
  <c r="AV107" i="33"/>
  <c r="AV110" i="33"/>
  <c r="T125" i="33"/>
  <c r="K126" i="33"/>
  <c r="L126" i="33" s="1"/>
  <c r="AU131" i="33"/>
  <c r="T33" i="29"/>
  <c r="AS47" i="29"/>
  <c r="E50" i="29"/>
  <c r="H49" i="29" s="1"/>
  <c r="I49" i="29" s="1"/>
  <c r="J49" i="29" s="1"/>
  <c r="K52" i="29"/>
  <c r="L52" i="29" s="1"/>
  <c r="K67" i="29"/>
  <c r="L67" i="29" s="1"/>
  <c r="T74" i="29"/>
  <c r="AR76" i="29"/>
  <c r="E79" i="29"/>
  <c r="H78" i="29" s="1"/>
  <c r="I78" i="29" s="1"/>
  <c r="J78" i="29" s="1"/>
  <c r="AR79" i="29"/>
  <c r="R76" i="30"/>
  <c r="R95" i="30"/>
  <c r="R61" i="28"/>
  <c r="T29" i="33"/>
  <c r="AS32" i="33"/>
  <c r="T34" i="33"/>
  <c r="K36" i="33"/>
  <c r="L36" i="33" s="1"/>
  <c r="AS37" i="33"/>
  <c r="AR43" i="33"/>
  <c r="AS45" i="33"/>
  <c r="T46" i="33"/>
  <c r="K47" i="33"/>
  <c r="L47" i="33" s="1"/>
  <c r="K66" i="33"/>
  <c r="L66" i="33" s="1"/>
  <c r="K69" i="33"/>
  <c r="L69" i="33" s="1"/>
  <c r="AR75" i="33"/>
  <c r="T76" i="33"/>
  <c r="E78" i="33"/>
  <c r="H77" i="33" s="1"/>
  <c r="I77" i="33" s="1"/>
  <c r="J77" i="33" s="1"/>
  <c r="AR78" i="33"/>
  <c r="T79" i="33"/>
  <c r="AS81" i="33"/>
  <c r="AS84" i="33"/>
  <c r="AK92" i="33"/>
  <c r="K95" i="33"/>
  <c r="L95" i="33" s="1"/>
  <c r="AK97" i="33"/>
  <c r="T98" i="33"/>
  <c r="K100" i="33"/>
  <c r="L100" i="33" s="1"/>
  <c r="T121" i="33"/>
  <c r="T123" i="33"/>
  <c r="K124" i="33"/>
  <c r="L124" i="33" s="1"/>
  <c r="AU129" i="33"/>
  <c r="AV131" i="33"/>
  <c r="K144" i="33"/>
  <c r="L144" i="33" s="1"/>
  <c r="K147" i="33"/>
  <c r="L147" i="33" s="1"/>
  <c r="T26" i="29"/>
  <c r="AR32" i="29"/>
  <c r="K35" i="29"/>
  <c r="L35" i="29" s="1"/>
  <c r="T37" i="29"/>
  <c r="K42" i="29"/>
  <c r="L42" i="29" s="1"/>
  <c r="E45" i="29"/>
  <c r="H44" i="29" s="1"/>
  <c r="I44" i="29" s="1"/>
  <c r="J44" i="29" s="1"/>
  <c r="AR50" i="29"/>
  <c r="T51" i="29"/>
  <c r="K61" i="29"/>
  <c r="L61" i="29" s="1"/>
  <c r="K64" i="29"/>
  <c r="L64" i="29" s="1"/>
  <c r="AS76" i="29"/>
  <c r="AS79" i="29"/>
  <c r="E68" i="30"/>
  <c r="H67" i="30" s="1"/>
  <c r="I67" i="30" s="1"/>
  <c r="J67" i="30" s="1"/>
  <c r="D82" i="30"/>
  <c r="R26" i="28"/>
  <c r="O26" i="28"/>
  <c r="P26" i="28" s="1"/>
  <c r="Q26" i="28" s="1"/>
  <c r="S26" i="28" s="1"/>
  <c r="U26" i="28" s="1"/>
  <c r="AQ26" i="28" s="1"/>
  <c r="R89" i="28"/>
  <c r="O89" i="28"/>
  <c r="K31" i="33"/>
  <c r="L31" i="33" s="1"/>
  <c r="T44" i="33"/>
  <c r="K45" i="33"/>
  <c r="L45" i="33" s="1"/>
  <c r="E50" i="33"/>
  <c r="H49" i="33" s="1"/>
  <c r="I49" i="33" s="1"/>
  <c r="J49" i="33" s="1"/>
  <c r="D61" i="33"/>
  <c r="AR67" i="33"/>
  <c r="AL92" i="33"/>
  <c r="T93" i="33"/>
  <c r="AL97" i="33"/>
  <c r="K113" i="33"/>
  <c r="L113" i="33" s="1"/>
  <c r="K116" i="33"/>
  <c r="L116" i="33" s="1"/>
  <c r="L31" i="29"/>
  <c r="R31" i="30"/>
  <c r="T52" i="30"/>
  <c r="T43" i="30"/>
  <c r="T45" i="30"/>
  <c r="T47" i="30"/>
  <c r="T49" i="30"/>
  <c r="T51" i="30"/>
  <c r="T53" i="30"/>
  <c r="T44" i="30"/>
  <c r="T42" i="30"/>
  <c r="T46" i="30"/>
  <c r="T48" i="30"/>
  <c r="L51" i="30"/>
  <c r="D79" i="28"/>
  <c r="E65" i="28"/>
  <c r="H64" i="28" s="1"/>
  <c r="I64" i="28" s="1"/>
  <c r="J64" i="28" s="1"/>
  <c r="R51" i="28"/>
  <c r="R68" i="28"/>
  <c r="AR28" i="33"/>
  <c r="AR33" i="33"/>
  <c r="K43" i="33"/>
  <c r="L43" i="33" s="1"/>
  <c r="AR52" i="33"/>
  <c r="T53" i="33"/>
  <c r="AR61" i="33"/>
  <c r="AR64" i="33"/>
  <c r="T65" i="33"/>
  <c r="AS67" i="33"/>
  <c r="T68" i="33"/>
  <c r="T89" i="33"/>
  <c r="AU105" i="33"/>
  <c r="K107" i="33"/>
  <c r="L107" i="33" s="1"/>
  <c r="K110" i="33"/>
  <c r="L110" i="33" s="1"/>
  <c r="AU114" i="33"/>
  <c r="AU127" i="33"/>
  <c r="T130" i="33"/>
  <c r="K131" i="33"/>
  <c r="L131" i="33" s="1"/>
  <c r="T46" i="29"/>
  <c r="K73" i="29"/>
  <c r="L73" i="29" s="1"/>
  <c r="T82" i="29"/>
  <c r="T84" i="29"/>
  <c r="T81" i="29"/>
  <c r="T83" i="29"/>
  <c r="T80" i="29"/>
  <c r="O73" i="15"/>
  <c r="D74" i="30"/>
  <c r="E60" i="30"/>
  <c r="H59" i="30" s="1"/>
  <c r="I59" i="30" s="1"/>
  <c r="J59" i="30" s="1"/>
  <c r="K27" i="33"/>
  <c r="L27" i="33" s="1"/>
  <c r="O27" i="33" s="1"/>
  <c r="P27" i="33" s="1"/>
  <c r="Q27" i="33" s="1"/>
  <c r="S27" i="33" s="1"/>
  <c r="U27" i="33" s="1"/>
  <c r="AQ27" i="33" s="1"/>
  <c r="AS28" i="33"/>
  <c r="T35" i="33"/>
  <c r="AR50" i="33"/>
  <c r="T51" i="33"/>
  <c r="K52" i="33"/>
  <c r="L52" i="33" s="1"/>
  <c r="AS52" i="33"/>
  <c r="AS61" i="33"/>
  <c r="T62" i="33"/>
  <c r="AS64" i="33"/>
  <c r="K81" i="33"/>
  <c r="L81" i="33" s="1"/>
  <c r="K84" i="33"/>
  <c r="L84" i="33" s="1"/>
  <c r="K91" i="33"/>
  <c r="L91" i="33" s="1"/>
  <c r="K96" i="33"/>
  <c r="L96" i="33" s="1"/>
  <c r="AK98" i="33"/>
  <c r="T106" i="33"/>
  <c r="AU108" i="33"/>
  <c r="AU111" i="33"/>
  <c r="T112" i="33"/>
  <c r="AV114" i="33"/>
  <c r="T115" i="33"/>
  <c r="AV127" i="33"/>
  <c r="AV142" i="33"/>
  <c r="T30" i="29"/>
  <c r="T34" i="29"/>
  <c r="K50" i="29"/>
  <c r="L50" i="29" s="1"/>
  <c r="AR53" i="29"/>
  <c r="K76" i="29"/>
  <c r="L76" i="29" s="1"/>
  <c r="K79" i="29"/>
  <c r="L79" i="29" s="1"/>
  <c r="R89" i="29"/>
  <c r="O89" i="29"/>
  <c r="T67" i="15"/>
  <c r="T64" i="15"/>
  <c r="T59" i="15"/>
  <c r="T69" i="15"/>
  <c r="T61" i="15"/>
  <c r="T66" i="15"/>
  <c r="T63" i="15"/>
  <c r="T68" i="15"/>
  <c r="T58" i="15"/>
  <c r="T60" i="15"/>
  <c r="T65" i="15"/>
  <c r="T62" i="15"/>
  <c r="R35" i="28"/>
  <c r="R53" i="28"/>
  <c r="D80" i="28"/>
  <c r="E66" i="28"/>
  <c r="H65" i="28" s="1"/>
  <c r="I65" i="28" s="1"/>
  <c r="J65" i="28" s="1"/>
  <c r="R100" i="30"/>
  <c r="K32" i="33"/>
  <c r="L32" i="33" s="1"/>
  <c r="K37" i="33"/>
  <c r="L37" i="33" s="1"/>
  <c r="AS50" i="33"/>
  <c r="AR73" i="33"/>
  <c r="K75" i="33"/>
  <c r="L75" i="33" s="1"/>
  <c r="K78" i="33"/>
  <c r="L78" i="33" s="1"/>
  <c r="AR82" i="33"/>
  <c r="AK93" i="33"/>
  <c r="T94" i="33"/>
  <c r="AL98" i="33"/>
  <c r="T99" i="33"/>
  <c r="AV108" i="33"/>
  <c r="T109" i="33"/>
  <c r="AU125" i="33"/>
  <c r="K129" i="33"/>
  <c r="L129" i="33" s="1"/>
  <c r="K36" i="29"/>
  <c r="L36" i="29" s="1"/>
  <c r="K45" i="29"/>
  <c r="L45" i="29" s="1"/>
  <c r="AR48" i="29"/>
  <c r="T49" i="29"/>
  <c r="AS53" i="29"/>
  <c r="K68" i="29"/>
  <c r="L68" i="29" s="1"/>
  <c r="D74" i="15"/>
  <c r="E60" i="15"/>
  <c r="H59" i="15" s="1"/>
  <c r="I59" i="15" s="1"/>
  <c r="J59" i="15" s="1"/>
  <c r="D76" i="15"/>
  <c r="E62" i="15"/>
  <c r="H61" i="15" s="1"/>
  <c r="I61" i="15" s="1"/>
  <c r="J61" i="15" s="1"/>
  <c r="D61" i="30"/>
  <c r="E46" i="30"/>
  <c r="H45" i="30" s="1"/>
  <c r="I45" i="30" s="1"/>
  <c r="J45" i="30" s="1"/>
  <c r="L47" i="30"/>
  <c r="R124" i="30"/>
  <c r="R43" i="28"/>
  <c r="O43" i="28"/>
  <c r="E60" i="28"/>
  <c r="H59" i="28" s="1"/>
  <c r="I59" i="28" s="1"/>
  <c r="J59" i="28" s="1"/>
  <c r="D74" i="28"/>
  <c r="D77" i="28"/>
  <c r="E63" i="28"/>
  <c r="H62" i="28" s="1"/>
  <c r="I62" i="28" s="1"/>
  <c r="J62" i="28" s="1"/>
  <c r="K84" i="29"/>
  <c r="L84" i="29" s="1"/>
  <c r="AR84" i="29"/>
  <c r="AR81" i="29"/>
  <c r="K83" i="29"/>
  <c r="L83" i="29" s="1"/>
  <c r="AR83" i="29"/>
  <c r="AR80" i="29"/>
  <c r="K82" i="29"/>
  <c r="L82" i="29" s="1"/>
  <c r="AR29" i="33"/>
  <c r="AR34" i="33"/>
  <c r="AR48" i="33"/>
  <c r="T49" i="33"/>
  <c r="K50" i="33"/>
  <c r="L50" i="33" s="1"/>
  <c r="K58" i="33"/>
  <c r="L58" i="33" s="1"/>
  <c r="K67" i="33"/>
  <c r="L67" i="33" s="1"/>
  <c r="AS73" i="33"/>
  <c r="T74" i="33"/>
  <c r="AR76" i="33"/>
  <c r="AR79" i="33"/>
  <c r="T80" i="33"/>
  <c r="AK89" i="33"/>
  <c r="AL93" i="33"/>
  <c r="AU121" i="33"/>
  <c r="AV125" i="33"/>
  <c r="K145" i="33"/>
  <c r="L145" i="33" s="1"/>
  <c r="AR26" i="29"/>
  <c r="T27" i="29"/>
  <c r="AS43" i="29"/>
  <c r="T44" i="29"/>
  <c r="E51" i="29"/>
  <c r="H50" i="29" s="1"/>
  <c r="I50" i="29" s="1"/>
  <c r="J50" i="29" s="1"/>
  <c r="K59" i="29"/>
  <c r="L59" i="29" s="1"/>
  <c r="K62" i="29"/>
  <c r="L62" i="29" s="1"/>
  <c r="T75" i="29"/>
  <c r="AR77" i="29"/>
  <c r="T78" i="29"/>
  <c r="D78" i="15"/>
  <c r="E64" i="15"/>
  <c r="H63" i="15" s="1"/>
  <c r="I63" i="15" s="1"/>
  <c r="J63" i="15" s="1"/>
  <c r="E68" i="15"/>
  <c r="H67" i="15" s="1"/>
  <c r="I67" i="15" s="1"/>
  <c r="J67" i="15" s="1"/>
  <c r="D82" i="15"/>
  <c r="D93" i="15"/>
  <c r="E78" i="15"/>
  <c r="H77" i="15" s="1"/>
  <c r="I77" i="15" s="1"/>
  <c r="J77" i="15" s="1"/>
  <c r="R80" i="15"/>
  <c r="D73" i="28"/>
  <c r="E59" i="28"/>
  <c r="H58" i="28" s="1"/>
  <c r="I58" i="28" s="1"/>
  <c r="J58" i="28" s="1"/>
  <c r="E44" i="33"/>
  <c r="H43" i="33" s="1"/>
  <c r="I43" i="33" s="1"/>
  <c r="J43" i="33" s="1"/>
  <c r="AL89" i="33"/>
  <c r="T90" i="33"/>
  <c r="K92" i="33"/>
  <c r="L92" i="33" s="1"/>
  <c r="AR82" i="29"/>
  <c r="R132" i="15"/>
  <c r="R98" i="30"/>
  <c r="D76" i="28"/>
  <c r="E62" i="28"/>
  <c r="H61" i="28" s="1"/>
  <c r="I61" i="28" s="1"/>
  <c r="J61" i="28" s="1"/>
  <c r="D81" i="28"/>
  <c r="E67" i="28"/>
  <c r="H66" i="28" s="1"/>
  <c r="I66" i="28" s="1"/>
  <c r="J66" i="28" s="1"/>
  <c r="R69" i="28"/>
  <c r="T95" i="33"/>
  <c r="T31" i="29"/>
  <c r="K81" i="29"/>
  <c r="L81" i="29" s="1"/>
  <c r="AU125" i="29"/>
  <c r="R77" i="15"/>
  <c r="R98" i="15"/>
  <c r="R42" i="28"/>
  <c r="O42" i="28"/>
  <c r="P42" i="28" s="1"/>
  <c r="Q42" i="28" s="1"/>
  <c r="D78" i="28"/>
  <c r="E64" i="28"/>
  <c r="H63" i="28" s="1"/>
  <c r="I63" i="28" s="1"/>
  <c r="J63" i="28" s="1"/>
  <c r="AR42" i="33"/>
  <c r="AR44" i="33"/>
  <c r="AS59" i="33"/>
  <c r="T60" i="33"/>
  <c r="AS65" i="33"/>
  <c r="K73" i="33"/>
  <c r="L73" i="33" s="1"/>
  <c r="AL94" i="33"/>
  <c r="AU106" i="33"/>
  <c r="AU112" i="33"/>
  <c r="T113" i="33"/>
  <c r="AV143" i="33"/>
  <c r="K74" i="29"/>
  <c r="L74" i="29" s="1"/>
  <c r="AS84" i="29"/>
  <c r="AS81" i="29"/>
  <c r="AS83" i="29"/>
  <c r="AS82" i="29"/>
  <c r="K77" i="29"/>
  <c r="L77" i="29" s="1"/>
  <c r="K80" i="29"/>
  <c r="L80" i="29" s="1"/>
  <c r="R74" i="15"/>
  <c r="R93" i="30"/>
  <c r="K147" i="30"/>
  <c r="L147" i="30" s="1"/>
  <c r="R31" i="28"/>
  <c r="R36" i="28"/>
  <c r="R45" i="28"/>
  <c r="D83" i="28"/>
  <c r="E69" i="28"/>
  <c r="H68" i="28" s="1"/>
  <c r="I68" i="28" s="1"/>
  <c r="J68" i="28" s="1"/>
  <c r="R131" i="28"/>
  <c r="AK89" i="29"/>
  <c r="AL93" i="29"/>
  <c r="AV125" i="29"/>
  <c r="K136" i="29"/>
  <c r="L136" i="29" s="1"/>
  <c r="K145" i="29"/>
  <c r="L145" i="29" s="1"/>
  <c r="AR28" i="15"/>
  <c r="AS33" i="15"/>
  <c r="AR46" i="15"/>
  <c r="T47" i="15"/>
  <c r="K48" i="15"/>
  <c r="L48" i="15" s="1"/>
  <c r="E53" i="15"/>
  <c r="H52" i="15" s="1"/>
  <c r="I52" i="15" s="1"/>
  <c r="J52" i="15" s="1"/>
  <c r="AS61" i="15"/>
  <c r="AS74" i="15"/>
  <c r="T75" i="15"/>
  <c r="AR77" i="15"/>
  <c r="T78" i="15"/>
  <c r="AS80" i="15"/>
  <c r="AS83" i="15"/>
  <c r="K89" i="15"/>
  <c r="L89" i="15" s="1"/>
  <c r="AL95" i="15"/>
  <c r="AL100" i="15"/>
  <c r="K115" i="15"/>
  <c r="L115" i="15" s="1"/>
  <c r="AU126" i="15"/>
  <c r="T129" i="15"/>
  <c r="K130" i="15"/>
  <c r="L130" i="15" s="1"/>
  <c r="K137" i="15"/>
  <c r="L137" i="15" s="1"/>
  <c r="K140" i="15"/>
  <c r="L140" i="15" s="1"/>
  <c r="K143" i="15"/>
  <c r="L143" i="15" s="1"/>
  <c r="AR29" i="30"/>
  <c r="T30" i="30"/>
  <c r="AS34" i="30"/>
  <c r="E45" i="30"/>
  <c r="H44" i="30" s="1"/>
  <c r="I44" i="30" s="1"/>
  <c r="J44" i="30" s="1"/>
  <c r="AS49" i="30"/>
  <c r="AR62" i="30"/>
  <c r="T63" i="30"/>
  <c r="D65" i="30"/>
  <c r="AS78" i="30"/>
  <c r="AL92" i="30"/>
  <c r="T93" i="30"/>
  <c r="AL97" i="30"/>
  <c r="K113" i="30"/>
  <c r="L113" i="30" s="1"/>
  <c r="K116" i="30"/>
  <c r="L116" i="30" s="1"/>
  <c r="K122" i="30"/>
  <c r="L122" i="30" s="1"/>
  <c r="AV129" i="30"/>
  <c r="T132" i="30"/>
  <c r="AS32" i="28"/>
  <c r="AR36" i="28"/>
  <c r="AR45" i="28"/>
  <c r="K47" i="28"/>
  <c r="L47" i="28" s="1"/>
  <c r="AS50" i="28"/>
  <c r="E85" i="28"/>
  <c r="H84" i="28" s="1"/>
  <c r="I84" i="28" s="1"/>
  <c r="J84" i="28" s="1"/>
  <c r="D100" i="28"/>
  <c r="AR59" i="28"/>
  <c r="AR65" i="28"/>
  <c r="T66" i="28"/>
  <c r="AR68" i="28"/>
  <c r="R142" i="3"/>
  <c r="AL89" i="29"/>
  <c r="T90" i="29"/>
  <c r="K92" i="29"/>
  <c r="L92" i="29" s="1"/>
  <c r="K97" i="29"/>
  <c r="L97" i="29" s="1"/>
  <c r="K105" i="29"/>
  <c r="L105" i="29" s="1"/>
  <c r="K114" i="29"/>
  <c r="L114" i="29" s="1"/>
  <c r="AV123" i="29"/>
  <c r="T126" i="29"/>
  <c r="K139" i="29"/>
  <c r="L139" i="29" s="1"/>
  <c r="K142" i="29"/>
  <c r="L142" i="29" s="1"/>
  <c r="AS28" i="15"/>
  <c r="K33" i="15"/>
  <c r="L33" i="15" s="1"/>
  <c r="T37" i="15"/>
  <c r="AR42" i="15"/>
  <c r="AR44" i="15"/>
  <c r="T45" i="15"/>
  <c r="K46" i="15"/>
  <c r="L46" i="15" s="1"/>
  <c r="AS46" i="15"/>
  <c r="E51" i="15"/>
  <c r="H50" i="15" s="1"/>
  <c r="I50" i="15" s="1"/>
  <c r="J50" i="15" s="1"/>
  <c r="K66" i="15"/>
  <c r="L66" i="15" s="1"/>
  <c r="AR69" i="15"/>
  <c r="AS77" i="15"/>
  <c r="K99" i="15"/>
  <c r="L99" i="15" s="1"/>
  <c r="K106" i="15"/>
  <c r="L106" i="15" s="1"/>
  <c r="K109" i="15"/>
  <c r="L109" i="15" s="1"/>
  <c r="K112" i="15"/>
  <c r="L112" i="15" s="1"/>
  <c r="AU124" i="15"/>
  <c r="AV126" i="15"/>
  <c r="AU144" i="15"/>
  <c r="T145" i="15"/>
  <c r="AU147" i="15"/>
  <c r="AS29" i="30"/>
  <c r="K34" i="30"/>
  <c r="L34" i="30" s="1"/>
  <c r="AR47" i="30"/>
  <c r="K49" i="30"/>
  <c r="L49" i="30" s="1"/>
  <c r="AS62" i="30"/>
  <c r="K67" i="30"/>
  <c r="L67" i="30" s="1"/>
  <c r="T89" i="30"/>
  <c r="AU105" i="30"/>
  <c r="K107" i="30"/>
  <c r="L107" i="30" s="1"/>
  <c r="K110" i="30"/>
  <c r="L110" i="30" s="1"/>
  <c r="AU114" i="30"/>
  <c r="AU127" i="30"/>
  <c r="T130" i="30"/>
  <c r="K131" i="30"/>
  <c r="L131" i="30" s="1"/>
  <c r="T143" i="30"/>
  <c r="AV145" i="30"/>
  <c r="T146" i="30"/>
  <c r="AS36" i="28"/>
  <c r="AS45" i="28"/>
  <c r="T46" i="28"/>
  <c r="E53" i="28"/>
  <c r="H52" i="28" s="1"/>
  <c r="I52" i="28" s="1"/>
  <c r="J52" i="28" s="1"/>
  <c r="AS59" i="28"/>
  <c r="T60" i="28"/>
  <c r="AR62" i="28"/>
  <c r="T63" i="28"/>
  <c r="AS65" i="28"/>
  <c r="AS68" i="28"/>
  <c r="R147" i="2"/>
  <c r="AK94" i="29"/>
  <c r="T95" i="29"/>
  <c r="AK99" i="29"/>
  <c r="T100" i="29"/>
  <c r="K108" i="29"/>
  <c r="L108" i="29" s="1"/>
  <c r="K111" i="29"/>
  <c r="L111" i="29" s="1"/>
  <c r="T124" i="29"/>
  <c r="AV132" i="29"/>
  <c r="AU137" i="29"/>
  <c r="AU143" i="29"/>
  <c r="T144" i="29"/>
  <c r="AU146" i="29"/>
  <c r="T147" i="29"/>
  <c r="AR26" i="15"/>
  <c r="K28" i="15"/>
  <c r="L28" i="15" s="1"/>
  <c r="T32" i="15"/>
  <c r="AR36" i="15"/>
  <c r="AS42" i="15"/>
  <c r="T43" i="15"/>
  <c r="AS44" i="15"/>
  <c r="AR53" i="15"/>
  <c r="AR59" i="15"/>
  <c r="K61" i="15"/>
  <c r="L61" i="15" s="1"/>
  <c r="AR64" i="15"/>
  <c r="AS69" i="15"/>
  <c r="K83" i="15"/>
  <c r="L83" i="15" s="1"/>
  <c r="AK91" i="15"/>
  <c r="T92" i="15"/>
  <c r="K94" i="15"/>
  <c r="L94" i="15" s="1"/>
  <c r="AK96" i="15"/>
  <c r="T97" i="15"/>
  <c r="T105" i="15"/>
  <c r="AU113" i="15"/>
  <c r="T114" i="15"/>
  <c r="AU116" i="15"/>
  <c r="AU122" i="15"/>
  <c r="AV124" i="15"/>
  <c r="T127" i="15"/>
  <c r="K128" i="15"/>
  <c r="L128" i="15" s="1"/>
  <c r="AU138" i="15"/>
  <c r="T139" i="15"/>
  <c r="AU141" i="15"/>
  <c r="T142" i="15"/>
  <c r="AV144" i="15"/>
  <c r="AV147" i="15"/>
  <c r="K29" i="30"/>
  <c r="L29" i="30" s="1"/>
  <c r="T33" i="30"/>
  <c r="AR37" i="30"/>
  <c r="AR45" i="30"/>
  <c r="AS47" i="30"/>
  <c r="E52" i="30"/>
  <c r="H51" i="30" s="1"/>
  <c r="I51" i="30" s="1"/>
  <c r="J51" i="30" s="1"/>
  <c r="E54" i="30"/>
  <c r="H53" i="30" s="1"/>
  <c r="I53" i="30" s="1"/>
  <c r="J53" i="30" s="1"/>
  <c r="K62" i="30"/>
  <c r="L62" i="30" s="1"/>
  <c r="AR65" i="30"/>
  <c r="T66" i="30"/>
  <c r="D68" i="30"/>
  <c r="K81" i="30"/>
  <c r="L81" i="30" s="1"/>
  <c r="K84" i="30"/>
  <c r="L84" i="30" s="1"/>
  <c r="K91" i="30"/>
  <c r="L91" i="30" s="1"/>
  <c r="K96" i="30"/>
  <c r="L96" i="30" s="1"/>
  <c r="AK98" i="30"/>
  <c r="T106" i="30"/>
  <c r="AU108" i="30"/>
  <c r="AU111" i="30"/>
  <c r="T112" i="30"/>
  <c r="AV114" i="30"/>
  <c r="T115" i="30"/>
  <c r="AV127" i="30"/>
  <c r="T140" i="30"/>
  <c r="AV142" i="30"/>
  <c r="AR29" i="28"/>
  <c r="T30" i="28"/>
  <c r="T34" i="28"/>
  <c r="AR53" i="28"/>
  <c r="T100" i="28"/>
  <c r="T95" i="28"/>
  <c r="T90" i="28"/>
  <c r="T99" i="28"/>
  <c r="T94" i="28"/>
  <c r="T89" i="28"/>
  <c r="T93" i="28"/>
  <c r="T98" i="28"/>
  <c r="L90" i="28"/>
  <c r="T97" i="28"/>
  <c r="T92" i="28"/>
  <c r="T96" i="28"/>
  <c r="T91" i="28"/>
  <c r="R107" i="28"/>
  <c r="R110" i="28"/>
  <c r="R76" i="1"/>
  <c r="AL94" i="29"/>
  <c r="AL99" i="29"/>
  <c r="AU106" i="29"/>
  <c r="AU112" i="29"/>
  <c r="T113" i="29"/>
  <c r="AU115" i="29"/>
  <c r="T116" i="29"/>
  <c r="AV130" i="29"/>
  <c r="AR60" i="30"/>
  <c r="AU125" i="30"/>
  <c r="K129" i="30"/>
  <c r="L129" i="30" s="1"/>
  <c r="R79" i="28"/>
  <c r="R94" i="28"/>
  <c r="R121" i="28"/>
  <c r="O121" i="28"/>
  <c r="R123" i="28"/>
  <c r="AK90" i="29"/>
  <c r="K93" i="29"/>
  <c r="L93" i="29" s="1"/>
  <c r="K98" i="29"/>
  <c r="L98" i="29" s="1"/>
  <c r="AV106" i="29"/>
  <c r="T107" i="29"/>
  <c r="AU109" i="29"/>
  <c r="T110" i="29"/>
  <c r="AV112" i="29"/>
  <c r="AV115" i="29"/>
  <c r="AV140" i="29"/>
  <c r="K26" i="15"/>
  <c r="L26" i="15" s="1"/>
  <c r="AS31" i="15"/>
  <c r="T35" i="15"/>
  <c r="AS51" i="15"/>
  <c r="T52" i="15"/>
  <c r="K53" i="15"/>
  <c r="L53" i="15" s="1"/>
  <c r="AR67" i="15"/>
  <c r="K69" i="15"/>
  <c r="L69" i="15" s="1"/>
  <c r="T73" i="15"/>
  <c r="AR81" i="15"/>
  <c r="T82" i="15"/>
  <c r="AR84" i="15"/>
  <c r="K90" i="15"/>
  <c r="L90" i="15" s="1"/>
  <c r="AV107" i="15"/>
  <c r="AV110" i="15"/>
  <c r="T125" i="15"/>
  <c r="K126" i="15"/>
  <c r="L126" i="15" s="1"/>
  <c r="AU131" i="15"/>
  <c r="AS27" i="30"/>
  <c r="AS32" i="30"/>
  <c r="K37" i="30"/>
  <c r="L37" i="30" s="1"/>
  <c r="K45" i="30"/>
  <c r="L45" i="30" s="1"/>
  <c r="AS60" i="30"/>
  <c r="D63" i="30"/>
  <c r="AS73" i="30"/>
  <c r="T74" i="30"/>
  <c r="AR76" i="30"/>
  <c r="AR79" i="30"/>
  <c r="T80" i="30"/>
  <c r="AS82" i="30"/>
  <c r="T83" i="30"/>
  <c r="AK89" i="30"/>
  <c r="AL93" i="30"/>
  <c r="AU121" i="30"/>
  <c r="AU123" i="30"/>
  <c r="AV125" i="30"/>
  <c r="AR26" i="28"/>
  <c r="T27" i="28"/>
  <c r="AS33" i="28"/>
  <c r="AR37" i="28"/>
  <c r="AS43" i="28"/>
  <c r="AS48" i="28"/>
  <c r="E51" i="28"/>
  <c r="H50" i="28" s="1"/>
  <c r="I50" i="28" s="1"/>
  <c r="J50" i="28" s="1"/>
  <c r="K59" i="28"/>
  <c r="L59" i="28" s="1"/>
  <c r="K62" i="28"/>
  <c r="L62" i="28" s="1"/>
  <c r="K65" i="28"/>
  <c r="L65" i="28" s="1"/>
  <c r="E70" i="28"/>
  <c r="H69" i="28" s="1"/>
  <c r="I69" i="28" s="1"/>
  <c r="J69" i="28" s="1"/>
  <c r="R76" i="28"/>
  <c r="R51" i="1"/>
  <c r="R64" i="1"/>
  <c r="R74" i="1"/>
  <c r="R97" i="3"/>
  <c r="R128" i="3"/>
  <c r="D78" i="4"/>
  <c r="E64" i="4"/>
  <c r="H63" i="4" s="1"/>
  <c r="I63" i="4" s="1"/>
  <c r="J63" i="4" s="1"/>
  <c r="AL90" i="29"/>
  <c r="T91" i="29"/>
  <c r="AK95" i="29"/>
  <c r="T96" i="29"/>
  <c r="AK100" i="29"/>
  <c r="AV109" i="29"/>
  <c r="AV128" i="29"/>
  <c r="T131" i="29"/>
  <c r="K146" i="29"/>
  <c r="L146" i="29" s="1"/>
  <c r="K31" i="15"/>
  <c r="L31" i="15" s="1"/>
  <c r="AR34" i="15"/>
  <c r="AR49" i="15"/>
  <c r="T50" i="15"/>
  <c r="K51" i="15"/>
  <c r="L51" i="15" s="1"/>
  <c r="K59" i="15"/>
  <c r="L59" i="15" s="1"/>
  <c r="K64" i="15"/>
  <c r="L64" i="15" s="1"/>
  <c r="AS67" i="15"/>
  <c r="AR75" i="15"/>
  <c r="T76" i="15"/>
  <c r="AR78" i="15"/>
  <c r="T79" i="15"/>
  <c r="AS81" i="15"/>
  <c r="AS84" i="15"/>
  <c r="AK92" i="15"/>
  <c r="K95" i="15"/>
  <c r="L95" i="15" s="1"/>
  <c r="AK97" i="15"/>
  <c r="T98" i="15"/>
  <c r="K100" i="15"/>
  <c r="L100" i="15" s="1"/>
  <c r="T121" i="15"/>
  <c r="T123" i="15"/>
  <c r="K124" i="15"/>
  <c r="L124" i="15" s="1"/>
  <c r="AU129" i="15"/>
  <c r="AV131" i="15"/>
  <c r="K144" i="15"/>
  <c r="L144" i="15" s="1"/>
  <c r="K147" i="15"/>
  <c r="L147" i="15" s="1"/>
  <c r="T26" i="30"/>
  <c r="K27" i="30"/>
  <c r="L27" i="30" s="1"/>
  <c r="K32" i="30"/>
  <c r="L32" i="30" s="1"/>
  <c r="AR35" i="30"/>
  <c r="T36" i="30"/>
  <c r="K43" i="30"/>
  <c r="L43" i="30" s="1"/>
  <c r="AR52" i="30"/>
  <c r="AR58" i="30"/>
  <c r="K65" i="30"/>
  <c r="L65" i="30" s="1"/>
  <c r="AR68" i="30"/>
  <c r="T69" i="30"/>
  <c r="AS76" i="30"/>
  <c r="T77" i="30"/>
  <c r="AS79" i="30"/>
  <c r="AL89" i="30"/>
  <c r="T90" i="30"/>
  <c r="K92" i="30"/>
  <c r="L92" i="30" s="1"/>
  <c r="K97" i="30"/>
  <c r="L97" i="30" s="1"/>
  <c r="K105" i="30"/>
  <c r="L105" i="30" s="1"/>
  <c r="K114" i="30"/>
  <c r="L114" i="30" s="1"/>
  <c r="AV123" i="30"/>
  <c r="T126" i="30"/>
  <c r="K127" i="30"/>
  <c r="L127" i="30" s="1"/>
  <c r="AU132" i="30"/>
  <c r="AS26" i="28"/>
  <c r="AU26" i="28" s="1"/>
  <c r="AS37" i="28"/>
  <c r="E46" i="28"/>
  <c r="H45" i="28" s="1"/>
  <c r="I45" i="28" s="1"/>
  <c r="J45" i="28" s="1"/>
  <c r="T58" i="28"/>
  <c r="AR66" i="28"/>
  <c r="T67" i="28"/>
  <c r="L95" i="28"/>
  <c r="D91" i="2"/>
  <c r="E76" i="2"/>
  <c r="H75" i="2" s="1"/>
  <c r="I75" i="2" s="1"/>
  <c r="J75" i="2" s="1"/>
  <c r="R64" i="3"/>
  <c r="D105" i="3"/>
  <c r="E90" i="3"/>
  <c r="H89" i="3" s="1"/>
  <c r="I89" i="3" s="1"/>
  <c r="J89" i="3" s="1"/>
  <c r="AL95" i="29"/>
  <c r="AL100" i="29"/>
  <c r="K115" i="29"/>
  <c r="L115" i="29" s="1"/>
  <c r="T129" i="29"/>
  <c r="K137" i="29"/>
  <c r="L137" i="29" s="1"/>
  <c r="K140" i="29"/>
  <c r="L140" i="29" s="1"/>
  <c r="K143" i="29"/>
  <c r="L143" i="29" s="1"/>
  <c r="AR29" i="15"/>
  <c r="T30" i="15"/>
  <c r="AS34" i="15"/>
  <c r="E45" i="15"/>
  <c r="H44" i="15" s="1"/>
  <c r="I44" i="15" s="1"/>
  <c r="J44" i="15" s="1"/>
  <c r="AS49" i="15"/>
  <c r="AR62" i="15"/>
  <c r="D65" i="15"/>
  <c r="AS75" i="15"/>
  <c r="AS78" i="15"/>
  <c r="AL92" i="15"/>
  <c r="T93" i="15"/>
  <c r="AL97" i="15"/>
  <c r="K113" i="15"/>
  <c r="L113" i="15" s="1"/>
  <c r="K116" i="15"/>
  <c r="L116" i="15" s="1"/>
  <c r="K122" i="15"/>
  <c r="L122" i="15" s="1"/>
  <c r="AV129" i="15"/>
  <c r="T132" i="15"/>
  <c r="AU136" i="15"/>
  <c r="K138" i="15"/>
  <c r="L138" i="15" s="1"/>
  <c r="K141" i="15"/>
  <c r="L141" i="15" s="1"/>
  <c r="AU145" i="15"/>
  <c r="T31" i="30"/>
  <c r="AS35" i="30"/>
  <c r="AR50" i="30"/>
  <c r="K52" i="30"/>
  <c r="L52" i="30" s="1"/>
  <c r="AS52" i="30"/>
  <c r="AS58" i="30"/>
  <c r="T59" i="30"/>
  <c r="K60" i="30"/>
  <c r="L60" i="30" s="1"/>
  <c r="AR63" i="30"/>
  <c r="T64" i="30"/>
  <c r="D66" i="30"/>
  <c r="AS68" i="30"/>
  <c r="AK94" i="30"/>
  <c r="T95" i="30"/>
  <c r="AK99" i="30"/>
  <c r="T100" i="30"/>
  <c r="K108" i="30"/>
  <c r="L108" i="30" s="1"/>
  <c r="K111" i="30"/>
  <c r="L111" i="30" s="1"/>
  <c r="K125" i="30"/>
  <c r="L125" i="30" s="1"/>
  <c r="AU130" i="30"/>
  <c r="AV132" i="30"/>
  <c r="T31" i="28"/>
  <c r="T35" i="28"/>
  <c r="AS51" i="28"/>
  <c r="AR60" i="28"/>
  <c r="T61" i="28"/>
  <c r="AR63" i="28"/>
  <c r="T64" i="28"/>
  <c r="AS66" i="28"/>
  <c r="K99" i="29"/>
  <c r="L99" i="29" s="1"/>
  <c r="K106" i="29"/>
  <c r="L106" i="29" s="1"/>
  <c r="K109" i="29"/>
  <c r="L109" i="29" s="1"/>
  <c r="K112" i="29"/>
  <c r="L112" i="29" s="1"/>
  <c r="AV126" i="29"/>
  <c r="AU144" i="29"/>
  <c r="T145" i="29"/>
  <c r="AU147" i="29"/>
  <c r="AS29" i="15"/>
  <c r="K34" i="15"/>
  <c r="L34" i="15" s="1"/>
  <c r="AR47" i="15"/>
  <c r="T48" i="15"/>
  <c r="K49" i="15"/>
  <c r="L49" i="15" s="1"/>
  <c r="AS62" i="15"/>
  <c r="K67" i="15"/>
  <c r="L67" i="15" s="1"/>
  <c r="AU105" i="15"/>
  <c r="K107" i="15"/>
  <c r="L107" i="15" s="1"/>
  <c r="K110" i="15"/>
  <c r="L110" i="15" s="1"/>
  <c r="AU114" i="15"/>
  <c r="AU127" i="15"/>
  <c r="T130" i="15"/>
  <c r="K131" i="15"/>
  <c r="L131" i="15" s="1"/>
  <c r="AV136" i="15"/>
  <c r="T137" i="15"/>
  <c r="AU139" i="15"/>
  <c r="AU142" i="15"/>
  <c r="T143" i="15"/>
  <c r="AV145" i="15"/>
  <c r="T146" i="15"/>
  <c r="AR30" i="30"/>
  <c r="K35" i="30"/>
  <c r="L35" i="30" s="1"/>
  <c r="AS50" i="30"/>
  <c r="AS63" i="30"/>
  <c r="K68" i="30"/>
  <c r="L68" i="30" s="1"/>
  <c r="K73" i="30"/>
  <c r="L73" i="30" s="1"/>
  <c r="K82" i="30"/>
  <c r="L82" i="30" s="1"/>
  <c r="AL94" i="30"/>
  <c r="AL99" i="30"/>
  <c r="AU106" i="30"/>
  <c r="AU112" i="30"/>
  <c r="T113" i="30"/>
  <c r="AU115" i="30"/>
  <c r="T116" i="30"/>
  <c r="T122" i="30"/>
  <c r="AV130" i="30"/>
  <c r="R26" i="1"/>
  <c r="O26" i="1"/>
  <c r="P26" i="1" s="1"/>
  <c r="Q26" i="1" s="1"/>
  <c r="S26" i="1" s="1"/>
  <c r="AK91" i="29"/>
  <c r="T92" i="29"/>
  <c r="K94" i="29"/>
  <c r="L94" i="29" s="1"/>
  <c r="AK96" i="29"/>
  <c r="T97" i="29"/>
  <c r="AU113" i="29"/>
  <c r="T114" i="29"/>
  <c r="AU116" i="29"/>
  <c r="AV124" i="29"/>
  <c r="T127" i="29"/>
  <c r="AU138" i="29"/>
  <c r="T139" i="29"/>
  <c r="AU141" i="29"/>
  <c r="T142" i="29"/>
  <c r="AV144" i="29"/>
  <c r="AV147" i="29"/>
  <c r="K29" i="15"/>
  <c r="L29" i="15" s="1"/>
  <c r="T33" i="15"/>
  <c r="AR37" i="15"/>
  <c r="AR45" i="15"/>
  <c r="AS47" i="15"/>
  <c r="K62" i="15"/>
  <c r="L62" i="15" s="1"/>
  <c r="AR65" i="15"/>
  <c r="K81" i="15"/>
  <c r="L81" i="15" s="1"/>
  <c r="K84" i="15"/>
  <c r="L84" i="15" s="1"/>
  <c r="K91" i="15"/>
  <c r="L91" i="15" s="1"/>
  <c r="K96" i="15"/>
  <c r="L96" i="15" s="1"/>
  <c r="AK98" i="15"/>
  <c r="T106" i="15"/>
  <c r="AU108" i="15"/>
  <c r="AU111" i="15"/>
  <c r="T112" i="15"/>
  <c r="AV114" i="15"/>
  <c r="T115" i="15"/>
  <c r="AV127" i="15"/>
  <c r="AV139" i="15"/>
  <c r="T140" i="15"/>
  <c r="AV142" i="15"/>
  <c r="K30" i="30"/>
  <c r="L30" i="30" s="1"/>
  <c r="AS30" i="30"/>
  <c r="T34" i="30"/>
  <c r="AR48" i="30"/>
  <c r="K50" i="30"/>
  <c r="L50" i="30" s="1"/>
  <c r="K58" i="30"/>
  <c r="L58" i="30" s="1"/>
  <c r="AR66" i="30"/>
  <c r="T67" i="30"/>
  <c r="K121" i="30"/>
  <c r="L121" i="30" s="1"/>
  <c r="K123" i="30"/>
  <c r="L123" i="30" s="1"/>
  <c r="AU128" i="30"/>
  <c r="L33" i="28"/>
  <c r="AS84" i="1"/>
  <c r="AS83" i="1"/>
  <c r="AS82" i="1"/>
  <c r="AS78" i="1"/>
  <c r="AS74" i="1"/>
  <c r="AS77" i="1"/>
  <c r="AS73" i="1"/>
  <c r="AS80" i="1"/>
  <c r="AS76" i="1"/>
  <c r="AS81" i="1"/>
  <c r="AS79" i="1"/>
  <c r="AS75" i="1"/>
  <c r="AL91" i="29"/>
  <c r="AL96" i="29"/>
  <c r="AU107" i="29"/>
  <c r="T108" i="29"/>
  <c r="AU110" i="29"/>
  <c r="T111" i="29"/>
  <c r="AV113" i="29"/>
  <c r="AV116" i="29"/>
  <c r="AV122" i="29"/>
  <c r="AV138" i="29"/>
  <c r="AV141" i="29"/>
  <c r="AR32" i="15"/>
  <c r="AS37" i="15"/>
  <c r="AR43" i="15"/>
  <c r="AS45" i="15"/>
  <c r="T46" i="15"/>
  <c r="K47" i="15"/>
  <c r="L47" i="15" s="1"/>
  <c r="AR60" i="15"/>
  <c r="AS65" i="15"/>
  <c r="AR73" i="15"/>
  <c r="K75" i="15"/>
  <c r="L75" i="15" s="1"/>
  <c r="K78" i="15"/>
  <c r="L78" i="15" s="1"/>
  <c r="AR82" i="15"/>
  <c r="AK93" i="15"/>
  <c r="T94" i="15"/>
  <c r="AL98" i="15"/>
  <c r="T99" i="15"/>
  <c r="AV108" i="15"/>
  <c r="T109" i="15"/>
  <c r="AV111" i="15"/>
  <c r="AU125" i="15"/>
  <c r="T128" i="15"/>
  <c r="K129" i="15"/>
  <c r="L129" i="15" s="1"/>
  <c r="T29" i="30"/>
  <c r="AR33" i="30"/>
  <c r="E44" i="30"/>
  <c r="H43" i="30" s="1"/>
  <c r="I43" i="30" s="1"/>
  <c r="J43" i="30" s="1"/>
  <c r="AS48" i="30"/>
  <c r="AR61" i="30"/>
  <c r="K63" i="30"/>
  <c r="L63" i="30" s="1"/>
  <c r="AS66" i="30"/>
  <c r="AR74" i="30"/>
  <c r="AR80" i="30"/>
  <c r="T81" i="30"/>
  <c r="AR83" i="30"/>
  <c r="T84" i="30"/>
  <c r="AL90" i="30"/>
  <c r="T91" i="30"/>
  <c r="AK95" i="30"/>
  <c r="T96" i="30"/>
  <c r="AK100" i="30"/>
  <c r="T131" i="30"/>
  <c r="K132" i="30"/>
  <c r="L132" i="30" s="1"/>
  <c r="T28" i="28"/>
  <c r="K66" i="28"/>
  <c r="L66" i="28" s="1"/>
  <c r="D67" i="28"/>
  <c r="R100" i="2"/>
  <c r="K90" i="29"/>
  <c r="L90" i="29" s="1"/>
  <c r="AV107" i="29"/>
  <c r="AV110" i="29"/>
  <c r="T125" i="29"/>
  <c r="AS27" i="15"/>
  <c r="AS32" i="15"/>
  <c r="K37" i="15"/>
  <c r="L37" i="15" s="1"/>
  <c r="T42" i="15"/>
  <c r="AS43" i="15"/>
  <c r="T44" i="15"/>
  <c r="K45" i="15"/>
  <c r="L45" i="15" s="1"/>
  <c r="AS60" i="15"/>
  <c r="AS73" i="15"/>
  <c r="T74" i="15"/>
  <c r="AR76" i="15"/>
  <c r="AR79" i="15"/>
  <c r="T80" i="15"/>
  <c r="AS82" i="15"/>
  <c r="T83" i="15"/>
  <c r="AK89" i="15"/>
  <c r="AL93" i="15"/>
  <c r="AU121" i="15"/>
  <c r="AU123" i="15"/>
  <c r="AV125" i="15"/>
  <c r="K136" i="15"/>
  <c r="L136" i="15" s="1"/>
  <c r="K145" i="15"/>
  <c r="L145" i="15" s="1"/>
  <c r="AR28" i="30"/>
  <c r="AS33" i="30"/>
  <c r="AR46" i="30"/>
  <c r="K48" i="30"/>
  <c r="L48" i="30" s="1"/>
  <c r="AS61" i="30"/>
  <c r="T62" i="30"/>
  <c r="D64" i="30"/>
  <c r="AS74" i="30"/>
  <c r="T75" i="30"/>
  <c r="AR77" i="30"/>
  <c r="T78" i="30"/>
  <c r="AS80" i="30"/>
  <c r="AS83" i="30"/>
  <c r="K89" i="30"/>
  <c r="L89" i="30" s="1"/>
  <c r="AL95" i="30"/>
  <c r="AL100" i="30"/>
  <c r="K115" i="30"/>
  <c r="L115" i="30" s="1"/>
  <c r="AU126" i="30"/>
  <c r="K130" i="30"/>
  <c r="L130" i="30" s="1"/>
  <c r="AS27" i="28"/>
  <c r="K30" i="28"/>
  <c r="L30" i="28" s="1"/>
  <c r="T32" i="28"/>
  <c r="AS49" i="28"/>
  <c r="AR58" i="28"/>
  <c r="K60" i="28"/>
  <c r="L60" i="28" s="1"/>
  <c r="K63" i="28"/>
  <c r="L63" i="28" s="1"/>
  <c r="AR67" i="28"/>
  <c r="AK92" i="29"/>
  <c r="K95" i="29"/>
  <c r="L95" i="29" s="1"/>
  <c r="AK97" i="29"/>
  <c r="T98" i="29"/>
  <c r="K100" i="29"/>
  <c r="L100" i="29" s="1"/>
  <c r="T123" i="29"/>
  <c r="AV131" i="29"/>
  <c r="K144" i="29"/>
  <c r="L144" i="29" s="1"/>
  <c r="K147" i="29"/>
  <c r="L147" i="29" s="1"/>
  <c r="K27" i="15"/>
  <c r="L27" i="15" s="1"/>
  <c r="K32" i="15"/>
  <c r="L32" i="15" s="1"/>
  <c r="AR35" i="15"/>
  <c r="T36" i="15"/>
  <c r="K43" i="15"/>
  <c r="L43" i="15" s="1"/>
  <c r="AR52" i="15"/>
  <c r="T53" i="15"/>
  <c r="AR58" i="15"/>
  <c r="E63" i="15"/>
  <c r="H62" i="15" s="1"/>
  <c r="I62" i="15" s="1"/>
  <c r="J62" i="15" s="1"/>
  <c r="K65" i="15"/>
  <c r="L65" i="15" s="1"/>
  <c r="AR68" i="15"/>
  <c r="AS76" i="15"/>
  <c r="K92" i="15"/>
  <c r="L92" i="15" s="1"/>
  <c r="K97" i="15"/>
  <c r="L97" i="15" s="1"/>
  <c r="K105" i="15"/>
  <c r="L105" i="15" s="1"/>
  <c r="K114" i="15"/>
  <c r="L114" i="15" s="1"/>
  <c r="AV123" i="15"/>
  <c r="T126" i="15"/>
  <c r="K127" i="15"/>
  <c r="L127" i="15" s="1"/>
  <c r="AU132" i="15"/>
  <c r="K139" i="15"/>
  <c r="L139" i="15" s="1"/>
  <c r="K142" i="15"/>
  <c r="L142" i="15" s="1"/>
  <c r="K33" i="30"/>
  <c r="L33" i="30" s="1"/>
  <c r="T37" i="30"/>
  <c r="AR42" i="30"/>
  <c r="AR44" i="30"/>
  <c r="K46" i="30"/>
  <c r="L46" i="30" s="1"/>
  <c r="AS46" i="30"/>
  <c r="K66" i="30"/>
  <c r="L66" i="30" s="1"/>
  <c r="AR69" i="30"/>
  <c r="K99" i="30"/>
  <c r="L99" i="30" s="1"/>
  <c r="K106" i="30"/>
  <c r="L106" i="30" s="1"/>
  <c r="K109" i="30"/>
  <c r="L109" i="30" s="1"/>
  <c r="K112" i="30"/>
  <c r="L112" i="30" s="1"/>
  <c r="AU124" i="30"/>
  <c r="AR31" i="28"/>
  <c r="K34" i="28"/>
  <c r="L34" i="28" s="1"/>
  <c r="T36" i="28"/>
  <c r="AS44" i="28"/>
  <c r="T59" i="28"/>
  <c r="AR61" i="28"/>
  <c r="AR64" i="28"/>
  <c r="T65" i="28"/>
  <c r="T68" i="28"/>
  <c r="T35" i="1"/>
  <c r="T31" i="1"/>
  <c r="T27" i="1"/>
  <c r="T34" i="1"/>
  <c r="T30" i="1"/>
  <c r="T37" i="1"/>
  <c r="T26" i="1"/>
  <c r="T33" i="1"/>
  <c r="T29" i="1"/>
  <c r="T36" i="1"/>
  <c r="T32" i="1"/>
  <c r="T28" i="1"/>
  <c r="P73" i="3"/>
  <c r="Q73" i="3" s="1"/>
  <c r="S73" i="3" s="1"/>
  <c r="AL92" i="29"/>
  <c r="K113" i="29"/>
  <c r="L113" i="29" s="1"/>
  <c r="K116" i="29"/>
  <c r="L116" i="29" s="1"/>
  <c r="AV129" i="29"/>
  <c r="T132" i="29"/>
  <c r="AU136" i="29"/>
  <c r="K138" i="29"/>
  <c r="L138" i="29" s="1"/>
  <c r="K141" i="29"/>
  <c r="L141" i="29" s="1"/>
  <c r="AU145" i="29"/>
  <c r="T31" i="15"/>
  <c r="AS35" i="15"/>
  <c r="AR50" i="15"/>
  <c r="T51" i="15"/>
  <c r="K52" i="15"/>
  <c r="L52" i="15" s="1"/>
  <c r="AS52" i="15"/>
  <c r="K60" i="15"/>
  <c r="L60" i="15" s="1"/>
  <c r="AR63" i="15"/>
  <c r="AS68" i="15"/>
  <c r="AK94" i="15"/>
  <c r="T95" i="15"/>
  <c r="AK99" i="15"/>
  <c r="K108" i="15"/>
  <c r="L108" i="15" s="1"/>
  <c r="K111" i="15"/>
  <c r="L111" i="15" s="1"/>
  <c r="T124" i="15"/>
  <c r="K125" i="15"/>
  <c r="L125" i="15" s="1"/>
  <c r="AU130" i="15"/>
  <c r="AV132" i="15"/>
  <c r="AU137" i="15"/>
  <c r="AU143" i="15"/>
  <c r="T144" i="15"/>
  <c r="AU146" i="15"/>
  <c r="T147" i="15"/>
  <c r="T27" i="30"/>
  <c r="K28" i="30"/>
  <c r="L28" i="30" s="1"/>
  <c r="T32" i="30"/>
  <c r="AR36" i="30"/>
  <c r="AR53" i="30"/>
  <c r="AR59" i="30"/>
  <c r="K61" i="30"/>
  <c r="L61" i="30" s="1"/>
  <c r="AR64" i="30"/>
  <c r="T65" i="30"/>
  <c r="AS69" i="30"/>
  <c r="K83" i="30"/>
  <c r="L83" i="30" s="1"/>
  <c r="T92" i="30"/>
  <c r="K94" i="30"/>
  <c r="L94" i="30" s="1"/>
  <c r="AK96" i="30"/>
  <c r="AU113" i="30"/>
  <c r="T114" i="30"/>
  <c r="AU116" i="30"/>
  <c r="AU122" i="30"/>
  <c r="K128" i="30"/>
  <c r="L128" i="30" s="1"/>
  <c r="T62" i="28"/>
  <c r="O136" i="28"/>
  <c r="R136" i="28"/>
  <c r="D111" i="3"/>
  <c r="E96" i="3"/>
  <c r="H95" i="3" s="1"/>
  <c r="I95" i="3" s="1"/>
  <c r="J95" i="3" s="1"/>
  <c r="R124" i="3"/>
  <c r="AU105" i="29"/>
  <c r="K107" i="29"/>
  <c r="L107" i="29" s="1"/>
  <c r="K110" i="29"/>
  <c r="L110" i="29" s="1"/>
  <c r="AU114" i="29"/>
  <c r="AU139" i="29"/>
  <c r="T143" i="29"/>
  <c r="AV145" i="29"/>
  <c r="T146" i="29"/>
  <c r="AR30" i="15"/>
  <c r="K35" i="15"/>
  <c r="L35" i="15" s="1"/>
  <c r="K68" i="15"/>
  <c r="L68" i="15" s="1"/>
  <c r="K82" i="15"/>
  <c r="L82" i="15" s="1"/>
  <c r="AL94" i="15"/>
  <c r="AU106" i="15"/>
  <c r="AU112" i="15"/>
  <c r="T113" i="15"/>
  <c r="AU115" i="15"/>
  <c r="T116" i="15"/>
  <c r="AV137" i="15"/>
  <c r="T138" i="15"/>
  <c r="AV143" i="15"/>
  <c r="AV146" i="15"/>
  <c r="AR31" i="30"/>
  <c r="K36" i="30"/>
  <c r="L36" i="30" s="1"/>
  <c r="AS36" i="30"/>
  <c r="K42" i="30"/>
  <c r="L42" i="30" s="1"/>
  <c r="K44" i="30"/>
  <c r="L44" i="30" s="1"/>
  <c r="AR51" i="30"/>
  <c r="AS53" i="30"/>
  <c r="AS59" i="30"/>
  <c r="K74" i="30"/>
  <c r="L74" i="30" s="1"/>
  <c r="K77" i="30"/>
  <c r="L77" i="30" s="1"/>
  <c r="K80" i="30"/>
  <c r="L80" i="30" s="1"/>
  <c r="AL91" i="30"/>
  <c r="AU107" i="30"/>
  <c r="T108" i="30"/>
  <c r="AV113" i="30"/>
  <c r="T29" i="28"/>
  <c r="AS52" i="28"/>
  <c r="L98" i="28"/>
  <c r="K96" i="29"/>
  <c r="L96" i="29" s="1"/>
  <c r="T106" i="29"/>
  <c r="AU108" i="29"/>
  <c r="T112" i="29"/>
  <c r="AV139" i="29"/>
  <c r="AR48" i="15"/>
  <c r="K58" i="15"/>
  <c r="L58" i="15" s="1"/>
  <c r="K76" i="15"/>
  <c r="L76" i="15" s="1"/>
  <c r="AK90" i="15"/>
  <c r="K93" i="15"/>
  <c r="L93" i="15" s="1"/>
  <c r="AV106" i="15"/>
  <c r="T107" i="15"/>
  <c r="AV112" i="15"/>
  <c r="K121" i="15"/>
  <c r="L121" i="15" s="1"/>
  <c r="K123" i="15"/>
  <c r="L123" i="15" s="1"/>
  <c r="AR67" i="30"/>
  <c r="AR81" i="30"/>
  <c r="K126" i="30"/>
  <c r="L126" i="30" s="1"/>
  <c r="L27" i="28"/>
  <c r="K67" i="28"/>
  <c r="L67" i="28" s="1"/>
  <c r="R93" i="28"/>
  <c r="L37" i="1"/>
  <c r="R68" i="1"/>
  <c r="R108" i="1"/>
  <c r="D84" i="4"/>
  <c r="E70" i="4"/>
  <c r="H69" i="4" s="1"/>
  <c r="I69" i="4" s="1"/>
  <c r="J69" i="4" s="1"/>
  <c r="AR74" i="28"/>
  <c r="AR80" i="28"/>
  <c r="T81" i="28"/>
  <c r="AR83" i="28"/>
  <c r="T84" i="28"/>
  <c r="AK100" i="28"/>
  <c r="AV109" i="28"/>
  <c r="AV128" i="28"/>
  <c r="T131" i="28"/>
  <c r="K132" i="28"/>
  <c r="L132" i="28" s="1"/>
  <c r="K146" i="28"/>
  <c r="L146" i="28" s="1"/>
  <c r="AR27" i="1"/>
  <c r="K46" i="1"/>
  <c r="L46" i="1" s="1"/>
  <c r="AR49" i="1"/>
  <c r="T50" i="1"/>
  <c r="AR58" i="1"/>
  <c r="AS65" i="1"/>
  <c r="AR69" i="1"/>
  <c r="T80" i="1"/>
  <c r="T83" i="1"/>
  <c r="AV125" i="1"/>
  <c r="AV130" i="1"/>
  <c r="AV127" i="1"/>
  <c r="AV122" i="1"/>
  <c r="AV132" i="1"/>
  <c r="AV124" i="1"/>
  <c r="AV129" i="1"/>
  <c r="AV126" i="1"/>
  <c r="AV123" i="1"/>
  <c r="AV128" i="1"/>
  <c r="L60" i="2"/>
  <c r="R136" i="2"/>
  <c r="O136" i="2"/>
  <c r="E59" i="3"/>
  <c r="H58" i="3" s="1"/>
  <c r="I58" i="3" s="1"/>
  <c r="J58" i="3" s="1"/>
  <c r="R89" i="3"/>
  <c r="O89" i="3"/>
  <c r="R29" i="4"/>
  <c r="AS74" i="28"/>
  <c r="T75" i="28"/>
  <c r="AR77" i="28"/>
  <c r="T78" i="28"/>
  <c r="AS80" i="28"/>
  <c r="AS83" i="28"/>
  <c r="AL95" i="28"/>
  <c r="AL100" i="28"/>
  <c r="K115" i="28"/>
  <c r="L115" i="28" s="1"/>
  <c r="AU126" i="28"/>
  <c r="T129" i="28"/>
  <c r="K130" i="28"/>
  <c r="L130" i="28" s="1"/>
  <c r="K137" i="28"/>
  <c r="L137" i="28" s="1"/>
  <c r="K140" i="28"/>
  <c r="L140" i="28" s="1"/>
  <c r="K143" i="28"/>
  <c r="L143" i="28" s="1"/>
  <c r="K30" i="1"/>
  <c r="L30" i="1" s="1"/>
  <c r="AR44" i="1"/>
  <c r="T45" i="1"/>
  <c r="AS49" i="1"/>
  <c r="AS69" i="1"/>
  <c r="T73" i="1"/>
  <c r="K78" i="1"/>
  <c r="L78" i="1" s="1"/>
  <c r="AR79" i="1"/>
  <c r="AV131" i="1"/>
  <c r="R136" i="1"/>
  <c r="O136" i="1"/>
  <c r="P136" i="1" s="1"/>
  <c r="Q136" i="1" s="1"/>
  <c r="S136" i="1" s="1"/>
  <c r="R138" i="1"/>
  <c r="E59" i="2"/>
  <c r="H58" i="2" s="1"/>
  <c r="I58" i="2" s="1"/>
  <c r="J58" i="2" s="1"/>
  <c r="D73" i="2"/>
  <c r="L145" i="2"/>
  <c r="K35" i="3"/>
  <c r="L35" i="3" s="1"/>
  <c r="AR32" i="3"/>
  <c r="K31" i="3"/>
  <c r="L31" i="3" s="1"/>
  <c r="AR28" i="3"/>
  <c r="K27" i="3"/>
  <c r="L27" i="3" s="1"/>
  <c r="AR35" i="3"/>
  <c r="K34" i="3"/>
  <c r="L34" i="3" s="1"/>
  <c r="AR31" i="3"/>
  <c r="K30" i="3"/>
  <c r="L30" i="3" s="1"/>
  <c r="AR27" i="3"/>
  <c r="K37" i="3"/>
  <c r="L37" i="3" s="1"/>
  <c r="K26" i="3"/>
  <c r="L26" i="3" s="1"/>
  <c r="AR34" i="3"/>
  <c r="K33" i="3"/>
  <c r="L33" i="3" s="1"/>
  <c r="AR30" i="3"/>
  <c r="K29" i="3"/>
  <c r="L29" i="3" s="1"/>
  <c r="K36" i="3"/>
  <c r="L36" i="3" s="1"/>
  <c r="AR33" i="3"/>
  <c r="K32" i="3"/>
  <c r="L32" i="3" s="1"/>
  <c r="AR29" i="3"/>
  <c r="K28" i="3"/>
  <c r="L28" i="3" s="1"/>
  <c r="T51" i="3"/>
  <c r="T48" i="3"/>
  <c r="T43" i="3"/>
  <c r="T53" i="3"/>
  <c r="T45" i="3"/>
  <c r="T50" i="3"/>
  <c r="T47" i="3"/>
  <c r="T52" i="3"/>
  <c r="T42" i="3"/>
  <c r="T49" i="3"/>
  <c r="T46" i="3"/>
  <c r="E64" i="3"/>
  <c r="H63" i="3" s="1"/>
  <c r="I63" i="3" s="1"/>
  <c r="J63" i="3" s="1"/>
  <c r="D78" i="3"/>
  <c r="E66" i="3"/>
  <c r="H65" i="3" s="1"/>
  <c r="I65" i="3" s="1"/>
  <c r="J65" i="3" s="1"/>
  <c r="D80" i="3"/>
  <c r="E68" i="3"/>
  <c r="H67" i="3" s="1"/>
  <c r="I67" i="3" s="1"/>
  <c r="J67" i="3" s="1"/>
  <c r="D82" i="3"/>
  <c r="R59" i="3"/>
  <c r="E62" i="3"/>
  <c r="H61" i="3" s="1"/>
  <c r="I61" i="3" s="1"/>
  <c r="J61" i="3" s="1"/>
  <c r="E65" i="3"/>
  <c r="H64" i="3" s="1"/>
  <c r="I64" i="3" s="1"/>
  <c r="J64" i="3" s="1"/>
  <c r="K53" i="4"/>
  <c r="L53" i="4" s="1"/>
  <c r="AR51" i="4"/>
  <c r="AR48" i="4"/>
  <c r="K45" i="4"/>
  <c r="L45" i="4" s="1"/>
  <c r="AR43" i="4"/>
  <c r="AR53" i="4"/>
  <c r="K50" i="4"/>
  <c r="L50" i="4" s="1"/>
  <c r="K47" i="4"/>
  <c r="L47" i="4" s="1"/>
  <c r="AR45" i="4"/>
  <c r="AR50" i="4"/>
  <c r="K42" i="4"/>
  <c r="L42" i="4" s="1"/>
  <c r="K52" i="4"/>
  <c r="L52" i="4" s="1"/>
  <c r="AR47" i="4"/>
  <c r="K44" i="4"/>
  <c r="L44" i="4" s="1"/>
  <c r="AR52" i="4"/>
  <c r="K49" i="4"/>
  <c r="L49" i="4" s="1"/>
  <c r="AR42" i="4"/>
  <c r="AR49" i="4"/>
  <c r="K46" i="4"/>
  <c r="L46" i="4" s="1"/>
  <c r="K51" i="4"/>
  <c r="L51" i="4" s="1"/>
  <c r="AR46" i="4"/>
  <c r="E62" i="4"/>
  <c r="H61" i="4" s="1"/>
  <c r="I61" i="4" s="1"/>
  <c r="J61" i="4" s="1"/>
  <c r="D76" i="4"/>
  <c r="R63" i="4"/>
  <c r="AS77" i="28"/>
  <c r="K99" i="28"/>
  <c r="L99" i="28" s="1"/>
  <c r="K106" i="28"/>
  <c r="L106" i="28" s="1"/>
  <c r="K109" i="28"/>
  <c r="L109" i="28" s="1"/>
  <c r="K112" i="28"/>
  <c r="L112" i="28" s="1"/>
  <c r="AU124" i="28"/>
  <c r="AV126" i="28"/>
  <c r="T136" i="28"/>
  <c r="AU144" i="28"/>
  <c r="T145" i="28"/>
  <c r="AU147" i="28"/>
  <c r="AR31" i="1"/>
  <c r="K34" i="1"/>
  <c r="L34" i="1" s="1"/>
  <c r="AR35" i="1"/>
  <c r="AS44" i="1"/>
  <c r="K61" i="1"/>
  <c r="L61" i="1" s="1"/>
  <c r="T63" i="1"/>
  <c r="T67" i="1"/>
  <c r="R96" i="1"/>
  <c r="L58" i="2"/>
  <c r="E69" i="2"/>
  <c r="H68" i="2" s="1"/>
  <c r="I68" i="2" s="1"/>
  <c r="J68" i="2" s="1"/>
  <c r="D83" i="2"/>
  <c r="E85" i="2"/>
  <c r="H84" i="2" s="1"/>
  <c r="I84" i="2" s="1"/>
  <c r="J84" i="2" s="1"/>
  <c r="E60" i="3"/>
  <c r="H59" i="3" s="1"/>
  <c r="I59" i="3" s="1"/>
  <c r="J59" i="3" s="1"/>
  <c r="D74" i="3"/>
  <c r="L47" i="3"/>
  <c r="R62" i="3"/>
  <c r="R65" i="3"/>
  <c r="R111" i="3"/>
  <c r="R61" i="4"/>
  <c r="R67" i="5"/>
  <c r="R97" i="5"/>
  <c r="K83" i="28"/>
  <c r="L83" i="28" s="1"/>
  <c r="AK96" i="28"/>
  <c r="AU113" i="28"/>
  <c r="T114" i="28"/>
  <c r="AU116" i="28"/>
  <c r="AU122" i="28"/>
  <c r="T127" i="28"/>
  <c r="K128" i="28"/>
  <c r="L128" i="28" s="1"/>
  <c r="AU138" i="28"/>
  <c r="T139" i="28"/>
  <c r="AU141" i="28"/>
  <c r="T142" i="28"/>
  <c r="AV144" i="28"/>
  <c r="AV147" i="28"/>
  <c r="AS31" i="1"/>
  <c r="AS35" i="1"/>
  <c r="AR42" i="1"/>
  <c r="K49" i="1"/>
  <c r="L49" i="1" s="1"/>
  <c r="AR52" i="1"/>
  <c r="T53" i="1"/>
  <c r="AR62" i="1"/>
  <c r="K65" i="1"/>
  <c r="L65" i="1" s="1"/>
  <c r="AR66" i="1"/>
  <c r="AR81" i="1"/>
  <c r="R113" i="1"/>
  <c r="AR49" i="2"/>
  <c r="K46" i="2"/>
  <c r="L46" i="2" s="1"/>
  <c r="K51" i="2"/>
  <c r="L51" i="2" s="1"/>
  <c r="AR46" i="2"/>
  <c r="K48" i="2"/>
  <c r="L48" i="2" s="1"/>
  <c r="K43" i="2"/>
  <c r="L43" i="2" s="1"/>
  <c r="K53" i="2"/>
  <c r="L53" i="2" s="1"/>
  <c r="AR51" i="2"/>
  <c r="AR48" i="2"/>
  <c r="K45" i="2"/>
  <c r="L45" i="2" s="1"/>
  <c r="AR43" i="2"/>
  <c r="AR53" i="2"/>
  <c r="K50" i="2"/>
  <c r="L50" i="2" s="1"/>
  <c r="K47" i="2"/>
  <c r="L47" i="2" s="1"/>
  <c r="AR45" i="2"/>
  <c r="AR50" i="2"/>
  <c r="K42" i="2"/>
  <c r="L42" i="2" s="1"/>
  <c r="AR47" i="2"/>
  <c r="K44" i="2"/>
  <c r="L44" i="2" s="1"/>
  <c r="AR52" i="2"/>
  <c r="K49" i="2"/>
  <c r="L49" i="2" s="1"/>
  <c r="AR42" i="2"/>
  <c r="D110" i="2"/>
  <c r="E95" i="2"/>
  <c r="H94" i="2" s="1"/>
  <c r="I94" i="2" s="1"/>
  <c r="J94" i="2" s="1"/>
  <c r="E79" i="2"/>
  <c r="H78" i="2" s="1"/>
  <c r="I78" i="2" s="1"/>
  <c r="J78" i="2" s="1"/>
  <c r="D92" i="3"/>
  <c r="E77" i="3"/>
  <c r="H76" i="3" s="1"/>
  <c r="I76" i="3" s="1"/>
  <c r="J76" i="3" s="1"/>
  <c r="K77" i="28"/>
  <c r="L77" i="28" s="1"/>
  <c r="K80" i="28"/>
  <c r="L80" i="28" s="1"/>
  <c r="AL91" i="28"/>
  <c r="AL96" i="28"/>
  <c r="AU107" i="28"/>
  <c r="AU110" i="28"/>
  <c r="T111" i="28"/>
  <c r="AV113" i="28"/>
  <c r="AV116" i="28"/>
  <c r="AV138" i="28"/>
  <c r="AV141" i="28"/>
  <c r="K27" i="1"/>
  <c r="L27" i="1" s="1"/>
  <c r="AS42" i="1"/>
  <c r="T43" i="1"/>
  <c r="K44" i="1"/>
  <c r="L44" i="1" s="1"/>
  <c r="AR47" i="1"/>
  <c r="T48" i="1"/>
  <c r="AS52" i="1"/>
  <c r="K58" i="1"/>
  <c r="L58" i="1" s="1"/>
  <c r="AS62" i="1"/>
  <c r="AS66" i="1"/>
  <c r="K69" i="1"/>
  <c r="L69" i="1" s="1"/>
  <c r="K75" i="1"/>
  <c r="L75" i="1" s="1"/>
  <c r="AR76" i="1"/>
  <c r="T77" i="1"/>
  <c r="AV121" i="1"/>
  <c r="K52" i="2"/>
  <c r="L52" i="2" s="1"/>
  <c r="L63" i="2"/>
  <c r="R89" i="2"/>
  <c r="O89" i="2"/>
  <c r="AR37" i="3"/>
  <c r="R108" i="3"/>
  <c r="R114" i="3"/>
  <c r="D75" i="4"/>
  <c r="E61" i="4"/>
  <c r="H60" i="4" s="1"/>
  <c r="I60" i="4" s="1"/>
  <c r="J60" i="4" s="1"/>
  <c r="R78" i="4"/>
  <c r="R52" i="5"/>
  <c r="AR81" i="28"/>
  <c r="T82" i="28"/>
  <c r="AR84" i="28"/>
  <c r="AV107" i="28"/>
  <c r="AV110" i="28"/>
  <c r="T125" i="28"/>
  <c r="K126" i="28"/>
  <c r="L126" i="28" s="1"/>
  <c r="AU131" i="28"/>
  <c r="AR28" i="1"/>
  <c r="AS47" i="1"/>
  <c r="K52" i="1"/>
  <c r="L52" i="1" s="1"/>
  <c r="AR59" i="1"/>
  <c r="K79" i="1"/>
  <c r="L79" i="1" s="1"/>
  <c r="E62" i="2"/>
  <c r="H61" i="2" s="1"/>
  <c r="I61" i="2" s="1"/>
  <c r="J61" i="2" s="1"/>
  <c r="D76" i="2"/>
  <c r="AU110" i="2"/>
  <c r="AU107" i="2"/>
  <c r="AU116" i="2"/>
  <c r="AU113" i="2"/>
  <c r="K112" i="2"/>
  <c r="L112" i="2" s="1"/>
  <c r="K109" i="2"/>
  <c r="L109" i="2" s="1"/>
  <c r="K106" i="2"/>
  <c r="L106" i="2" s="1"/>
  <c r="K115" i="2"/>
  <c r="L115" i="2" s="1"/>
  <c r="AU109" i="2"/>
  <c r="AU115" i="2"/>
  <c r="AU112" i="2"/>
  <c r="AU106" i="2"/>
  <c r="K111" i="2"/>
  <c r="L111" i="2" s="1"/>
  <c r="K108" i="2"/>
  <c r="L108" i="2" s="1"/>
  <c r="K114" i="2"/>
  <c r="L114" i="2" s="1"/>
  <c r="K105" i="2"/>
  <c r="L105" i="2" s="1"/>
  <c r="AU111" i="2"/>
  <c r="AU108" i="2"/>
  <c r="AU114" i="2"/>
  <c r="K110" i="2"/>
  <c r="L110" i="2" s="1"/>
  <c r="K107" i="2"/>
  <c r="L107" i="2" s="1"/>
  <c r="AU105" i="2"/>
  <c r="K113" i="2"/>
  <c r="L113" i="2" s="1"/>
  <c r="K116" i="2"/>
  <c r="L116" i="2" s="1"/>
  <c r="R122" i="2"/>
  <c r="T142" i="2"/>
  <c r="T139" i="2"/>
  <c r="T145" i="2"/>
  <c r="T136" i="2"/>
  <c r="T141" i="2"/>
  <c r="T138" i="2"/>
  <c r="T147" i="2"/>
  <c r="T144" i="2"/>
  <c r="T140" i="2"/>
  <c r="T146" i="2"/>
  <c r="T143" i="2"/>
  <c r="T137" i="2"/>
  <c r="AR75" i="28"/>
  <c r="AR78" i="28"/>
  <c r="T79" i="28"/>
  <c r="AS81" i="28"/>
  <c r="AS84" i="28"/>
  <c r="AK97" i="28"/>
  <c r="K100" i="28"/>
  <c r="L100" i="28" s="1"/>
  <c r="T121" i="28"/>
  <c r="T123" i="28"/>
  <c r="K124" i="28"/>
  <c r="L124" i="28" s="1"/>
  <c r="AU129" i="28"/>
  <c r="AV131" i="28"/>
  <c r="K144" i="28"/>
  <c r="L144" i="28" s="1"/>
  <c r="K147" i="28"/>
  <c r="L147" i="28" s="1"/>
  <c r="K31" i="1"/>
  <c r="L31" i="1" s="1"/>
  <c r="AR32" i="1"/>
  <c r="K35" i="1"/>
  <c r="L35" i="1" s="1"/>
  <c r="AR50" i="1"/>
  <c r="T51" i="1"/>
  <c r="K62" i="1"/>
  <c r="L62" i="1" s="1"/>
  <c r="T64" i="1"/>
  <c r="K84" i="1"/>
  <c r="L84" i="1" s="1"/>
  <c r="AR84" i="1"/>
  <c r="K83" i="1"/>
  <c r="L83" i="1" s="1"/>
  <c r="AR83" i="1"/>
  <c r="AR73" i="1"/>
  <c r="T74" i="1"/>
  <c r="R128" i="1"/>
  <c r="R130" i="1"/>
  <c r="AS64" i="3"/>
  <c r="AS61" i="3"/>
  <c r="AS67" i="3"/>
  <c r="AS58" i="3"/>
  <c r="AS63" i="3"/>
  <c r="AS60" i="3"/>
  <c r="AS69" i="3"/>
  <c r="AS66" i="3"/>
  <c r="AS62" i="3"/>
  <c r="AS68" i="3"/>
  <c r="AS65" i="3"/>
  <c r="AS59" i="3"/>
  <c r="R93" i="3"/>
  <c r="R30" i="4"/>
  <c r="D97" i="4"/>
  <c r="E82" i="4"/>
  <c r="H81" i="4" s="1"/>
  <c r="I81" i="4" s="1"/>
  <c r="J81" i="4" s="1"/>
  <c r="E65" i="4"/>
  <c r="H64" i="4" s="1"/>
  <c r="I64" i="4" s="1"/>
  <c r="J64" i="4" s="1"/>
  <c r="D79" i="4"/>
  <c r="AS78" i="28"/>
  <c r="AL92" i="28"/>
  <c r="AL97" i="28"/>
  <c r="K113" i="28"/>
  <c r="L113" i="28" s="1"/>
  <c r="K116" i="28"/>
  <c r="L116" i="28" s="1"/>
  <c r="AV129" i="28"/>
  <c r="T132" i="28"/>
  <c r="K138" i="28"/>
  <c r="L138" i="28" s="1"/>
  <c r="K141" i="28"/>
  <c r="L141" i="28" s="1"/>
  <c r="AU145" i="28"/>
  <c r="AR36" i="1"/>
  <c r="K47" i="1"/>
  <c r="L47" i="1" s="1"/>
  <c r="AS50" i="1"/>
  <c r="AR63" i="1"/>
  <c r="K66" i="1"/>
  <c r="L66" i="1" s="1"/>
  <c r="AR67" i="1"/>
  <c r="T68" i="1"/>
  <c r="K82" i="1"/>
  <c r="L82" i="1" s="1"/>
  <c r="R139" i="1"/>
  <c r="E101" i="2"/>
  <c r="H100" i="2" s="1"/>
  <c r="I100" i="2" s="1"/>
  <c r="J100" i="2" s="1"/>
  <c r="D116" i="2"/>
  <c r="E67" i="3"/>
  <c r="H66" i="3" s="1"/>
  <c r="I66" i="3" s="1"/>
  <c r="J66" i="3" s="1"/>
  <c r="D81" i="3"/>
  <c r="R48" i="4"/>
  <c r="R64" i="4"/>
  <c r="AL96" i="1"/>
  <c r="AL89" i="1"/>
  <c r="AL95" i="1"/>
  <c r="AL94" i="1"/>
  <c r="AL93" i="1"/>
  <c r="AL100" i="1"/>
  <c r="AL99" i="1"/>
  <c r="AL92" i="1"/>
  <c r="AL98" i="1"/>
  <c r="AL97" i="1"/>
  <c r="AL90" i="1"/>
  <c r="T64" i="2"/>
  <c r="T61" i="2"/>
  <c r="T67" i="2"/>
  <c r="T58" i="2"/>
  <c r="T63" i="2"/>
  <c r="T60" i="2"/>
  <c r="T69" i="2"/>
  <c r="T66" i="2"/>
  <c r="T62" i="2"/>
  <c r="T68" i="2"/>
  <c r="T65" i="2"/>
  <c r="T59" i="2"/>
  <c r="L69" i="2"/>
  <c r="D129" i="2"/>
  <c r="E114" i="2"/>
  <c r="H113" i="2" s="1"/>
  <c r="I113" i="2" s="1"/>
  <c r="J113" i="2" s="1"/>
  <c r="E70" i="3"/>
  <c r="H69" i="3" s="1"/>
  <c r="I69" i="3" s="1"/>
  <c r="J69" i="3" s="1"/>
  <c r="D84" i="3"/>
  <c r="R100" i="3"/>
  <c r="R125" i="3"/>
  <c r="E63" i="5"/>
  <c r="H62" i="5" s="1"/>
  <c r="I62" i="5" s="1"/>
  <c r="J62" i="5" s="1"/>
  <c r="D77" i="5"/>
  <c r="K81" i="28"/>
  <c r="L81" i="28" s="1"/>
  <c r="K84" i="28"/>
  <c r="L84" i="28" s="1"/>
  <c r="K91" i="28"/>
  <c r="L91" i="28" s="1"/>
  <c r="K96" i="28"/>
  <c r="L96" i="28" s="1"/>
  <c r="AK98" i="28"/>
  <c r="AV105" i="28"/>
  <c r="AU108" i="28"/>
  <c r="AU111" i="28"/>
  <c r="T112" i="28"/>
  <c r="AV114" i="28"/>
  <c r="T115" i="28"/>
  <c r="AV127" i="28"/>
  <c r="AV139" i="28"/>
  <c r="T140" i="28"/>
  <c r="AV142" i="28"/>
  <c r="K28" i="1"/>
  <c r="L28" i="1" s="1"/>
  <c r="AR29" i="1"/>
  <c r="K50" i="1"/>
  <c r="L50" i="1" s="1"/>
  <c r="AR53" i="1"/>
  <c r="K59" i="1"/>
  <c r="L59" i="1" s="1"/>
  <c r="T61" i="1"/>
  <c r="AR77" i="1"/>
  <c r="K80" i="1"/>
  <c r="L80" i="1" s="1"/>
  <c r="R94" i="1"/>
  <c r="R30" i="2"/>
  <c r="E65" i="2"/>
  <c r="H64" i="2" s="1"/>
  <c r="I64" i="2" s="1"/>
  <c r="J64" i="2" s="1"/>
  <c r="D79" i="2"/>
  <c r="E69" i="3"/>
  <c r="H68" i="3" s="1"/>
  <c r="I68" i="3" s="1"/>
  <c r="J68" i="3" s="1"/>
  <c r="D83" i="3"/>
  <c r="R137" i="3"/>
  <c r="K75" i="28"/>
  <c r="L75" i="28" s="1"/>
  <c r="K78" i="28"/>
  <c r="L78" i="28" s="1"/>
  <c r="AR82" i="28"/>
  <c r="AL98" i="28"/>
  <c r="AV108" i="28"/>
  <c r="AU125" i="28"/>
  <c r="T128" i="28"/>
  <c r="K129" i="28"/>
  <c r="L129" i="28" s="1"/>
  <c r="AS29" i="1"/>
  <c r="K32" i="1"/>
  <c r="L32" i="1" s="1"/>
  <c r="AR33" i="1"/>
  <c r="K36" i="1"/>
  <c r="L36" i="1" s="1"/>
  <c r="AR43" i="1"/>
  <c r="K45" i="1"/>
  <c r="L45" i="1" s="1"/>
  <c r="AR48" i="1"/>
  <c r="T49" i="1"/>
  <c r="AS53" i="1"/>
  <c r="AR60" i="1"/>
  <c r="T65" i="1"/>
  <c r="K73" i="1"/>
  <c r="L73" i="1" s="1"/>
  <c r="T82" i="1"/>
  <c r="T81" i="1"/>
  <c r="R115" i="3"/>
  <c r="R140" i="3"/>
  <c r="E67" i="4"/>
  <c r="H66" i="4" s="1"/>
  <c r="I66" i="4" s="1"/>
  <c r="J66" i="4" s="1"/>
  <c r="R75" i="5"/>
  <c r="AR76" i="28"/>
  <c r="AR79" i="28"/>
  <c r="T80" i="28"/>
  <c r="AS82" i="28"/>
  <c r="T83" i="28"/>
  <c r="AU123" i="28"/>
  <c r="K145" i="28"/>
  <c r="L145" i="28" s="1"/>
  <c r="AR26" i="1"/>
  <c r="AS33" i="1"/>
  <c r="AR37" i="1"/>
  <c r="AS43" i="1"/>
  <c r="T44" i="1"/>
  <c r="AS48" i="1"/>
  <c r="AS60" i="1"/>
  <c r="K63" i="1"/>
  <c r="L63" i="1" s="1"/>
  <c r="AR64" i="1"/>
  <c r="K67" i="1"/>
  <c r="L67" i="1" s="1"/>
  <c r="T69" i="1"/>
  <c r="AR74" i="1"/>
  <c r="T75" i="1"/>
  <c r="AR82" i="1"/>
  <c r="R138" i="2"/>
  <c r="R141" i="2"/>
  <c r="D62" i="3"/>
  <c r="E47" i="3"/>
  <c r="H46" i="3" s="1"/>
  <c r="I46" i="3" s="1"/>
  <c r="J46" i="3" s="1"/>
  <c r="R143" i="3"/>
  <c r="R43" i="4"/>
  <c r="E59" i="4"/>
  <c r="H58" i="4" s="1"/>
  <c r="I58" i="4" s="1"/>
  <c r="J58" i="4" s="1"/>
  <c r="D73" i="4"/>
  <c r="AS76" i="28"/>
  <c r="AL89" i="28"/>
  <c r="K92" i="28"/>
  <c r="L92" i="28" s="1"/>
  <c r="K97" i="28"/>
  <c r="L97" i="28" s="1"/>
  <c r="K105" i="28"/>
  <c r="L105" i="28" s="1"/>
  <c r="K114" i="28"/>
  <c r="L114" i="28" s="1"/>
  <c r="AV121" i="28"/>
  <c r="AV123" i="28"/>
  <c r="T126" i="28"/>
  <c r="K127" i="28"/>
  <c r="L127" i="28" s="1"/>
  <c r="AU132" i="28"/>
  <c r="K139" i="28"/>
  <c r="L139" i="28" s="1"/>
  <c r="K142" i="28"/>
  <c r="L142" i="28" s="1"/>
  <c r="AS26" i="1"/>
  <c r="AR51" i="1"/>
  <c r="K53" i="1"/>
  <c r="L53" i="1" s="1"/>
  <c r="AS64" i="1"/>
  <c r="AR68" i="1"/>
  <c r="K77" i="1"/>
  <c r="L77" i="1" s="1"/>
  <c r="T79" i="1"/>
  <c r="K81" i="1"/>
  <c r="L81" i="1" s="1"/>
  <c r="AL91" i="1"/>
  <c r="AR44" i="2"/>
  <c r="E98" i="2"/>
  <c r="H97" i="2" s="1"/>
  <c r="I97" i="2" s="1"/>
  <c r="J97" i="2" s="1"/>
  <c r="R94" i="3"/>
  <c r="R35" i="4"/>
  <c r="R60" i="4"/>
  <c r="R105" i="5"/>
  <c r="O105" i="5"/>
  <c r="AK94" i="28"/>
  <c r="K108" i="28"/>
  <c r="L108" i="28" s="1"/>
  <c r="K111" i="28"/>
  <c r="L111" i="28" s="1"/>
  <c r="T124" i="28"/>
  <c r="K125" i="28"/>
  <c r="L125" i="28" s="1"/>
  <c r="AV132" i="28"/>
  <c r="AU137" i="28"/>
  <c r="AU143" i="28"/>
  <c r="T144" i="28"/>
  <c r="AU146" i="28"/>
  <c r="T147" i="28"/>
  <c r="K29" i="1"/>
  <c r="L29" i="1" s="1"/>
  <c r="T42" i="1"/>
  <c r="U42" i="1" s="1"/>
  <c r="AQ42" i="1" s="1"/>
  <c r="K43" i="1"/>
  <c r="L43" i="1" s="1"/>
  <c r="K48" i="1"/>
  <c r="L48" i="1" s="1"/>
  <c r="T52" i="1"/>
  <c r="AR78" i="1"/>
  <c r="R112" i="1"/>
  <c r="L67" i="2"/>
  <c r="T126" i="3"/>
  <c r="T128" i="3"/>
  <c r="T130" i="3"/>
  <c r="T132" i="3"/>
  <c r="L126" i="3"/>
  <c r="T123" i="3"/>
  <c r="T121" i="3"/>
  <c r="T125" i="3"/>
  <c r="T127" i="3"/>
  <c r="T131" i="3"/>
  <c r="T122" i="3"/>
  <c r="L130" i="3"/>
  <c r="R31" i="4"/>
  <c r="R44" i="5"/>
  <c r="R92" i="5"/>
  <c r="R137" i="6"/>
  <c r="K73" i="28"/>
  <c r="L73" i="28" s="1"/>
  <c r="AL94" i="28"/>
  <c r="AU106" i="28"/>
  <c r="AU112" i="28"/>
  <c r="T113" i="28"/>
  <c r="AV137" i="28"/>
  <c r="T138" i="28"/>
  <c r="AV143" i="28"/>
  <c r="AR30" i="1"/>
  <c r="K33" i="1"/>
  <c r="L33" i="1" s="1"/>
  <c r="K60" i="1"/>
  <c r="L60" i="1" s="1"/>
  <c r="T62" i="1"/>
  <c r="AR36" i="3"/>
  <c r="T44" i="3"/>
  <c r="R122" i="3"/>
  <c r="AV142" i="3"/>
  <c r="AV139" i="3"/>
  <c r="AV145" i="3"/>
  <c r="AV136" i="3"/>
  <c r="AV141" i="3"/>
  <c r="AV138" i="3"/>
  <c r="AV147" i="3"/>
  <c r="AV144" i="3"/>
  <c r="AV140" i="3"/>
  <c r="AV146" i="3"/>
  <c r="AV143" i="3"/>
  <c r="AV137" i="3"/>
  <c r="D82" i="4"/>
  <c r="E68" i="4"/>
  <c r="H67" i="4" s="1"/>
  <c r="I67" i="4" s="1"/>
  <c r="J67" i="4" s="1"/>
  <c r="R90" i="4"/>
  <c r="K105" i="1"/>
  <c r="L105" i="1" s="1"/>
  <c r="AV109" i="1"/>
  <c r="AV113" i="1"/>
  <c r="K116" i="1"/>
  <c r="L116" i="1" s="1"/>
  <c r="AU123" i="1"/>
  <c r="K125" i="1"/>
  <c r="L125" i="1" s="1"/>
  <c r="T129" i="1"/>
  <c r="AV139" i="1"/>
  <c r="K142" i="1"/>
  <c r="L142" i="1" s="1"/>
  <c r="AU143" i="1"/>
  <c r="K146" i="1"/>
  <c r="L146" i="1" s="1"/>
  <c r="AR31" i="2"/>
  <c r="K34" i="2"/>
  <c r="L34" i="2" s="1"/>
  <c r="AR35" i="2"/>
  <c r="T36" i="2"/>
  <c r="AR61" i="2"/>
  <c r="E64" i="2"/>
  <c r="H63" i="2" s="1"/>
  <c r="I63" i="2" s="1"/>
  <c r="J63" i="2" s="1"/>
  <c r="AR64" i="2"/>
  <c r="AS67" i="2"/>
  <c r="E70" i="2"/>
  <c r="H69" i="2" s="1"/>
  <c r="I69" i="2" s="1"/>
  <c r="J69" i="2" s="1"/>
  <c r="AU127" i="2"/>
  <c r="T130" i="2"/>
  <c r="K131" i="2"/>
  <c r="L131" i="2" s="1"/>
  <c r="AV136" i="2"/>
  <c r="AU139" i="2"/>
  <c r="AU142" i="2"/>
  <c r="AV145" i="2"/>
  <c r="AS36" i="3"/>
  <c r="AS45" i="3"/>
  <c r="E53" i="3"/>
  <c r="H52" i="3" s="1"/>
  <c r="I52" i="3" s="1"/>
  <c r="J52" i="3" s="1"/>
  <c r="T60" i="3"/>
  <c r="AR62" i="3"/>
  <c r="T63" i="3"/>
  <c r="K82" i="3"/>
  <c r="L82" i="3" s="1"/>
  <c r="AL94" i="3"/>
  <c r="AL99" i="3"/>
  <c r="AU106" i="3"/>
  <c r="AU112" i="3"/>
  <c r="T113" i="3"/>
  <c r="AU115" i="3"/>
  <c r="T116" i="3"/>
  <c r="AV130" i="3"/>
  <c r="T138" i="3"/>
  <c r="AU140" i="3"/>
  <c r="T141" i="3"/>
  <c r="AR30" i="4"/>
  <c r="K33" i="4"/>
  <c r="L33" i="4" s="1"/>
  <c r="AR34" i="4"/>
  <c r="T47" i="4"/>
  <c r="AS60" i="4"/>
  <c r="AS63" i="4"/>
  <c r="R95" i="4"/>
  <c r="R68" i="5"/>
  <c r="AK100" i="5"/>
  <c r="L109" i="5"/>
  <c r="AS48" i="7"/>
  <c r="AS53" i="7"/>
  <c r="AS47" i="7"/>
  <c r="AS52" i="7"/>
  <c r="AS50" i="7"/>
  <c r="AS46" i="7"/>
  <c r="AS43" i="7"/>
  <c r="AS45" i="7"/>
  <c r="AS51" i="7"/>
  <c r="AS42" i="7"/>
  <c r="AS49" i="7"/>
  <c r="AS44" i="7"/>
  <c r="R122" i="7"/>
  <c r="T92" i="1"/>
  <c r="K95" i="1"/>
  <c r="L95" i="1" s="1"/>
  <c r="AK98" i="1"/>
  <c r="T99" i="1"/>
  <c r="AU106" i="1"/>
  <c r="T107" i="1"/>
  <c r="T124" i="1"/>
  <c r="AU136" i="1"/>
  <c r="T137" i="1"/>
  <c r="AV143" i="1"/>
  <c r="AU147" i="1"/>
  <c r="AS31" i="2"/>
  <c r="AS35" i="2"/>
  <c r="T53" i="2"/>
  <c r="AS61" i="2"/>
  <c r="AS64" i="2"/>
  <c r="K81" i="2"/>
  <c r="L81" i="2" s="1"/>
  <c r="D82" i="2"/>
  <c r="K84" i="2"/>
  <c r="L84" i="2" s="1"/>
  <c r="K96" i="2"/>
  <c r="L96" i="2" s="1"/>
  <c r="AK98" i="2"/>
  <c r="T112" i="2"/>
  <c r="AV114" i="2"/>
  <c r="T115" i="2"/>
  <c r="AV127" i="2"/>
  <c r="AV139" i="2"/>
  <c r="AV142" i="2"/>
  <c r="T30" i="3"/>
  <c r="T34" i="3"/>
  <c r="K50" i="3"/>
  <c r="L50" i="3" s="1"/>
  <c r="AR53" i="3"/>
  <c r="K76" i="3"/>
  <c r="L76" i="3" s="1"/>
  <c r="K79" i="3"/>
  <c r="L79" i="3" s="1"/>
  <c r="K98" i="3"/>
  <c r="L98" i="3" s="1"/>
  <c r="AU109" i="3"/>
  <c r="T110" i="3"/>
  <c r="AV112" i="3"/>
  <c r="AV115" i="3"/>
  <c r="K26" i="4"/>
  <c r="L26" i="4" s="1"/>
  <c r="AS30" i="4"/>
  <c r="AS34" i="4"/>
  <c r="K37" i="4"/>
  <c r="L37" i="4" s="1"/>
  <c r="AS46" i="4"/>
  <c r="T82" i="4"/>
  <c r="T78" i="4"/>
  <c r="T75" i="4"/>
  <c r="T84" i="4"/>
  <c r="T81" i="4"/>
  <c r="T77" i="4"/>
  <c r="T83" i="4"/>
  <c r="T80" i="4"/>
  <c r="T74" i="4"/>
  <c r="R100" i="4"/>
  <c r="K124" i="4"/>
  <c r="L124" i="4" s="1"/>
  <c r="K129" i="4"/>
  <c r="L129" i="4" s="1"/>
  <c r="R26" i="5"/>
  <c r="O26" i="5"/>
  <c r="P26" i="5" s="1"/>
  <c r="Q26" i="5" s="1"/>
  <c r="S26" i="5" s="1"/>
  <c r="U26" i="5" s="1"/>
  <c r="AQ26" i="5" s="1"/>
  <c r="E67" i="5"/>
  <c r="H66" i="5" s="1"/>
  <c r="I66" i="5" s="1"/>
  <c r="J66" i="5" s="1"/>
  <c r="D81" i="5"/>
  <c r="R107" i="5"/>
  <c r="R111" i="6"/>
  <c r="K89" i="1"/>
  <c r="L89" i="1" s="1"/>
  <c r="AK91" i="1"/>
  <c r="AV106" i="1"/>
  <c r="K109" i="1"/>
  <c r="L109" i="1" s="1"/>
  <c r="T111" i="1"/>
  <c r="AU121" i="1"/>
  <c r="AU131" i="1"/>
  <c r="AV147" i="1"/>
  <c r="K27" i="2"/>
  <c r="L27" i="2" s="1"/>
  <c r="T29" i="2"/>
  <c r="T43" i="2"/>
  <c r="T48" i="2"/>
  <c r="AS52" i="2"/>
  <c r="AR73" i="2"/>
  <c r="K75" i="2"/>
  <c r="L75" i="2" s="1"/>
  <c r="K78" i="2"/>
  <c r="L78" i="2" s="1"/>
  <c r="AR82" i="2"/>
  <c r="AK93" i="2"/>
  <c r="T94" i="2"/>
  <c r="AL98" i="2"/>
  <c r="T99" i="2"/>
  <c r="AV108" i="2"/>
  <c r="T109" i="2"/>
  <c r="AV111" i="2"/>
  <c r="AU125" i="2"/>
  <c r="T128" i="2"/>
  <c r="K129" i="2"/>
  <c r="L129" i="2" s="1"/>
  <c r="AS29" i="3"/>
  <c r="AR43" i="3"/>
  <c r="K45" i="3"/>
  <c r="L45" i="3" s="1"/>
  <c r="AR48" i="3"/>
  <c r="AS53" i="3"/>
  <c r="K68" i="3"/>
  <c r="L68" i="3" s="1"/>
  <c r="AR74" i="3"/>
  <c r="AR80" i="3"/>
  <c r="T81" i="3"/>
  <c r="AR83" i="3"/>
  <c r="T84" i="3"/>
  <c r="AL90" i="3"/>
  <c r="T91" i="3"/>
  <c r="AK95" i="3"/>
  <c r="T96" i="3"/>
  <c r="AK100" i="3"/>
  <c r="AV109" i="3"/>
  <c r="AV128" i="3"/>
  <c r="K132" i="3"/>
  <c r="L132" i="3" s="1"/>
  <c r="K146" i="3"/>
  <c r="L146" i="3" s="1"/>
  <c r="AR27" i="4"/>
  <c r="T28" i="4"/>
  <c r="T50" i="4"/>
  <c r="K66" i="4"/>
  <c r="L66" i="4" s="1"/>
  <c r="K69" i="4"/>
  <c r="L69" i="4" s="1"/>
  <c r="D79" i="5"/>
  <c r="E65" i="5"/>
  <c r="H64" i="5" s="1"/>
  <c r="I64" i="5" s="1"/>
  <c r="J64" i="5" s="1"/>
  <c r="E69" i="5"/>
  <c r="H68" i="5" s="1"/>
  <c r="I68" i="5" s="1"/>
  <c r="J68" i="5" s="1"/>
  <c r="D83" i="5"/>
  <c r="AK92" i="1"/>
  <c r="T93" i="1"/>
  <c r="AK99" i="1"/>
  <c r="AV110" i="1"/>
  <c r="AV114" i="1"/>
  <c r="T122" i="1"/>
  <c r="K123" i="1"/>
  <c r="L123" i="1" s="1"/>
  <c r="T127" i="1"/>
  <c r="AU140" i="1"/>
  <c r="K143" i="1"/>
  <c r="L143" i="1" s="1"/>
  <c r="AU144" i="1"/>
  <c r="T26" i="2"/>
  <c r="AS28" i="2"/>
  <c r="K31" i="2"/>
  <c r="L31" i="2" s="1"/>
  <c r="AR32" i="2"/>
  <c r="K35" i="2"/>
  <c r="L35" i="2" s="1"/>
  <c r="T37" i="2"/>
  <c r="T51" i="2"/>
  <c r="K61" i="2"/>
  <c r="L61" i="2" s="1"/>
  <c r="K64" i="2"/>
  <c r="L64" i="2" s="1"/>
  <c r="AS76" i="2"/>
  <c r="T77" i="2"/>
  <c r="AS79" i="2"/>
  <c r="T90" i="2"/>
  <c r="K92" i="2"/>
  <c r="L92" i="2" s="1"/>
  <c r="K97" i="2"/>
  <c r="L97" i="2" s="1"/>
  <c r="AV121" i="2"/>
  <c r="AV123" i="2"/>
  <c r="T126" i="2"/>
  <c r="K127" i="2"/>
  <c r="L127" i="2" s="1"/>
  <c r="AU132" i="2"/>
  <c r="K139" i="2"/>
  <c r="L139" i="2" s="1"/>
  <c r="K142" i="2"/>
  <c r="L142" i="2" s="1"/>
  <c r="AS37" i="3"/>
  <c r="E46" i="3"/>
  <c r="H45" i="3" s="1"/>
  <c r="I45" i="3" s="1"/>
  <c r="J45" i="3" s="1"/>
  <c r="AR51" i="3"/>
  <c r="K53" i="3"/>
  <c r="L53" i="3" s="1"/>
  <c r="D60" i="3"/>
  <c r="AR66" i="3"/>
  <c r="T67" i="3"/>
  <c r="AR69" i="3"/>
  <c r="K99" i="3"/>
  <c r="L99" i="3" s="1"/>
  <c r="K106" i="3"/>
  <c r="L106" i="3" s="1"/>
  <c r="K109" i="3"/>
  <c r="L109" i="3" s="1"/>
  <c r="K112" i="3"/>
  <c r="L112" i="3" s="1"/>
  <c r="AV126" i="3"/>
  <c r="T136" i="3"/>
  <c r="AU144" i="3"/>
  <c r="T145" i="3"/>
  <c r="AU147" i="3"/>
  <c r="AR31" i="4"/>
  <c r="K34" i="4"/>
  <c r="L34" i="4" s="1"/>
  <c r="AR35" i="4"/>
  <c r="T36" i="4"/>
  <c r="AR61" i="4"/>
  <c r="AR64" i="4"/>
  <c r="T65" i="4"/>
  <c r="AS67" i="4"/>
  <c r="T68" i="4"/>
  <c r="AR84" i="4"/>
  <c r="AR81" i="4"/>
  <c r="K80" i="4"/>
  <c r="L80" i="4" s="1"/>
  <c r="K77" i="4"/>
  <c r="L77" i="4" s="1"/>
  <c r="K74" i="4"/>
  <c r="L74" i="4" s="1"/>
  <c r="K83" i="4"/>
  <c r="L83" i="4" s="1"/>
  <c r="AR77" i="4"/>
  <c r="AR83" i="4"/>
  <c r="AR80" i="4"/>
  <c r="AR74" i="4"/>
  <c r="K79" i="4"/>
  <c r="L79" i="4" s="1"/>
  <c r="K76" i="4"/>
  <c r="L76" i="4" s="1"/>
  <c r="K82" i="4"/>
  <c r="L82" i="4" s="1"/>
  <c r="AR79" i="4"/>
  <c r="AR76" i="4"/>
  <c r="K84" i="4"/>
  <c r="L84" i="4" s="1"/>
  <c r="K81" i="4"/>
  <c r="L81" i="4" s="1"/>
  <c r="R35" i="5"/>
  <c r="K90" i="1"/>
  <c r="L90" i="1" s="1"/>
  <c r="K97" i="1"/>
  <c r="L97" i="1" s="1"/>
  <c r="K106" i="1"/>
  <c r="L106" i="1" s="1"/>
  <c r="T108" i="1"/>
  <c r="AU129" i="1"/>
  <c r="K131" i="1"/>
  <c r="L131" i="1" s="1"/>
  <c r="AV140" i="1"/>
  <c r="AV144" i="1"/>
  <c r="K147" i="1"/>
  <c r="L147" i="1" s="1"/>
  <c r="AS32" i="2"/>
  <c r="AR36" i="2"/>
  <c r="AS50" i="2"/>
  <c r="AR59" i="2"/>
  <c r="AR65" i="2"/>
  <c r="AR68" i="2"/>
  <c r="AK94" i="2"/>
  <c r="T95" i="2"/>
  <c r="AK99" i="2"/>
  <c r="T100" i="2"/>
  <c r="T124" i="2"/>
  <c r="K125" i="2"/>
  <c r="L125" i="2" s="1"/>
  <c r="AU130" i="2"/>
  <c r="AV132" i="2"/>
  <c r="AU137" i="2"/>
  <c r="AU143" i="2"/>
  <c r="AU146" i="2"/>
  <c r="T31" i="3"/>
  <c r="T35" i="3"/>
  <c r="K43" i="3"/>
  <c r="L43" i="3" s="1"/>
  <c r="K48" i="3"/>
  <c r="L48" i="3" s="1"/>
  <c r="AS51" i="3"/>
  <c r="AR60" i="3"/>
  <c r="AR63" i="3"/>
  <c r="T64" i="3"/>
  <c r="K83" i="3"/>
  <c r="L83" i="3" s="1"/>
  <c r="AU116" i="3"/>
  <c r="AU138" i="3"/>
  <c r="AU141" i="3"/>
  <c r="AK89" i="5"/>
  <c r="AK93" i="5"/>
  <c r="AK98" i="5"/>
  <c r="K96" i="5"/>
  <c r="L96" i="5" s="1"/>
  <c r="K91" i="5"/>
  <c r="L91" i="5" s="1"/>
  <c r="K100" i="5"/>
  <c r="L100" i="5" s="1"/>
  <c r="AK97" i="5"/>
  <c r="K95" i="5"/>
  <c r="L95" i="5" s="1"/>
  <c r="AK92" i="5"/>
  <c r="K90" i="5"/>
  <c r="L90" i="5" s="1"/>
  <c r="AK96" i="5"/>
  <c r="K94" i="5"/>
  <c r="L94" i="5" s="1"/>
  <c r="AK91" i="5"/>
  <c r="K99" i="5"/>
  <c r="L99" i="5" s="1"/>
  <c r="K89" i="5"/>
  <c r="L89" i="5" s="1"/>
  <c r="K98" i="5"/>
  <c r="L98" i="5" s="1"/>
  <c r="K93" i="5"/>
  <c r="L93" i="5" s="1"/>
  <c r="AK90" i="5"/>
  <c r="AK99" i="5"/>
  <c r="AK94" i="5"/>
  <c r="T94" i="1"/>
  <c r="AK100" i="1"/>
  <c r="AU107" i="1"/>
  <c r="T112" i="1"/>
  <c r="K121" i="1"/>
  <c r="L121" i="1" s="1"/>
  <c r="AU124" i="1"/>
  <c r="T130" i="1"/>
  <c r="AU137" i="1"/>
  <c r="T138" i="1"/>
  <c r="AS36" i="2"/>
  <c r="AS45" i="2"/>
  <c r="T46" i="2"/>
  <c r="AS59" i="2"/>
  <c r="AR62" i="2"/>
  <c r="AS65" i="2"/>
  <c r="AS68" i="2"/>
  <c r="K73" i="2"/>
  <c r="L73" i="2" s="1"/>
  <c r="K82" i="2"/>
  <c r="L82" i="2" s="1"/>
  <c r="AL94" i="2"/>
  <c r="AL99" i="2"/>
  <c r="T113" i="2"/>
  <c r="T116" i="2"/>
  <c r="T122" i="2"/>
  <c r="AV130" i="2"/>
  <c r="AV137" i="2"/>
  <c r="AU140" i="2"/>
  <c r="AV143" i="2"/>
  <c r="AV146" i="2"/>
  <c r="AR46" i="3"/>
  <c r="K74" i="3"/>
  <c r="L74" i="3" s="1"/>
  <c r="K77" i="3"/>
  <c r="L77" i="3" s="1"/>
  <c r="K80" i="3"/>
  <c r="L80" i="3" s="1"/>
  <c r="AL91" i="3"/>
  <c r="AL96" i="3"/>
  <c r="AU107" i="3"/>
  <c r="T108" i="3"/>
  <c r="AU110" i="3"/>
  <c r="T111" i="3"/>
  <c r="AV113" i="3"/>
  <c r="AV116" i="3"/>
  <c r="AV122" i="3"/>
  <c r="K27" i="4"/>
  <c r="L27" i="4" s="1"/>
  <c r="T29" i="4"/>
  <c r="T43" i="4"/>
  <c r="T48" i="4"/>
  <c r="AS52" i="4"/>
  <c r="R43" i="5"/>
  <c r="P58" i="5"/>
  <c r="Q58" i="5" s="1"/>
  <c r="S58" i="5" s="1"/>
  <c r="U58" i="5" s="1"/>
  <c r="AQ58" i="5" s="1"/>
  <c r="L110" i="5"/>
  <c r="R122" i="5"/>
  <c r="AK93" i="1"/>
  <c r="K98" i="1"/>
  <c r="L98" i="1" s="1"/>
  <c r="T105" i="1"/>
  <c r="AV107" i="1"/>
  <c r="K110" i="1"/>
  <c r="L110" i="1" s="1"/>
  <c r="AU111" i="1"/>
  <c r="K114" i="1"/>
  <c r="L114" i="1" s="1"/>
  <c r="T116" i="1"/>
  <c r="K126" i="1"/>
  <c r="L126" i="1" s="1"/>
  <c r="AV137" i="1"/>
  <c r="K140" i="1"/>
  <c r="L140" i="1" s="1"/>
  <c r="T142" i="1"/>
  <c r="K28" i="2"/>
  <c r="L28" i="2" s="1"/>
  <c r="AR29" i="2"/>
  <c r="T30" i="2"/>
  <c r="T34" i="2"/>
  <c r="D74" i="2"/>
  <c r="K76" i="2"/>
  <c r="L76" i="2" s="1"/>
  <c r="D77" i="2"/>
  <c r="K79" i="2"/>
  <c r="L79" i="2" s="1"/>
  <c r="D80" i="2"/>
  <c r="AK90" i="2"/>
  <c r="K93" i="2"/>
  <c r="L93" i="2" s="1"/>
  <c r="K98" i="2"/>
  <c r="L98" i="2" s="1"/>
  <c r="T107" i="2"/>
  <c r="T110" i="2"/>
  <c r="AV112" i="2"/>
  <c r="AV115" i="2"/>
  <c r="K121" i="2"/>
  <c r="L121" i="2" s="1"/>
  <c r="K123" i="2"/>
  <c r="L123" i="2" s="1"/>
  <c r="AU128" i="2"/>
  <c r="AV140" i="2"/>
  <c r="AS30" i="3"/>
  <c r="AS34" i="3"/>
  <c r="AS46" i="3"/>
  <c r="E49" i="3"/>
  <c r="H48" i="3" s="1"/>
  <c r="I48" i="3" s="1"/>
  <c r="J48" i="3" s="1"/>
  <c r="K51" i="3"/>
  <c r="L51" i="3" s="1"/>
  <c r="T73" i="3"/>
  <c r="AR81" i="3"/>
  <c r="T82" i="3"/>
  <c r="AR84" i="3"/>
  <c r="AV107" i="3"/>
  <c r="AV110" i="3"/>
  <c r="AU131" i="3"/>
  <c r="AR28" i="4"/>
  <c r="T33" i="4"/>
  <c r="AS47" i="4"/>
  <c r="K58" i="4"/>
  <c r="L58" i="4" s="1"/>
  <c r="K67" i="4"/>
  <c r="L67" i="4" s="1"/>
  <c r="D68" i="4"/>
  <c r="R105" i="4"/>
  <c r="O105" i="4"/>
  <c r="AU131" i="4"/>
  <c r="K126" i="4"/>
  <c r="L126" i="4" s="1"/>
  <c r="K128" i="4"/>
  <c r="L128" i="4" s="1"/>
  <c r="AU122" i="4"/>
  <c r="AU124" i="4"/>
  <c r="K130" i="4"/>
  <c r="L130" i="4" s="1"/>
  <c r="AU126" i="4"/>
  <c r="K132" i="4"/>
  <c r="L132" i="4" s="1"/>
  <c r="AU128" i="4"/>
  <c r="K123" i="4"/>
  <c r="L123" i="4" s="1"/>
  <c r="K121" i="4"/>
  <c r="L121" i="4" s="1"/>
  <c r="AU130" i="4"/>
  <c r="K125" i="4"/>
  <c r="L125" i="4" s="1"/>
  <c r="AU132" i="4"/>
  <c r="K127" i="4"/>
  <c r="L127" i="4" s="1"/>
  <c r="AU123" i="4"/>
  <c r="AU121" i="4"/>
  <c r="K131" i="4"/>
  <c r="L131" i="4" s="1"/>
  <c r="AU127" i="4"/>
  <c r="K122" i="4"/>
  <c r="L122" i="4" s="1"/>
  <c r="R58" i="5"/>
  <c r="K91" i="1"/>
  <c r="L91" i="1" s="1"/>
  <c r="T95" i="1"/>
  <c r="AV111" i="1"/>
  <c r="AU115" i="1"/>
  <c r="T125" i="1"/>
  <c r="AU132" i="1"/>
  <c r="AU141" i="1"/>
  <c r="K144" i="1"/>
  <c r="L144" i="1" s="1"/>
  <c r="AU145" i="1"/>
  <c r="T146" i="1"/>
  <c r="AS29" i="2"/>
  <c r="K32" i="2"/>
  <c r="L32" i="2" s="1"/>
  <c r="AR33" i="2"/>
  <c r="K36" i="2"/>
  <c r="L36" i="2" s="1"/>
  <c r="T49" i="2"/>
  <c r="AS53" i="2"/>
  <c r="K68" i="2"/>
  <c r="L68" i="2" s="1"/>
  <c r="AR74" i="2"/>
  <c r="AR80" i="2"/>
  <c r="T81" i="2"/>
  <c r="AR83" i="2"/>
  <c r="T84" i="2"/>
  <c r="AK95" i="2"/>
  <c r="T96" i="2"/>
  <c r="AK100" i="2"/>
  <c r="AV128" i="2"/>
  <c r="T131" i="2"/>
  <c r="K132" i="2"/>
  <c r="L132" i="2" s="1"/>
  <c r="K146" i="2"/>
  <c r="L146" i="2" s="1"/>
  <c r="K46" i="3"/>
  <c r="L46" i="3" s="1"/>
  <c r="AR49" i="3"/>
  <c r="K66" i="3"/>
  <c r="L66" i="3" s="1"/>
  <c r="K69" i="3"/>
  <c r="L69" i="3" s="1"/>
  <c r="K144" i="3"/>
  <c r="L144" i="3" s="1"/>
  <c r="K147" i="3"/>
  <c r="L147" i="3" s="1"/>
  <c r="E91" i="4"/>
  <c r="H90" i="4" s="1"/>
  <c r="I90" i="4" s="1"/>
  <c r="J90" i="4" s="1"/>
  <c r="D106" i="4"/>
  <c r="E81" i="4"/>
  <c r="H80" i="4" s="1"/>
  <c r="I80" i="4" s="1"/>
  <c r="J80" i="4" s="1"/>
  <c r="D96" i="4"/>
  <c r="R73" i="4"/>
  <c r="O73" i="4"/>
  <c r="R144" i="4"/>
  <c r="R147" i="4"/>
  <c r="R31" i="5"/>
  <c r="D76" i="5"/>
  <c r="E62" i="5"/>
  <c r="H61" i="5" s="1"/>
  <c r="I61" i="5" s="1"/>
  <c r="J61" i="5" s="1"/>
  <c r="R64" i="5"/>
  <c r="AK94" i="1"/>
  <c r="K99" i="1"/>
  <c r="L99" i="1" s="1"/>
  <c r="AV115" i="1"/>
  <c r="AU122" i="1"/>
  <c r="AU127" i="1"/>
  <c r="K129" i="1"/>
  <c r="L129" i="1" s="1"/>
  <c r="AV141" i="1"/>
  <c r="AV145" i="1"/>
  <c r="AR26" i="2"/>
  <c r="T27" i="2"/>
  <c r="AS33" i="2"/>
  <c r="AR37" i="2"/>
  <c r="T44" i="2"/>
  <c r="AS48" i="2"/>
  <c r="K59" i="2"/>
  <c r="L59" i="2" s="1"/>
  <c r="K62" i="2"/>
  <c r="L62" i="2" s="1"/>
  <c r="K65" i="2"/>
  <c r="L65" i="2" s="1"/>
  <c r="AS74" i="2"/>
  <c r="T75" i="2"/>
  <c r="AR77" i="2"/>
  <c r="T78" i="2"/>
  <c r="AS80" i="2"/>
  <c r="AS83" i="2"/>
  <c r="AL95" i="2"/>
  <c r="AL100" i="2"/>
  <c r="AU126" i="2"/>
  <c r="T129" i="2"/>
  <c r="K130" i="2"/>
  <c r="L130" i="2" s="1"/>
  <c r="K137" i="2"/>
  <c r="L137" i="2" s="1"/>
  <c r="K140" i="2"/>
  <c r="L140" i="2" s="1"/>
  <c r="K143" i="2"/>
  <c r="L143" i="2" s="1"/>
  <c r="T32" i="3"/>
  <c r="AR44" i="3"/>
  <c r="AR58" i="3"/>
  <c r="K60" i="3"/>
  <c r="L60" i="3" s="1"/>
  <c r="K63" i="3"/>
  <c r="L63" i="3" s="1"/>
  <c r="AR67" i="3"/>
  <c r="K113" i="3"/>
  <c r="L113" i="3" s="1"/>
  <c r="K116" i="3"/>
  <c r="L116" i="3" s="1"/>
  <c r="AV129" i="3"/>
  <c r="AU136" i="3"/>
  <c r="K138" i="3"/>
  <c r="L138" i="3" s="1"/>
  <c r="K141" i="3"/>
  <c r="L141" i="3" s="1"/>
  <c r="AU145" i="3"/>
  <c r="AS32" i="4"/>
  <c r="AR36" i="4"/>
  <c r="AS50" i="4"/>
  <c r="AR59" i="4"/>
  <c r="AR65" i="4"/>
  <c r="T66" i="4"/>
  <c r="AR68" i="4"/>
  <c r="T69" i="4"/>
  <c r="T73" i="4"/>
  <c r="AR82" i="4"/>
  <c r="D93" i="4"/>
  <c r="AU141" i="4"/>
  <c r="AU138" i="4"/>
  <c r="AU147" i="4"/>
  <c r="AU144" i="4"/>
  <c r="K143" i="4"/>
  <c r="L143" i="4" s="1"/>
  <c r="K140" i="4"/>
  <c r="L140" i="4" s="1"/>
  <c r="K137" i="4"/>
  <c r="L137" i="4" s="1"/>
  <c r="K146" i="4"/>
  <c r="L146" i="4" s="1"/>
  <c r="AU140" i="4"/>
  <c r="AU146" i="4"/>
  <c r="AU143" i="4"/>
  <c r="AU137" i="4"/>
  <c r="K142" i="4"/>
  <c r="L142" i="4" s="1"/>
  <c r="K139" i="4"/>
  <c r="L139" i="4" s="1"/>
  <c r="K145" i="4"/>
  <c r="L145" i="4" s="1"/>
  <c r="K136" i="4"/>
  <c r="L136" i="4" s="1"/>
  <c r="AU142" i="4"/>
  <c r="AU139" i="4"/>
  <c r="AU145" i="4"/>
  <c r="K141" i="4"/>
  <c r="L141" i="4" s="1"/>
  <c r="K138" i="4"/>
  <c r="L138" i="4" s="1"/>
  <c r="AU136" i="4"/>
  <c r="R76" i="5"/>
  <c r="T114" i="5"/>
  <c r="T116" i="5"/>
  <c r="T113" i="5"/>
  <c r="T115" i="5"/>
  <c r="T109" i="5"/>
  <c r="T106" i="5"/>
  <c r="T111" i="5"/>
  <c r="T108" i="5"/>
  <c r="T105" i="5"/>
  <c r="T112" i="5"/>
  <c r="T110" i="5"/>
  <c r="T107" i="5"/>
  <c r="L111" i="5"/>
  <c r="L108" i="5"/>
  <c r="K92" i="1"/>
  <c r="L92" i="1" s="1"/>
  <c r="T96" i="1"/>
  <c r="K107" i="1"/>
  <c r="L107" i="1" s="1"/>
  <c r="AU108" i="1"/>
  <c r="T109" i="1"/>
  <c r="T113" i="1"/>
  <c r="K124" i="1"/>
  <c r="L124" i="1" s="1"/>
  <c r="T128" i="1"/>
  <c r="K137" i="1"/>
  <c r="L137" i="1" s="1"/>
  <c r="T139" i="1"/>
  <c r="AS37" i="2"/>
  <c r="AR66" i="2"/>
  <c r="AR69" i="2"/>
  <c r="AS77" i="2"/>
  <c r="K99" i="2"/>
  <c r="L99" i="2" s="1"/>
  <c r="AU124" i="2"/>
  <c r="AV126" i="2"/>
  <c r="AU144" i="2"/>
  <c r="AU147" i="2"/>
  <c r="T36" i="3"/>
  <c r="AS44" i="3"/>
  <c r="T59" i="3"/>
  <c r="AR61" i="3"/>
  <c r="AR64" i="3"/>
  <c r="T65" i="3"/>
  <c r="T68" i="3"/>
  <c r="T89" i="3"/>
  <c r="AU105" i="3"/>
  <c r="K107" i="3"/>
  <c r="L107" i="3" s="1"/>
  <c r="K110" i="3"/>
  <c r="L110" i="3" s="1"/>
  <c r="AU114" i="3"/>
  <c r="AU127" i="3"/>
  <c r="K131" i="3"/>
  <c r="L131" i="3" s="1"/>
  <c r="T137" i="3"/>
  <c r="AU139" i="3"/>
  <c r="AU142" i="3"/>
  <c r="T143" i="3"/>
  <c r="T146" i="3"/>
  <c r="AS36" i="4"/>
  <c r="AS45" i="4"/>
  <c r="T46" i="4"/>
  <c r="AS59" i="4"/>
  <c r="T60" i="4"/>
  <c r="AR62" i="4"/>
  <c r="T63" i="4"/>
  <c r="AS65" i="4"/>
  <c r="AS68" i="4"/>
  <c r="E75" i="4"/>
  <c r="H74" i="4" s="1"/>
  <c r="I74" i="4" s="1"/>
  <c r="J74" i="4" s="1"/>
  <c r="D73" i="5"/>
  <c r="E59" i="5"/>
  <c r="H58" i="5" s="1"/>
  <c r="I58" i="5" s="1"/>
  <c r="J58" i="5" s="1"/>
  <c r="R45" i="5"/>
  <c r="E64" i="5"/>
  <c r="H63" i="5" s="1"/>
  <c r="I63" i="5" s="1"/>
  <c r="J63" i="5" s="1"/>
  <c r="D78" i="5"/>
  <c r="E52" i="5"/>
  <c r="H51" i="5" s="1"/>
  <c r="I51" i="5" s="1"/>
  <c r="J51" i="5" s="1"/>
  <c r="D67" i="5"/>
  <c r="E70" i="5"/>
  <c r="H69" i="5" s="1"/>
  <c r="I69" i="5" s="1"/>
  <c r="J69" i="5" s="1"/>
  <c r="D84" i="5"/>
  <c r="R61" i="5"/>
  <c r="AK95" i="1"/>
  <c r="AV108" i="1"/>
  <c r="K111" i="1"/>
  <c r="L111" i="1" s="1"/>
  <c r="AU112" i="1"/>
  <c r="K115" i="1"/>
  <c r="L115" i="1" s="1"/>
  <c r="T123" i="1"/>
  <c r="AU130" i="1"/>
  <c r="AU138" i="1"/>
  <c r="T143" i="1"/>
  <c r="K29" i="2"/>
  <c r="L29" i="2" s="1"/>
  <c r="T31" i="2"/>
  <c r="T35" i="2"/>
  <c r="T42" i="2"/>
  <c r="AS51" i="2"/>
  <c r="T52" i="2"/>
  <c r="AR60" i="2"/>
  <c r="AR63" i="2"/>
  <c r="AS66" i="2"/>
  <c r="AS69" i="2"/>
  <c r="K83" i="2"/>
  <c r="L83" i="2" s="1"/>
  <c r="AK91" i="2"/>
  <c r="T92" i="2"/>
  <c r="K94" i="2"/>
  <c r="L94" i="2" s="1"/>
  <c r="AK96" i="2"/>
  <c r="T97" i="2"/>
  <c r="T114" i="2"/>
  <c r="AU122" i="2"/>
  <c r="AV124" i="2"/>
  <c r="T127" i="2"/>
  <c r="K128" i="2"/>
  <c r="L128" i="2" s="1"/>
  <c r="AU138" i="2"/>
  <c r="AU141" i="2"/>
  <c r="AV144" i="2"/>
  <c r="AV147" i="2"/>
  <c r="AS31" i="3"/>
  <c r="AS35" i="3"/>
  <c r="AR42" i="3"/>
  <c r="K49" i="3"/>
  <c r="L49" i="3" s="1"/>
  <c r="AR52" i="3"/>
  <c r="K81" i="3"/>
  <c r="L81" i="3" s="1"/>
  <c r="K84" i="3"/>
  <c r="L84" i="3" s="1"/>
  <c r="K91" i="3"/>
  <c r="L91" i="3" s="1"/>
  <c r="K96" i="3"/>
  <c r="L96" i="3" s="1"/>
  <c r="AK98" i="3"/>
  <c r="AU108" i="3"/>
  <c r="AU111" i="3"/>
  <c r="T112" i="3"/>
  <c r="AV114" i="3"/>
  <c r="T115" i="3"/>
  <c r="AV127" i="3"/>
  <c r="K28" i="4"/>
  <c r="L28" i="4" s="1"/>
  <c r="AR29" i="4"/>
  <c r="T30" i="4"/>
  <c r="T34" i="4"/>
  <c r="E48" i="4"/>
  <c r="H47" i="4" s="1"/>
  <c r="I47" i="4" s="1"/>
  <c r="J47" i="4" s="1"/>
  <c r="AS62" i="4"/>
  <c r="K75" i="4"/>
  <c r="L75" i="4" s="1"/>
  <c r="AU125" i="4"/>
  <c r="R29" i="5"/>
  <c r="R36" i="5"/>
  <c r="R42" i="5"/>
  <c r="O42" i="5"/>
  <c r="R51" i="5"/>
  <c r="L106" i="5"/>
  <c r="L114" i="5"/>
  <c r="AK89" i="1"/>
  <c r="K93" i="1"/>
  <c r="L93" i="1" s="1"/>
  <c r="T97" i="1"/>
  <c r="K100" i="1"/>
  <c r="L100" i="1" s="1"/>
  <c r="AU105" i="1"/>
  <c r="AV112" i="1"/>
  <c r="AU116" i="1"/>
  <c r="K132" i="1"/>
  <c r="L132" i="1" s="1"/>
  <c r="T136" i="1"/>
  <c r="AV138" i="1"/>
  <c r="K141" i="1"/>
  <c r="L141" i="1" s="1"/>
  <c r="AU142" i="1"/>
  <c r="K145" i="1"/>
  <c r="L145" i="1" s="1"/>
  <c r="AR30" i="2"/>
  <c r="K33" i="2"/>
  <c r="L33" i="2" s="1"/>
  <c r="AR34" i="2"/>
  <c r="T47" i="2"/>
  <c r="AS60" i="2"/>
  <c r="K74" i="2"/>
  <c r="L74" i="2" s="1"/>
  <c r="K77" i="2"/>
  <c r="L77" i="2" s="1"/>
  <c r="K80" i="2"/>
  <c r="L80" i="2" s="1"/>
  <c r="AL91" i="2"/>
  <c r="T108" i="2"/>
  <c r="AV113" i="2"/>
  <c r="AV116" i="2"/>
  <c r="AV122" i="2"/>
  <c r="AV138" i="2"/>
  <c r="T29" i="3"/>
  <c r="K44" i="3"/>
  <c r="L44" i="3" s="1"/>
  <c r="AR47" i="3"/>
  <c r="AS52" i="3"/>
  <c r="AR73" i="3"/>
  <c r="K75" i="3"/>
  <c r="L75" i="3" s="1"/>
  <c r="K78" i="3"/>
  <c r="L78" i="3" s="1"/>
  <c r="AR82" i="3"/>
  <c r="AK93" i="3"/>
  <c r="T94" i="3"/>
  <c r="AL98" i="3"/>
  <c r="T99" i="3"/>
  <c r="AV108" i="3"/>
  <c r="AU125" i="3"/>
  <c r="K129" i="3"/>
  <c r="L129" i="3" s="1"/>
  <c r="AS29" i="4"/>
  <c r="K32" i="4"/>
  <c r="L32" i="4" s="1"/>
  <c r="AR33" i="4"/>
  <c r="K36" i="4"/>
  <c r="L36" i="4" s="1"/>
  <c r="AS53" i="4"/>
  <c r="K68" i="4"/>
  <c r="L68" i="4" s="1"/>
  <c r="R53" i="5"/>
  <c r="T121" i="1"/>
  <c r="K122" i="1"/>
  <c r="L122" i="1" s="1"/>
  <c r="AU125" i="1"/>
  <c r="T131" i="1"/>
  <c r="AV142" i="1"/>
  <c r="K26" i="2"/>
  <c r="L26" i="2" s="1"/>
  <c r="AS30" i="2"/>
  <c r="K37" i="2"/>
  <c r="L37" i="2" s="1"/>
  <c r="AR81" i="2"/>
  <c r="T82" i="2"/>
  <c r="AR84" i="2"/>
  <c r="T125" i="2"/>
  <c r="K126" i="2"/>
  <c r="L126" i="2" s="1"/>
  <c r="AU131" i="2"/>
  <c r="T33" i="3"/>
  <c r="E50" i="3"/>
  <c r="H49" i="3" s="1"/>
  <c r="I49" i="3" s="1"/>
  <c r="J49" i="3" s="1"/>
  <c r="K52" i="3"/>
  <c r="L52" i="3" s="1"/>
  <c r="K58" i="3"/>
  <c r="L58" i="3" s="1"/>
  <c r="K67" i="3"/>
  <c r="L67" i="3" s="1"/>
  <c r="T74" i="3"/>
  <c r="AR76" i="3"/>
  <c r="T80" i="3"/>
  <c r="AS82" i="3"/>
  <c r="T83" i="3"/>
  <c r="AL93" i="3"/>
  <c r="AV125" i="3"/>
  <c r="K136" i="3"/>
  <c r="L136" i="3" s="1"/>
  <c r="K145" i="3"/>
  <c r="L145" i="3" s="1"/>
  <c r="AR26" i="4"/>
  <c r="AS33" i="4"/>
  <c r="K59" i="4"/>
  <c r="L59" i="4" s="1"/>
  <c r="K62" i="4"/>
  <c r="L62" i="4" s="1"/>
  <c r="K65" i="4"/>
  <c r="L65" i="4" s="1"/>
  <c r="E66" i="5"/>
  <c r="H65" i="5" s="1"/>
  <c r="I65" i="5" s="1"/>
  <c r="J65" i="5" s="1"/>
  <c r="D80" i="5"/>
  <c r="T110" i="1"/>
  <c r="K66" i="2"/>
  <c r="L66" i="2" s="1"/>
  <c r="AR75" i="2"/>
  <c r="T76" i="2"/>
  <c r="AS81" i="2"/>
  <c r="AK92" i="2"/>
  <c r="K95" i="2"/>
  <c r="L95" i="2" s="1"/>
  <c r="AK97" i="2"/>
  <c r="K124" i="2"/>
  <c r="L124" i="2" s="1"/>
  <c r="K144" i="2"/>
  <c r="L144" i="2" s="1"/>
  <c r="K42" i="3"/>
  <c r="L42" i="3" s="1"/>
  <c r="K61" i="3"/>
  <c r="L61" i="3" s="1"/>
  <c r="AS76" i="3"/>
  <c r="K92" i="3"/>
  <c r="L92" i="3" s="1"/>
  <c r="K105" i="3"/>
  <c r="L105" i="3" s="1"/>
  <c r="AV121" i="3"/>
  <c r="K127" i="3"/>
  <c r="L127" i="3" s="1"/>
  <c r="K139" i="3"/>
  <c r="L139" i="3" s="1"/>
  <c r="T58" i="4"/>
  <c r="E66" i="4"/>
  <c r="H65" i="4" s="1"/>
  <c r="I65" i="4" s="1"/>
  <c r="J65" i="4" s="1"/>
  <c r="AR66" i="4"/>
  <c r="AR73" i="4"/>
  <c r="R32" i="5"/>
  <c r="E61" i="5"/>
  <c r="H60" i="5" s="1"/>
  <c r="I60" i="5" s="1"/>
  <c r="J60" i="5" s="1"/>
  <c r="D75" i="5"/>
  <c r="E60" i="5"/>
  <c r="H59" i="5" s="1"/>
  <c r="I59" i="5" s="1"/>
  <c r="J59" i="5" s="1"/>
  <c r="D74" i="5"/>
  <c r="O73" i="5"/>
  <c r="AS75" i="4"/>
  <c r="AS78" i="4"/>
  <c r="AL92" i="4"/>
  <c r="T93" i="4"/>
  <c r="AL97" i="4"/>
  <c r="K113" i="4"/>
  <c r="L113" i="4" s="1"/>
  <c r="K116" i="4"/>
  <c r="L116" i="4" s="1"/>
  <c r="AV129" i="4"/>
  <c r="T132" i="4"/>
  <c r="AS32" i="5"/>
  <c r="AR36" i="5"/>
  <c r="K47" i="5"/>
  <c r="L47" i="5" s="1"/>
  <c r="AS50" i="5"/>
  <c r="AR59" i="5"/>
  <c r="AR65" i="5"/>
  <c r="T66" i="5"/>
  <c r="AR68" i="5"/>
  <c r="T69" i="5"/>
  <c r="T95" i="5"/>
  <c r="T100" i="5"/>
  <c r="R53" i="6"/>
  <c r="R112" i="6"/>
  <c r="R34" i="7"/>
  <c r="T89" i="4"/>
  <c r="K110" i="4"/>
  <c r="L110" i="4" s="1"/>
  <c r="AU114" i="4"/>
  <c r="T130" i="4"/>
  <c r="T137" i="4"/>
  <c r="T143" i="4"/>
  <c r="AV145" i="4"/>
  <c r="T146" i="4"/>
  <c r="AS36" i="5"/>
  <c r="AS45" i="5"/>
  <c r="T46" i="5"/>
  <c r="E53" i="5"/>
  <c r="H52" i="5" s="1"/>
  <c r="I52" i="5" s="1"/>
  <c r="J52" i="5" s="1"/>
  <c r="AS59" i="5"/>
  <c r="T60" i="5"/>
  <c r="AR62" i="5"/>
  <c r="T63" i="5"/>
  <c r="AS65" i="5"/>
  <c r="AS68" i="5"/>
  <c r="K82" i="5"/>
  <c r="L82" i="5" s="1"/>
  <c r="AL94" i="5"/>
  <c r="AL99" i="5"/>
  <c r="E64" i="6"/>
  <c r="H63" i="6" s="1"/>
  <c r="I63" i="6" s="1"/>
  <c r="J63" i="6" s="1"/>
  <c r="D78" i="6"/>
  <c r="R48" i="7"/>
  <c r="E67" i="8"/>
  <c r="H66" i="8" s="1"/>
  <c r="I66" i="8" s="1"/>
  <c r="J66" i="8" s="1"/>
  <c r="D81" i="8"/>
  <c r="K91" i="4"/>
  <c r="L91" i="4" s="1"/>
  <c r="K96" i="4"/>
  <c r="L96" i="4" s="1"/>
  <c r="AK98" i="4"/>
  <c r="AV105" i="4"/>
  <c r="T106" i="4"/>
  <c r="AU108" i="4"/>
  <c r="AU111" i="4"/>
  <c r="T112" i="4"/>
  <c r="AV114" i="4"/>
  <c r="T115" i="4"/>
  <c r="AV127" i="4"/>
  <c r="AV139" i="4"/>
  <c r="T140" i="4"/>
  <c r="AV142" i="4"/>
  <c r="K28" i="5"/>
  <c r="L28" i="5" s="1"/>
  <c r="AR29" i="5"/>
  <c r="T30" i="5"/>
  <c r="T34" i="5"/>
  <c r="E43" i="5"/>
  <c r="H42" i="5" s="1"/>
  <c r="I42" i="5" s="1"/>
  <c r="J42" i="5" s="1"/>
  <c r="E48" i="5"/>
  <c r="H47" i="5" s="1"/>
  <c r="I47" i="5" s="1"/>
  <c r="J47" i="5" s="1"/>
  <c r="K50" i="5"/>
  <c r="L50" i="5" s="1"/>
  <c r="AR53" i="5"/>
  <c r="AS62" i="5"/>
  <c r="K79" i="5"/>
  <c r="L79" i="5" s="1"/>
  <c r="D92" i="6"/>
  <c r="E77" i="6"/>
  <c r="H76" i="6" s="1"/>
  <c r="I76" i="6" s="1"/>
  <c r="J76" i="6" s="1"/>
  <c r="R73" i="6"/>
  <c r="O73" i="6"/>
  <c r="AV111" i="6"/>
  <c r="AV108" i="6"/>
  <c r="AV114" i="6"/>
  <c r="AV105" i="6"/>
  <c r="AV110" i="6"/>
  <c r="AV107" i="6"/>
  <c r="AV116" i="6"/>
  <c r="AV113" i="6"/>
  <c r="AV109" i="6"/>
  <c r="AV115" i="6"/>
  <c r="AV112" i="6"/>
  <c r="AV106" i="6"/>
  <c r="R123" i="6"/>
  <c r="R46" i="7"/>
  <c r="AS82" i="4"/>
  <c r="AK89" i="4"/>
  <c r="AL93" i="4"/>
  <c r="AV125" i="4"/>
  <c r="AR26" i="5"/>
  <c r="AU26" i="5" s="1"/>
  <c r="T27" i="5"/>
  <c r="AS33" i="5"/>
  <c r="AR37" i="5"/>
  <c r="T44" i="5"/>
  <c r="AS48" i="5"/>
  <c r="E51" i="5"/>
  <c r="H50" i="5" s="1"/>
  <c r="I50" i="5" s="1"/>
  <c r="J50" i="5" s="1"/>
  <c r="K59" i="5"/>
  <c r="L59" i="5" s="1"/>
  <c r="K62" i="5"/>
  <c r="L62" i="5" s="1"/>
  <c r="K65" i="5"/>
  <c r="L65" i="5" s="1"/>
  <c r="T78" i="5"/>
  <c r="AS80" i="5"/>
  <c r="AS83" i="5"/>
  <c r="AL95" i="5"/>
  <c r="AL100" i="5"/>
  <c r="E68" i="7"/>
  <c r="H67" i="7" s="1"/>
  <c r="I67" i="7" s="1"/>
  <c r="J67" i="7" s="1"/>
  <c r="D82" i="7"/>
  <c r="D79" i="8"/>
  <c r="E65" i="8"/>
  <c r="H64" i="8" s="1"/>
  <c r="I64" i="8" s="1"/>
  <c r="J64" i="8" s="1"/>
  <c r="AS76" i="4"/>
  <c r="AS79" i="4"/>
  <c r="T90" i="4"/>
  <c r="K92" i="4"/>
  <c r="L92" i="4" s="1"/>
  <c r="K97" i="4"/>
  <c r="L97" i="4" s="1"/>
  <c r="K114" i="4"/>
  <c r="L114" i="4" s="1"/>
  <c r="T126" i="4"/>
  <c r="AS37" i="5"/>
  <c r="AV116" i="5"/>
  <c r="AV113" i="5"/>
  <c r="AV115" i="5"/>
  <c r="AV114" i="5"/>
  <c r="R76" i="6"/>
  <c r="R37" i="7"/>
  <c r="R63" i="7"/>
  <c r="AK94" i="4"/>
  <c r="T95" i="4"/>
  <c r="AK99" i="4"/>
  <c r="T100" i="4"/>
  <c r="K108" i="4"/>
  <c r="L108" i="4" s="1"/>
  <c r="K111" i="4"/>
  <c r="L111" i="4" s="1"/>
  <c r="T124" i="4"/>
  <c r="AV132" i="4"/>
  <c r="T144" i="4"/>
  <c r="T147" i="4"/>
  <c r="T31" i="5"/>
  <c r="T35" i="5"/>
  <c r="T42" i="5"/>
  <c r="K48" i="5"/>
  <c r="L48" i="5" s="1"/>
  <c r="AS51" i="5"/>
  <c r="T52" i="5"/>
  <c r="AR60" i="5"/>
  <c r="T61" i="5"/>
  <c r="AR63" i="5"/>
  <c r="T64" i="5"/>
  <c r="AS66" i="5"/>
  <c r="AS69" i="5"/>
  <c r="K83" i="5"/>
  <c r="L83" i="5" s="1"/>
  <c r="T97" i="5"/>
  <c r="R131" i="5"/>
  <c r="R47" i="6"/>
  <c r="L82" i="6"/>
  <c r="O105" i="6"/>
  <c r="R26" i="7"/>
  <c r="O26" i="7"/>
  <c r="P26" i="7" s="1"/>
  <c r="Q26" i="7" s="1"/>
  <c r="AL94" i="4"/>
  <c r="AL99" i="4"/>
  <c r="AU106" i="4"/>
  <c r="AU112" i="4"/>
  <c r="T113" i="4"/>
  <c r="AU115" i="4"/>
  <c r="T116" i="4"/>
  <c r="T122" i="4"/>
  <c r="AV130" i="4"/>
  <c r="T138" i="4"/>
  <c r="T141" i="4"/>
  <c r="AV143" i="4"/>
  <c r="AV146" i="4"/>
  <c r="AR30" i="5"/>
  <c r="K33" i="5"/>
  <c r="L33" i="5" s="1"/>
  <c r="AR34" i="5"/>
  <c r="AR46" i="5"/>
  <c r="T47" i="5"/>
  <c r="AS60" i="5"/>
  <c r="AS63" i="5"/>
  <c r="K74" i="5"/>
  <c r="L74" i="5" s="1"/>
  <c r="K77" i="5"/>
  <c r="L77" i="5" s="1"/>
  <c r="K80" i="5"/>
  <c r="L80" i="5" s="1"/>
  <c r="AL91" i="5"/>
  <c r="AL96" i="5"/>
  <c r="T77" i="6"/>
  <c r="T83" i="6"/>
  <c r="T80" i="6"/>
  <c r="T74" i="6"/>
  <c r="T79" i="6"/>
  <c r="T76" i="6"/>
  <c r="T82" i="6"/>
  <c r="T73" i="6"/>
  <c r="T78" i="6"/>
  <c r="T75" i="6"/>
  <c r="T84" i="6"/>
  <c r="T81" i="6"/>
  <c r="L79" i="6"/>
  <c r="R113" i="7"/>
  <c r="AK90" i="4"/>
  <c r="K93" i="4"/>
  <c r="L93" i="4" s="1"/>
  <c r="K98" i="4"/>
  <c r="L98" i="4" s="1"/>
  <c r="AV106" i="4"/>
  <c r="T107" i="4"/>
  <c r="AU109" i="4"/>
  <c r="T110" i="4"/>
  <c r="AV112" i="4"/>
  <c r="AV115" i="4"/>
  <c r="K37" i="5"/>
  <c r="L37" i="5" s="1"/>
  <c r="AV107" i="5"/>
  <c r="AV110" i="5"/>
  <c r="AV112" i="5"/>
  <c r="E85" i="6"/>
  <c r="H84" i="6" s="1"/>
  <c r="I84" i="6" s="1"/>
  <c r="J84" i="6" s="1"/>
  <c r="D100" i="6"/>
  <c r="R146" i="6"/>
  <c r="E64" i="7"/>
  <c r="H63" i="7" s="1"/>
  <c r="I63" i="7" s="1"/>
  <c r="J63" i="7" s="1"/>
  <c r="D78" i="7"/>
  <c r="T91" i="4"/>
  <c r="AK95" i="4"/>
  <c r="T96" i="4"/>
  <c r="AK100" i="4"/>
  <c r="AV109" i="4"/>
  <c r="AV128" i="4"/>
  <c r="T131" i="4"/>
  <c r="AR27" i="5"/>
  <c r="T28" i="5"/>
  <c r="K46" i="5"/>
  <c r="L46" i="5" s="1"/>
  <c r="AR49" i="5"/>
  <c r="T50" i="5"/>
  <c r="K66" i="5"/>
  <c r="L66" i="5" s="1"/>
  <c r="K69" i="5"/>
  <c r="L69" i="5" s="1"/>
  <c r="T79" i="5"/>
  <c r="AS81" i="5"/>
  <c r="AS84" i="5"/>
  <c r="T98" i="5"/>
  <c r="O27" i="6"/>
  <c r="P27" i="6" s="1"/>
  <c r="Q27" i="6" s="1"/>
  <c r="R27" i="6"/>
  <c r="D89" i="6"/>
  <c r="E74" i="6"/>
  <c r="H73" i="6" s="1"/>
  <c r="I73" i="6" s="1"/>
  <c r="J73" i="6" s="1"/>
  <c r="O136" i="6"/>
  <c r="R136" i="6"/>
  <c r="R33" i="7"/>
  <c r="AS80" i="4"/>
  <c r="AS83" i="4"/>
  <c r="K89" i="4"/>
  <c r="L89" i="4" s="1"/>
  <c r="AL95" i="4"/>
  <c r="AL100" i="4"/>
  <c r="K115" i="4"/>
  <c r="L115" i="4" s="1"/>
  <c r="T129" i="4"/>
  <c r="AS27" i="5"/>
  <c r="K30" i="5"/>
  <c r="L30" i="5" s="1"/>
  <c r="T32" i="5"/>
  <c r="AR44" i="5"/>
  <c r="T45" i="5"/>
  <c r="AS49" i="5"/>
  <c r="AR58" i="5"/>
  <c r="K60" i="5"/>
  <c r="L60" i="5" s="1"/>
  <c r="K63" i="5"/>
  <c r="L63" i="5" s="1"/>
  <c r="AR67" i="5"/>
  <c r="AS75" i="5"/>
  <c r="AL92" i="5"/>
  <c r="T93" i="5"/>
  <c r="AL97" i="5"/>
  <c r="K116" i="5"/>
  <c r="L116" i="5" s="1"/>
  <c r="AU116" i="5"/>
  <c r="AU113" i="5"/>
  <c r="K112" i="5"/>
  <c r="L112" i="5" s="1"/>
  <c r="K115" i="5"/>
  <c r="L115" i="5" s="1"/>
  <c r="AU115" i="5"/>
  <c r="AU112" i="5"/>
  <c r="K113" i="5"/>
  <c r="L113" i="5" s="1"/>
  <c r="R139" i="5"/>
  <c r="R142" i="5"/>
  <c r="O42" i="6"/>
  <c r="P42" i="6" s="1"/>
  <c r="Q42" i="6" s="1"/>
  <c r="S42" i="6" s="1"/>
  <c r="U42" i="6" s="1"/>
  <c r="AQ42" i="6" s="1"/>
  <c r="AU42" i="6" s="1"/>
  <c r="R50" i="6"/>
  <c r="L74" i="6"/>
  <c r="R98" i="6"/>
  <c r="R43" i="7"/>
  <c r="K99" i="4"/>
  <c r="L99" i="4" s="1"/>
  <c r="K106" i="4"/>
  <c r="L106" i="4" s="1"/>
  <c r="K109" i="4"/>
  <c r="L109" i="4" s="1"/>
  <c r="K112" i="4"/>
  <c r="L112" i="4" s="1"/>
  <c r="AV126" i="4"/>
  <c r="T145" i="4"/>
  <c r="AR31" i="5"/>
  <c r="K34" i="5"/>
  <c r="L34" i="5" s="1"/>
  <c r="T36" i="5"/>
  <c r="T59" i="5"/>
  <c r="AR61" i="5"/>
  <c r="AR64" i="5"/>
  <c r="T65" i="5"/>
  <c r="AS67" i="5"/>
  <c r="T68" i="5"/>
  <c r="E61" i="6"/>
  <c r="H60" i="6" s="1"/>
  <c r="I60" i="6" s="1"/>
  <c r="J60" i="6" s="1"/>
  <c r="D75" i="6"/>
  <c r="D109" i="6"/>
  <c r="E94" i="6"/>
  <c r="H93" i="6" s="1"/>
  <c r="I93" i="6" s="1"/>
  <c r="J93" i="6" s="1"/>
  <c r="D99" i="6"/>
  <c r="E84" i="6"/>
  <c r="H83" i="6" s="1"/>
  <c r="I83" i="6" s="1"/>
  <c r="J83" i="6" s="1"/>
  <c r="AK91" i="4"/>
  <c r="T92" i="4"/>
  <c r="K94" i="4"/>
  <c r="L94" i="4" s="1"/>
  <c r="AK96" i="4"/>
  <c r="T105" i="4"/>
  <c r="AU113" i="4"/>
  <c r="T114" i="4"/>
  <c r="AU116" i="4"/>
  <c r="T127" i="4"/>
  <c r="T139" i="4"/>
  <c r="AV144" i="4"/>
  <c r="AV147" i="4"/>
  <c r="AS31" i="5"/>
  <c r="AR42" i="5"/>
  <c r="K49" i="5"/>
  <c r="L49" i="5" s="1"/>
  <c r="AR52" i="5"/>
  <c r="T53" i="5"/>
  <c r="AS61" i="5"/>
  <c r="K81" i="5"/>
  <c r="L81" i="5" s="1"/>
  <c r="K84" i="5"/>
  <c r="L84" i="5" s="1"/>
  <c r="AV105" i="5"/>
  <c r="AU108" i="5"/>
  <c r="AU111" i="5"/>
  <c r="R29" i="7"/>
  <c r="AL91" i="4"/>
  <c r="AU107" i="4"/>
  <c r="T108" i="4"/>
  <c r="AV113" i="4"/>
  <c r="AV116" i="4"/>
  <c r="T29" i="5"/>
  <c r="T43" i="5"/>
  <c r="AR47" i="5"/>
  <c r="T48" i="5"/>
  <c r="T94" i="5"/>
  <c r="AL98" i="5"/>
  <c r="AV108" i="5"/>
  <c r="AV111" i="5"/>
  <c r="R106" i="6"/>
  <c r="D58" i="7"/>
  <c r="E43" i="7"/>
  <c r="H42" i="7" s="1"/>
  <c r="I42" i="7" s="1"/>
  <c r="J42" i="7" s="1"/>
  <c r="E60" i="8"/>
  <c r="H59" i="8" s="1"/>
  <c r="I59" i="8" s="1"/>
  <c r="J59" i="8" s="1"/>
  <c r="D74" i="8"/>
  <c r="AV107" i="4"/>
  <c r="L27" i="5"/>
  <c r="T80" i="5"/>
  <c r="R127" i="5"/>
  <c r="R99" i="6"/>
  <c r="R109" i="6"/>
  <c r="R121" i="6"/>
  <c r="O121" i="6"/>
  <c r="AV127" i="5"/>
  <c r="AV139" i="5"/>
  <c r="T140" i="5"/>
  <c r="AV142" i="5"/>
  <c r="T34" i="6"/>
  <c r="AR53" i="6"/>
  <c r="E61" i="7"/>
  <c r="H60" i="7" s="1"/>
  <c r="I60" i="7" s="1"/>
  <c r="J60" i="7" s="1"/>
  <c r="D75" i="7"/>
  <c r="R60" i="7"/>
  <c r="R139" i="7"/>
  <c r="R75" i="9"/>
  <c r="AU125" i="5"/>
  <c r="T128" i="5"/>
  <c r="K129" i="5"/>
  <c r="L129" i="5" s="1"/>
  <c r="K36" i="6"/>
  <c r="L36" i="6" s="1"/>
  <c r="K45" i="6"/>
  <c r="L45" i="6" s="1"/>
  <c r="AR48" i="6"/>
  <c r="T49" i="6"/>
  <c r="AS53" i="6"/>
  <c r="K68" i="6"/>
  <c r="L68" i="6" s="1"/>
  <c r="AR74" i="6"/>
  <c r="AR80" i="6"/>
  <c r="AR83" i="6"/>
  <c r="D90" i="6"/>
  <c r="T91" i="6"/>
  <c r="AK95" i="6"/>
  <c r="T96" i="6"/>
  <c r="AK100" i="6"/>
  <c r="T28" i="7"/>
  <c r="R83" i="7"/>
  <c r="AU121" i="5"/>
  <c r="AU123" i="5"/>
  <c r="AV125" i="5"/>
  <c r="K136" i="5"/>
  <c r="L136" i="5" s="1"/>
  <c r="K145" i="5"/>
  <c r="L145" i="5" s="1"/>
  <c r="AR26" i="6"/>
  <c r="T27" i="6"/>
  <c r="O28" i="6"/>
  <c r="P28" i="6" s="1"/>
  <c r="Q28" i="6" s="1"/>
  <c r="S28" i="6" s="1"/>
  <c r="U28" i="6" s="1"/>
  <c r="AQ28" i="6" s="1"/>
  <c r="AS33" i="6"/>
  <c r="AR37" i="6"/>
  <c r="T44" i="6"/>
  <c r="AS48" i="6"/>
  <c r="K59" i="6"/>
  <c r="L59" i="6" s="1"/>
  <c r="K62" i="6"/>
  <c r="L62" i="6" s="1"/>
  <c r="K65" i="6"/>
  <c r="L65" i="6" s="1"/>
  <c r="AS74" i="6"/>
  <c r="AR77" i="6"/>
  <c r="AS80" i="6"/>
  <c r="AS83" i="6"/>
  <c r="K89" i="6"/>
  <c r="L89" i="6" s="1"/>
  <c r="AL95" i="6"/>
  <c r="AL100" i="6"/>
  <c r="K115" i="6"/>
  <c r="L115" i="6" s="1"/>
  <c r="AU126" i="6"/>
  <c r="T129" i="6"/>
  <c r="K130" i="6"/>
  <c r="L130" i="6" s="1"/>
  <c r="K140" i="6"/>
  <c r="L140" i="6" s="1"/>
  <c r="K143" i="6"/>
  <c r="L143" i="6" s="1"/>
  <c r="AS27" i="7"/>
  <c r="K30" i="7"/>
  <c r="L30" i="7" s="1"/>
  <c r="T32" i="7"/>
  <c r="K53" i="7"/>
  <c r="L53" i="7" s="1"/>
  <c r="AR51" i="7"/>
  <c r="AR48" i="7"/>
  <c r="AR53" i="7"/>
  <c r="K50" i="7"/>
  <c r="L50" i="7" s="1"/>
  <c r="AR50" i="7"/>
  <c r="K52" i="7"/>
  <c r="L52" i="7" s="1"/>
  <c r="AR47" i="7"/>
  <c r="AR49" i="7"/>
  <c r="K51" i="7"/>
  <c r="L51" i="7" s="1"/>
  <c r="AR44" i="7"/>
  <c r="T45" i="7"/>
  <c r="K47" i="7"/>
  <c r="L47" i="7" s="1"/>
  <c r="E70" i="7"/>
  <c r="H69" i="7" s="1"/>
  <c r="I69" i="7" s="1"/>
  <c r="J69" i="7" s="1"/>
  <c r="D84" i="7"/>
  <c r="E63" i="7"/>
  <c r="H62" i="7" s="1"/>
  <c r="I62" i="7" s="1"/>
  <c r="J62" i="7" s="1"/>
  <c r="R94" i="7"/>
  <c r="AU113" i="7"/>
  <c r="K116" i="7"/>
  <c r="L116" i="7" s="1"/>
  <c r="T45" i="8"/>
  <c r="T50" i="8"/>
  <c r="T47" i="8"/>
  <c r="T52" i="8"/>
  <c r="T42" i="8"/>
  <c r="T44" i="8"/>
  <c r="T49" i="8"/>
  <c r="T46" i="8"/>
  <c r="T51" i="8"/>
  <c r="T48" i="8"/>
  <c r="T43" i="8"/>
  <c r="L50" i="8"/>
  <c r="T124" i="5"/>
  <c r="K125" i="5"/>
  <c r="L125" i="5" s="1"/>
  <c r="AU130" i="5"/>
  <c r="AV132" i="5"/>
  <c r="AU137" i="5"/>
  <c r="AU143" i="5"/>
  <c r="T144" i="5"/>
  <c r="AU146" i="5"/>
  <c r="T147" i="5"/>
  <c r="K29" i="6"/>
  <c r="L29" i="6" s="1"/>
  <c r="T31" i="6"/>
  <c r="T35" i="6"/>
  <c r="T42" i="6"/>
  <c r="K43" i="6"/>
  <c r="L43" i="6" s="1"/>
  <c r="K48" i="6"/>
  <c r="L48" i="6" s="1"/>
  <c r="AS51" i="6"/>
  <c r="T52" i="6"/>
  <c r="AR60" i="6"/>
  <c r="T61" i="6"/>
  <c r="AR63" i="6"/>
  <c r="T64" i="6"/>
  <c r="AS66" i="6"/>
  <c r="AS69" i="6"/>
  <c r="K83" i="6"/>
  <c r="L83" i="6" s="1"/>
  <c r="AK91" i="6"/>
  <c r="T92" i="6"/>
  <c r="K94" i="6"/>
  <c r="L94" i="6" s="1"/>
  <c r="AK96" i="6"/>
  <c r="T97" i="6"/>
  <c r="T105" i="6"/>
  <c r="AU113" i="6"/>
  <c r="T114" i="6"/>
  <c r="AU116" i="6"/>
  <c r="AU122" i="6"/>
  <c r="AV124" i="6"/>
  <c r="T127" i="6"/>
  <c r="K128" i="6"/>
  <c r="L128" i="6" s="1"/>
  <c r="AU138" i="6"/>
  <c r="T139" i="6"/>
  <c r="AU141" i="6"/>
  <c r="T142" i="6"/>
  <c r="AV144" i="6"/>
  <c r="AV147" i="6"/>
  <c r="AS31" i="7"/>
  <c r="AS35" i="7"/>
  <c r="R127" i="7"/>
  <c r="D92" i="8"/>
  <c r="E77" i="8"/>
  <c r="H76" i="8" s="1"/>
  <c r="I76" i="8" s="1"/>
  <c r="J76" i="8" s="1"/>
  <c r="AV130" i="5"/>
  <c r="AV137" i="5"/>
  <c r="T138" i="5"/>
  <c r="AU140" i="5"/>
  <c r="T141" i="5"/>
  <c r="AV143" i="5"/>
  <c r="AV146" i="5"/>
  <c r="AR30" i="6"/>
  <c r="K33" i="6"/>
  <c r="L33" i="6" s="1"/>
  <c r="AR34" i="6"/>
  <c r="AR46" i="6"/>
  <c r="T47" i="6"/>
  <c r="AS63" i="6"/>
  <c r="K77" i="6"/>
  <c r="L77" i="6" s="1"/>
  <c r="K80" i="6"/>
  <c r="L80" i="6" s="1"/>
  <c r="D81" i="6"/>
  <c r="AL91" i="6"/>
  <c r="D96" i="6"/>
  <c r="AL96" i="6"/>
  <c r="AU107" i="6"/>
  <c r="T108" i="6"/>
  <c r="AU110" i="6"/>
  <c r="T111" i="6"/>
  <c r="AV122" i="6"/>
  <c r="AV138" i="6"/>
  <c r="AV141" i="6"/>
  <c r="K27" i="7"/>
  <c r="L27" i="7" s="1"/>
  <c r="T29" i="7"/>
  <c r="T43" i="7"/>
  <c r="K44" i="7"/>
  <c r="L44" i="7" s="1"/>
  <c r="T53" i="7"/>
  <c r="D61" i="7"/>
  <c r="AL100" i="7"/>
  <c r="AL95" i="7"/>
  <c r="AL90" i="7"/>
  <c r="AL99" i="7"/>
  <c r="AL94" i="7"/>
  <c r="AL89" i="7"/>
  <c r="AL93" i="7"/>
  <c r="AL98" i="7"/>
  <c r="AL96" i="7"/>
  <c r="AL91" i="7"/>
  <c r="R99" i="7"/>
  <c r="K121" i="5"/>
  <c r="L121" i="5" s="1"/>
  <c r="K123" i="5"/>
  <c r="L123" i="5" s="1"/>
  <c r="AU128" i="5"/>
  <c r="AV140" i="5"/>
  <c r="AS30" i="6"/>
  <c r="AS34" i="6"/>
  <c r="K37" i="6"/>
  <c r="L37" i="6" s="1"/>
  <c r="AS46" i="6"/>
  <c r="K51" i="6"/>
  <c r="L51" i="6" s="1"/>
  <c r="AR81" i="6"/>
  <c r="AR84" i="6"/>
  <c r="K90" i="6"/>
  <c r="L90" i="6" s="1"/>
  <c r="T125" i="6"/>
  <c r="K126" i="6"/>
  <c r="L126" i="6" s="1"/>
  <c r="AU131" i="6"/>
  <c r="AR28" i="7"/>
  <c r="T33" i="7"/>
  <c r="E66" i="8"/>
  <c r="H65" i="8" s="1"/>
  <c r="I65" i="8" s="1"/>
  <c r="J65" i="8" s="1"/>
  <c r="D80" i="8"/>
  <c r="AV128" i="5"/>
  <c r="T131" i="5"/>
  <c r="K132" i="5"/>
  <c r="L132" i="5" s="1"/>
  <c r="K146" i="5"/>
  <c r="L146" i="5" s="1"/>
  <c r="AR27" i="6"/>
  <c r="T28" i="6"/>
  <c r="K46" i="6"/>
  <c r="L46" i="6" s="1"/>
  <c r="AR49" i="6"/>
  <c r="T50" i="6"/>
  <c r="K66" i="6"/>
  <c r="L66" i="6" s="1"/>
  <c r="K69" i="6"/>
  <c r="L69" i="6" s="1"/>
  <c r="AR75" i="6"/>
  <c r="E78" i="6"/>
  <c r="H77" i="6" s="1"/>
  <c r="I77" i="6" s="1"/>
  <c r="J77" i="6" s="1"/>
  <c r="AR78" i="6"/>
  <c r="AS81" i="6"/>
  <c r="AS84" i="6"/>
  <c r="AK92" i="6"/>
  <c r="K95" i="6"/>
  <c r="L95" i="6" s="1"/>
  <c r="AK97" i="6"/>
  <c r="T98" i="6"/>
  <c r="K100" i="6"/>
  <c r="L100" i="6" s="1"/>
  <c r="T123" i="6"/>
  <c r="K124" i="6"/>
  <c r="L124" i="6" s="1"/>
  <c r="AU129" i="6"/>
  <c r="AV131" i="6"/>
  <c r="K144" i="6"/>
  <c r="L144" i="6" s="1"/>
  <c r="K147" i="6"/>
  <c r="L147" i="6" s="1"/>
  <c r="T26" i="7"/>
  <c r="AS28" i="7"/>
  <c r="K31" i="7"/>
  <c r="L31" i="7" s="1"/>
  <c r="AR32" i="7"/>
  <c r="K35" i="7"/>
  <c r="L35" i="7" s="1"/>
  <c r="T37" i="7"/>
  <c r="K42" i="7"/>
  <c r="L42" i="7" s="1"/>
  <c r="E45" i="7"/>
  <c r="H44" i="7" s="1"/>
  <c r="I44" i="7" s="1"/>
  <c r="J44" i="7" s="1"/>
  <c r="R91" i="7"/>
  <c r="L47" i="8"/>
  <c r="AU126" i="5"/>
  <c r="T129" i="5"/>
  <c r="K130" i="5"/>
  <c r="L130" i="5" s="1"/>
  <c r="K137" i="5"/>
  <c r="L137" i="5" s="1"/>
  <c r="K140" i="5"/>
  <c r="L140" i="5" s="1"/>
  <c r="K143" i="5"/>
  <c r="L143" i="5" s="1"/>
  <c r="O26" i="6"/>
  <c r="P26" i="6" s="1"/>
  <c r="Q26" i="6" s="1"/>
  <c r="S26" i="6" s="1"/>
  <c r="U26" i="6" s="1"/>
  <c r="AQ26" i="6" s="1"/>
  <c r="AS27" i="6"/>
  <c r="K30" i="6"/>
  <c r="L30" i="6" s="1"/>
  <c r="T32" i="6"/>
  <c r="AR44" i="6"/>
  <c r="T45" i="6"/>
  <c r="AS49" i="6"/>
  <c r="AR58" i="6"/>
  <c r="K60" i="6"/>
  <c r="L60" i="6" s="1"/>
  <c r="K63" i="6"/>
  <c r="L63" i="6" s="1"/>
  <c r="AR67" i="6"/>
  <c r="AS75" i="6"/>
  <c r="AS78" i="6"/>
  <c r="AL92" i="6"/>
  <c r="T93" i="6"/>
  <c r="AL97" i="6"/>
  <c r="K113" i="6"/>
  <c r="L113" i="6" s="1"/>
  <c r="K116" i="6"/>
  <c r="L116" i="6" s="1"/>
  <c r="K122" i="6"/>
  <c r="L122" i="6" s="1"/>
  <c r="AV129" i="6"/>
  <c r="T132" i="6"/>
  <c r="AU136" i="6"/>
  <c r="K138" i="6"/>
  <c r="L138" i="6" s="1"/>
  <c r="K141" i="6"/>
  <c r="L141" i="6" s="1"/>
  <c r="AU145" i="6"/>
  <c r="AS32" i="7"/>
  <c r="AR36" i="7"/>
  <c r="T49" i="7"/>
  <c r="T46" i="7"/>
  <c r="T51" i="7"/>
  <c r="T48" i="7"/>
  <c r="T50" i="7"/>
  <c r="AR45" i="7"/>
  <c r="E65" i="7"/>
  <c r="H64" i="7" s="1"/>
  <c r="I64" i="7" s="1"/>
  <c r="J64" i="7" s="1"/>
  <c r="D79" i="7"/>
  <c r="R49" i="8"/>
  <c r="D82" i="8"/>
  <c r="E68" i="8"/>
  <c r="H67" i="8" s="1"/>
  <c r="I67" i="8" s="1"/>
  <c r="J67" i="8" s="1"/>
  <c r="AU124" i="5"/>
  <c r="AV126" i="5"/>
  <c r="AU144" i="5"/>
  <c r="T145" i="5"/>
  <c r="AU147" i="5"/>
  <c r="AR31" i="6"/>
  <c r="K34" i="6"/>
  <c r="L34" i="6" s="1"/>
  <c r="AR35" i="6"/>
  <c r="T36" i="6"/>
  <c r="T59" i="6"/>
  <c r="AR61" i="6"/>
  <c r="AR64" i="6"/>
  <c r="T65" i="6"/>
  <c r="AS67" i="6"/>
  <c r="T68" i="6"/>
  <c r="T89" i="6"/>
  <c r="AU105" i="6"/>
  <c r="K107" i="6"/>
  <c r="L107" i="6" s="1"/>
  <c r="K110" i="6"/>
  <c r="L110" i="6" s="1"/>
  <c r="AU114" i="6"/>
  <c r="AU127" i="6"/>
  <c r="T130" i="6"/>
  <c r="K131" i="6"/>
  <c r="L131" i="6" s="1"/>
  <c r="T137" i="6"/>
  <c r="AU139" i="6"/>
  <c r="AU142" i="6"/>
  <c r="T143" i="6"/>
  <c r="AV145" i="6"/>
  <c r="T146" i="6"/>
  <c r="AS36" i="7"/>
  <c r="D90" i="7"/>
  <c r="E75" i="7"/>
  <c r="H74" i="7" s="1"/>
  <c r="I74" i="7" s="1"/>
  <c r="J74" i="7" s="1"/>
  <c r="D89" i="8"/>
  <c r="E74" i="8"/>
  <c r="H73" i="8" s="1"/>
  <c r="I73" i="8" s="1"/>
  <c r="J73" i="8" s="1"/>
  <c r="R139" i="8"/>
  <c r="AU122" i="5"/>
  <c r="AV124" i="5"/>
  <c r="T127" i="5"/>
  <c r="K128" i="5"/>
  <c r="L128" i="5" s="1"/>
  <c r="AU138" i="5"/>
  <c r="T139" i="5"/>
  <c r="AU141" i="5"/>
  <c r="AV144" i="5"/>
  <c r="AV147" i="5"/>
  <c r="AS31" i="6"/>
  <c r="AS35" i="6"/>
  <c r="K49" i="6"/>
  <c r="L49" i="6" s="1"/>
  <c r="AR52" i="6"/>
  <c r="T53" i="6"/>
  <c r="AS61" i="6"/>
  <c r="T62" i="6"/>
  <c r="K81" i="6"/>
  <c r="L81" i="6" s="1"/>
  <c r="D82" i="6"/>
  <c r="K84" i="6"/>
  <c r="L84" i="6" s="1"/>
  <c r="K91" i="6"/>
  <c r="L91" i="6" s="1"/>
  <c r="K96" i="6"/>
  <c r="L96" i="6" s="1"/>
  <c r="AK98" i="6"/>
  <c r="T106" i="6"/>
  <c r="AU108" i="6"/>
  <c r="AU111" i="6"/>
  <c r="T112" i="6"/>
  <c r="T115" i="6"/>
  <c r="AV127" i="6"/>
  <c r="AV139" i="6"/>
  <c r="T140" i="6"/>
  <c r="K28" i="7"/>
  <c r="L28" i="7" s="1"/>
  <c r="AR29" i="7"/>
  <c r="T30" i="7"/>
  <c r="T34" i="7"/>
  <c r="R96" i="7"/>
  <c r="R138" i="7"/>
  <c r="E54" i="8"/>
  <c r="H53" i="8" s="1"/>
  <c r="I53" i="8" s="1"/>
  <c r="J53" i="8" s="1"/>
  <c r="D69" i="8"/>
  <c r="E59" i="8"/>
  <c r="H58" i="8" s="1"/>
  <c r="I58" i="8" s="1"/>
  <c r="J58" i="8" s="1"/>
  <c r="AV122" i="5"/>
  <c r="AV138" i="5"/>
  <c r="T29" i="6"/>
  <c r="T43" i="6"/>
  <c r="K44" i="6"/>
  <c r="L44" i="6" s="1"/>
  <c r="AR47" i="6"/>
  <c r="T48" i="6"/>
  <c r="AS52" i="6"/>
  <c r="AR73" i="6"/>
  <c r="K75" i="6"/>
  <c r="L75" i="6" s="1"/>
  <c r="K78" i="6"/>
  <c r="L78" i="6" s="1"/>
  <c r="D79" i="6"/>
  <c r="AR82" i="6"/>
  <c r="AK93" i="6"/>
  <c r="T94" i="6"/>
  <c r="AL98" i="6"/>
  <c r="T99" i="6"/>
  <c r="AU125" i="6"/>
  <c r="T128" i="6"/>
  <c r="K129" i="6"/>
  <c r="L129" i="6" s="1"/>
  <c r="AS29" i="7"/>
  <c r="K32" i="7"/>
  <c r="L32" i="7" s="1"/>
  <c r="AR33" i="7"/>
  <c r="K36" i="7"/>
  <c r="L36" i="7" s="1"/>
  <c r="AR43" i="7"/>
  <c r="K45" i="7"/>
  <c r="L45" i="7" s="1"/>
  <c r="AR46" i="7"/>
  <c r="E66" i="7"/>
  <c r="H65" i="7" s="1"/>
  <c r="I65" i="7" s="1"/>
  <c r="J65" i="7" s="1"/>
  <c r="D80" i="7"/>
  <c r="R128" i="7"/>
  <c r="T53" i="8"/>
  <c r="T125" i="5"/>
  <c r="K126" i="5"/>
  <c r="L126" i="5" s="1"/>
  <c r="AU131" i="5"/>
  <c r="AR28" i="6"/>
  <c r="T33" i="6"/>
  <c r="AS47" i="6"/>
  <c r="K52" i="6"/>
  <c r="L52" i="6" s="1"/>
  <c r="K58" i="6"/>
  <c r="L58" i="6" s="1"/>
  <c r="K67" i="6"/>
  <c r="L67" i="6" s="1"/>
  <c r="AS73" i="6"/>
  <c r="AR76" i="6"/>
  <c r="AS82" i="6"/>
  <c r="AK89" i="6"/>
  <c r="AU123" i="6"/>
  <c r="AV125" i="6"/>
  <c r="K145" i="6"/>
  <c r="L145" i="6" s="1"/>
  <c r="AR26" i="7"/>
  <c r="T27" i="7"/>
  <c r="AR37" i="7"/>
  <c r="D93" i="7"/>
  <c r="E78" i="7"/>
  <c r="H77" i="7" s="1"/>
  <c r="I77" i="7" s="1"/>
  <c r="J77" i="7" s="1"/>
  <c r="T52" i="7"/>
  <c r="K112" i="7"/>
  <c r="L112" i="7" s="1"/>
  <c r="K109" i="7"/>
  <c r="L109" i="7" s="1"/>
  <c r="K106" i="7"/>
  <c r="L106" i="7" s="1"/>
  <c r="K115" i="7"/>
  <c r="L115" i="7" s="1"/>
  <c r="AU109" i="7"/>
  <c r="AU115" i="7"/>
  <c r="AU112" i="7"/>
  <c r="AU106" i="7"/>
  <c r="K111" i="7"/>
  <c r="L111" i="7" s="1"/>
  <c r="K108" i="7"/>
  <c r="L108" i="7" s="1"/>
  <c r="K114" i="7"/>
  <c r="L114" i="7" s="1"/>
  <c r="K105" i="7"/>
  <c r="L105" i="7" s="1"/>
  <c r="AU111" i="7"/>
  <c r="AU108" i="7"/>
  <c r="AU114" i="7"/>
  <c r="K110" i="7"/>
  <c r="L110" i="7" s="1"/>
  <c r="K107" i="7"/>
  <c r="L107" i="7" s="1"/>
  <c r="AU105" i="7"/>
  <c r="AU110" i="7"/>
  <c r="AU107" i="7"/>
  <c r="E61" i="8"/>
  <c r="H60" i="8" s="1"/>
  <c r="I60" i="8" s="1"/>
  <c r="J60" i="8" s="1"/>
  <c r="D75" i="8"/>
  <c r="E63" i="8"/>
  <c r="H62" i="8" s="1"/>
  <c r="I62" i="8" s="1"/>
  <c r="J62" i="8" s="1"/>
  <c r="D77" i="8"/>
  <c r="AS34" i="9"/>
  <c r="AS30" i="9"/>
  <c r="AS37" i="9"/>
  <c r="AS26" i="9"/>
  <c r="AS33" i="9"/>
  <c r="AS29" i="9"/>
  <c r="AS36" i="9"/>
  <c r="AS32" i="9"/>
  <c r="AS28" i="9"/>
  <c r="AS35" i="9"/>
  <c r="AS31" i="9"/>
  <c r="AS27" i="9"/>
  <c r="R26" i="9"/>
  <c r="R44" i="9"/>
  <c r="T123" i="5"/>
  <c r="K124" i="5"/>
  <c r="L124" i="5" s="1"/>
  <c r="AU129" i="5"/>
  <c r="AV131" i="5"/>
  <c r="K144" i="5"/>
  <c r="L144" i="5" s="1"/>
  <c r="K147" i="5"/>
  <c r="L147" i="5" s="1"/>
  <c r="AS28" i="6"/>
  <c r="K31" i="6"/>
  <c r="L31" i="6" s="1"/>
  <c r="AR32" i="6"/>
  <c r="K35" i="6"/>
  <c r="L35" i="6" s="1"/>
  <c r="AR50" i="6"/>
  <c r="K61" i="6"/>
  <c r="L61" i="6" s="1"/>
  <c r="K64" i="6"/>
  <c r="L64" i="6" s="1"/>
  <c r="AS76" i="6"/>
  <c r="T90" i="6"/>
  <c r="K92" i="6"/>
  <c r="L92" i="6" s="1"/>
  <c r="K97" i="6"/>
  <c r="L97" i="6" s="1"/>
  <c r="K114" i="6"/>
  <c r="L114" i="6" s="1"/>
  <c r="AV123" i="6"/>
  <c r="T126" i="6"/>
  <c r="K127" i="6"/>
  <c r="L127" i="6" s="1"/>
  <c r="AU132" i="6"/>
  <c r="K139" i="6"/>
  <c r="L139" i="6" s="1"/>
  <c r="K142" i="6"/>
  <c r="L142" i="6" s="1"/>
  <c r="O89" i="7"/>
  <c r="AL92" i="7"/>
  <c r="D97" i="7"/>
  <c r="E62" i="8"/>
  <c r="H61" i="8" s="1"/>
  <c r="I61" i="8" s="1"/>
  <c r="J61" i="8" s="1"/>
  <c r="AU136" i="5"/>
  <c r="K138" i="5"/>
  <c r="L138" i="5" s="1"/>
  <c r="K141" i="5"/>
  <c r="L141" i="5" s="1"/>
  <c r="AR45" i="6"/>
  <c r="AR59" i="6"/>
  <c r="AR65" i="6"/>
  <c r="T66" i="6"/>
  <c r="AK94" i="6"/>
  <c r="T95" i="6"/>
  <c r="K108" i="6"/>
  <c r="L108" i="6" s="1"/>
  <c r="K125" i="6"/>
  <c r="L125" i="6" s="1"/>
  <c r="AU137" i="6"/>
  <c r="AU143" i="6"/>
  <c r="T144" i="6"/>
  <c r="T31" i="7"/>
  <c r="K49" i="7"/>
  <c r="L49" i="7" s="1"/>
  <c r="R141" i="7"/>
  <c r="R28" i="8"/>
  <c r="AR82" i="8"/>
  <c r="K84" i="8"/>
  <c r="L84" i="8" s="1"/>
  <c r="AR84" i="8"/>
  <c r="AR81" i="8"/>
  <c r="K83" i="8"/>
  <c r="L83" i="8" s="1"/>
  <c r="AR78" i="8"/>
  <c r="AR75" i="8"/>
  <c r="AR83" i="8"/>
  <c r="K82" i="8"/>
  <c r="L82" i="8" s="1"/>
  <c r="K81" i="8"/>
  <c r="L81" i="8" s="1"/>
  <c r="K80" i="8"/>
  <c r="L80" i="8" s="1"/>
  <c r="K77" i="8"/>
  <c r="L77" i="8" s="1"/>
  <c r="K74" i="8"/>
  <c r="L74" i="8" s="1"/>
  <c r="AR77" i="8"/>
  <c r="AR74" i="8"/>
  <c r="AR80" i="8"/>
  <c r="K79" i="8"/>
  <c r="L79" i="8" s="1"/>
  <c r="K76" i="8"/>
  <c r="L76" i="8" s="1"/>
  <c r="K73" i="8"/>
  <c r="L73" i="8" s="1"/>
  <c r="AR79" i="8"/>
  <c r="AR76" i="8"/>
  <c r="K78" i="8"/>
  <c r="L78" i="8" s="1"/>
  <c r="K75" i="8"/>
  <c r="L75" i="8" s="1"/>
  <c r="AR73" i="8"/>
  <c r="AS60" i="7"/>
  <c r="AS63" i="7"/>
  <c r="K74" i="7"/>
  <c r="L74" i="7" s="1"/>
  <c r="K77" i="7"/>
  <c r="L77" i="7" s="1"/>
  <c r="K80" i="7"/>
  <c r="L80" i="7" s="1"/>
  <c r="T108" i="7"/>
  <c r="T111" i="7"/>
  <c r="AV113" i="7"/>
  <c r="AV116" i="7"/>
  <c r="R121" i="7"/>
  <c r="AV122" i="7"/>
  <c r="AV138" i="7"/>
  <c r="AV141" i="7"/>
  <c r="R26" i="8"/>
  <c r="S26" i="8" s="1"/>
  <c r="U26" i="8" s="1"/>
  <c r="AQ26" i="8" s="1"/>
  <c r="K27" i="8"/>
  <c r="L27" i="8" s="1"/>
  <c r="T29" i="8"/>
  <c r="K44" i="8"/>
  <c r="L44" i="8" s="1"/>
  <c r="AR47" i="8"/>
  <c r="AS52" i="8"/>
  <c r="T80" i="8"/>
  <c r="R95" i="9"/>
  <c r="E54" i="7"/>
  <c r="H53" i="7" s="1"/>
  <c r="I53" i="7" s="1"/>
  <c r="J53" i="7" s="1"/>
  <c r="AR81" i="7"/>
  <c r="T82" i="7"/>
  <c r="AR84" i="7"/>
  <c r="K90" i="7"/>
  <c r="L90" i="7" s="1"/>
  <c r="AV110" i="7"/>
  <c r="T125" i="7"/>
  <c r="K126" i="7"/>
  <c r="L126" i="7" s="1"/>
  <c r="AU131" i="7"/>
  <c r="T33" i="8"/>
  <c r="K52" i="8"/>
  <c r="L52" i="8" s="1"/>
  <c r="K58" i="8"/>
  <c r="L58" i="8" s="1"/>
  <c r="K67" i="8"/>
  <c r="L67" i="8" s="1"/>
  <c r="D68" i="8"/>
  <c r="T74" i="8"/>
  <c r="T81" i="8"/>
  <c r="R34" i="9"/>
  <c r="K66" i="7"/>
  <c r="L66" i="7" s="1"/>
  <c r="K69" i="7"/>
  <c r="L69" i="7" s="1"/>
  <c r="AR75" i="7"/>
  <c r="T76" i="7"/>
  <c r="AR78" i="7"/>
  <c r="T79" i="7"/>
  <c r="AS81" i="7"/>
  <c r="AS84" i="7"/>
  <c r="AK92" i="7"/>
  <c r="K95" i="7"/>
  <c r="L95" i="7" s="1"/>
  <c r="AK97" i="7"/>
  <c r="T98" i="7"/>
  <c r="K100" i="7"/>
  <c r="L100" i="7" s="1"/>
  <c r="T121" i="7"/>
  <c r="T123" i="7"/>
  <c r="K124" i="7"/>
  <c r="L124" i="7" s="1"/>
  <c r="AU129" i="7"/>
  <c r="AV131" i="7"/>
  <c r="K144" i="7"/>
  <c r="L144" i="7" s="1"/>
  <c r="K147" i="7"/>
  <c r="L147" i="7" s="1"/>
  <c r="T26" i="8"/>
  <c r="AS28" i="8"/>
  <c r="K31" i="8"/>
  <c r="L31" i="8" s="1"/>
  <c r="AR32" i="8"/>
  <c r="K35" i="8"/>
  <c r="L35" i="8" s="1"/>
  <c r="T37" i="8"/>
  <c r="K42" i="8"/>
  <c r="L42" i="8" s="1"/>
  <c r="E45" i="8"/>
  <c r="H44" i="8" s="1"/>
  <c r="I44" i="8" s="1"/>
  <c r="J44" i="8" s="1"/>
  <c r="AR50" i="8"/>
  <c r="K61" i="8"/>
  <c r="L61" i="8" s="1"/>
  <c r="K64" i="8"/>
  <c r="L64" i="8" s="1"/>
  <c r="AS76" i="8"/>
  <c r="T77" i="8"/>
  <c r="AS79" i="8"/>
  <c r="AS82" i="8"/>
  <c r="E66" i="9"/>
  <c r="H65" i="9" s="1"/>
  <c r="I65" i="9" s="1"/>
  <c r="J65" i="9" s="1"/>
  <c r="D80" i="9"/>
  <c r="K132" i="9"/>
  <c r="L132" i="9" s="1"/>
  <c r="AU128" i="9"/>
  <c r="AU130" i="9"/>
  <c r="AU132" i="9"/>
  <c r="K127" i="9"/>
  <c r="L127" i="9" s="1"/>
  <c r="K129" i="9"/>
  <c r="L129" i="9" s="1"/>
  <c r="K131" i="9"/>
  <c r="L131" i="9" s="1"/>
  <c r="AU127" i="9"/>
  <c r="AU129" i="9"/>
  <c r="K128" i="9"/>
  <c r="L128" i="9" s="1"/>
  <c r="K130" i="9"/>
  <c r="L130" i="9" s="1"/>
  <c r="K126" i="9"/>
  <c r="L126" i="9" s="1"/>
  <c r="AU122" i="9"/>
  <c r="AU124" i="9"/>
  <c r="K123" i="9"/>
  <c r="L123" i="9" s="1"/>
  <c r="K121" i="9"/>
  <c r="L121" i="9" s="1"/>
  <c r="K125" i="9"/>
  <c r="L125" i="9" s="1"/>
  <c r="AU131" i="9"/>
  <c r="AU126" i="9"/>
  <c r="AU123" i="9"/>
  <c r="AU121" i="9"/>
  <c r="K122" i="9"/>
  <c r="L122" i="9" s="1"/>
  <c r="AS58" i="7"/>
  <c r="T59" i="7"/>
  <c r="AR61" i="7"/>
  <c r="AR64" i="7"/>
  <c r="T65" i="7"/>
  <c r="AS67" i="7"/>
  <c r="T68" i="7"/>
  <c r="T89" i="7"/>
  <c r="AU127" i="7"/>
  <c r="T130" i="7"/>
  <c r="K131" i="7"/>
  <c r="L131" i="7" s="1"/>
  <c r="AV136" i="7"/>
  <c r="AU139" i="7"/>
  <c r="AU142" i="7"/>
  <c r="T143" i="7"/>
  <c r="AV145" i="7"/>
  <c r="T146" i="7"/>
  <c r="AS36" i="8"/>
  <c r="T60" i="8"/>
  <c r="AR62" i="8"/>
  <c r="T63" i="8"/>
  <c r="AS65" i="8"/>
  <c r="AS68" i="8"/>
  <c r="R132" i="8"/>
  <c r="D78" i="9"/>
  <c r="E64" i="9"/>
  <c r="H63" i="9" s="1"/>
  <c r="I63" i="9" s="1"/>
  <c r="J63" i="9" s="1"/>
  <c r="R141" i="11"/>
  <c r="K81" i="7"/>
  <c r="L81" i="7" s="1"/>
  <c r="K84" i="7"/>
  <c r="L84" i="7" s="1"/>
  <c r="AV127" i="7"/>
  <c r="R28" i="9"/>
  <c r="E60" i="9"/>
  <c r="H59" i="9" s="1"/>
  <c r="I59" i="9" s="1"/>
  <c r="J59" i="9" s="1"/>
  <c r="D74" i="9"/>
  <c r="R78" i="9"/>
  <c r="R100" i="9"/>
  <c r="AR73" i="7"/>
  <c r="K75" i="7"/>
  <c r="L75" i="7" s="1"/>
  <c r="K78" i="7"/>
  <c r="L78" i="7" s="1"/>
  <c r="AR82" i="7"/>
  <c r="AK93" i="7"/>
  <c r="T94" i="7"/>
  <c r="T99" i="7"/>
  <c r="AV108" i="7"/>
  <c r="T109" i="7"/>
  <c r="AV111" i="7"/>
  <c r="AU125" i="7"/>
  <c r="T128" i="7"/>
  <c r="K129" i="7"/>
  <c r="L129" i="7" s="1"/>
  <c r="AS29" i="8"/>
  <c r="K32" i="8"/>
  <c r="L32" i="8" s="1"/>
  <c r="AR33" i="8"/>
  <c r="K36" i="8"/>
  <c r="L36" i="8" s="1"/>
  <c r="AR43" i="8"/>
  <c r="K45" i="8"/>
  <c r="L45" i="8" s="1"/>
  <c r="AR48" i="8"/>
  <c r="AS53" i="8"/>
  <c r="K68" i="8"/>
  <c r="L68" i="8" s="1"/>
  <c r="R121" i="11"/>
  <c r="O121" i="11"/>
  <c r="D83" i="10"/>
  <c r="E69" i="10"/>
  <c r="H68" i="10" s="1"/>
  <c r="I68" i="10" s="1"/>
  <c r="J68" i="10" s="1"/>
  <c r="E50" i="7"/>
  <c r="H49" i="7" s="1"/>
  <c r="I49" i="7" s="1"/>
  <c r="J49" i="7" s="1"/>
  <c r="K58" i="7"/>
  <c r="L58" i="7" s="1"/>
  <c r="K67" i="7"/>
  <c r="L67" i="7" s="1"/>
  <c r="D68" i="7"/>
  <c r="AS73" i="7"/>
  <c r="T74" i="7"/>
  <c r="AR76" i="7"/>
  <c r="AR79" i="7"/>
  <c r="T80" i="7"/>
  <c r="AS82" i="7"/>
  <c r="T83" i="7"/>
  <c r="AK89" i="7"/>
  <c r="AU121" i="7"/>
  <c r="AU123" i="7"/>
  <c r="AV125" i="7"/>
  <c r="K136" i="7"/>
  <c r="L136" i="7" s="1"/>
  <c r="K145" i="7"/>
  <c r="L145" i="7" s="1"/>
  <c r="AR26" i="8"/>
  <c r="AU26" i="8" s="1"/>
  <c r="T27" i="8"/>
  <c r="AS33" i="8"/>
  <c r="AR37" i="8"/>
  <c r="AS48" i="8"/>
  <c r="E51" i="8"/>
  <c r="H50" i="8" s="1"/>
  <c r="I50" i="8" s="1"/>
  <c r="J50" i="8" s="1"/>
  <c r="K59" i="8"/>
  <c r="L59" i="8" s="1"/>
  <c r="K62" i="8"/>
  <c r="L62" i="8" s="1"/>
  <c r="K65" i="8"/>
  <c r="L65" i="8" s="1"/>
  <c r="T75" i="8"/>
  <c r="T78" i="8"/>
  <c r="P26" i="9"/>
  <c r="Q26" i="9" s="1"/>
  <c r="S26" i="9" s="1"/>
  <c r="R30" i="9"/>
  <c r="R93" i="9"/>
  <c r="E66" i="11"/>
  <c r="H65" i="11" s="1"/>
  <c r="I65" i="11" s="1"/>
  <c r="J65" i="11" s="1"/>
  <c r="D80" i="11"/>
  <c r="R47" i="10"/>
  <c r="R107" i="10"/>
  <c r="K61" i="7"/>
  <c r="L61" i="7" s="1"/>
  <c r="K64" i="7"/>
  <c r="L64" i="7" s="1"/>
  <c r="AS76" i="7"/>
  <c r="T77" i="7"/>
  <c r="AS79" i="7"/>
  <c r="K92" i="7"/>
  <c r="L92" i="7" s="1"/>
  <c r="K97" i="7"/>
  <c r="L97" i="7" s="1"/>
  <c r="AV121" i="7"/>
  <c r="AV123" i="7"/>
  <c r="T126" i="7"/>
  <c r="AU132" i="7"/>
  <c r="K142" i="7"/>
  <c r="L142" i="7" s="1"/>
  <c r="K53" i="8"/>
  <c r="L53" i="8" s="1"/>
  <c r="R89" i="8"/>
  <c r="O89" i="8"/>
  <c r="E53" i="9"/>
  <c r="H52" i="9" s="1"/>
  <c r="I52" i="9" s="1"/>
  <c r="J52" i="9" s="1"/>
  <c r="D68" i="9"/>
  <c r="AR63" i="9"/>
  <c r="AR60" i="9"/>
  <c r="AR69" i="9"/>
  <c r="AR66" i="9"/>
  <c r="K65" i="9"/>
  <c r="L65" i="9" s="1"/>
  <c r="K62" i="9"/>
  <c r="L62" i="9" s="1"/>
  <c r="K59" i="9"/>
  <c r="L59" i="9" s="1"/>
  <c r="K68" i="9"/>
  <c r="L68" i="9" s="1"/>
  <c r="AR62" i="9"/>
  <c r="AR68" i="9"/>
  <c r="AR65" i="9"/>
  <c r="AR59" i="9"/>
  <c r="K64" i="9"/>
  <c r="L64" i="9" s="1"/>
  <c r="K61" i="9"/>
  <c r="L61" i="9" s="1"/>
  <c r="K67" i="9"/>
  <c r="L67" i="9" s="1"/>
  <c r="K58" i="9"/>
  <c r="L58" i="9" s="1"/>
  <c r="AR64" i="9"/>
  <c r="AR61" i="9"/>
  <c r="AR67" i="9"/>
  <c r="K63" i="9"/>
  <c r="L63" i="9" s="1"/>
  <c r="K60" i="9"/>
  <c r="L60" i="9" s="1"/>
  <c r="AR58" i="9"/>
  <c r="AR65" i="7"/>
  <c r="T66" i="7"/>
  <c r="AR68" i="7"/>
  <c r="T69" i="7"/>
  <c r="AK94" i="7"/>
  <c r="T95" i="7"/>
  <c r="AK99" i="7"/>
  <c r="T100" i="7"/>
  <c r="T124" i="7"/>
  <c r="K125" i="7"/>
  <c r="L125" i="7" s="1"/>
  <c r="AU130" i="7"/>
  <c r="AV132" i="7"/>
  <c r="AU137" i="7"/>
  <c r="AU143" i="7"/>
  <c r="T144" i="7"/>
  <c r="AU146" i="7"/>
  <c r="T147" i="7"/>
  <c r="K29" i="8"/>
  <c r="L29" i="8" s="1"/>
  <c r="T31" i="8"/>
  <c r="T35" i="8"/>
  <c r="K43" i="8"/>
  <c r="L43" i="8" s="1"/>
  <c r="K48" i="8"/>
  <c r="L48" i="8" s="1"/>
  <c r="AS51" i="8"/>
  <c r="AR60" i="8"/>
  <c r="T61" i="8"/>
  <c r="AR63" i="8"/>
  <c r="T64" i="8"/>
  <c r="AS66" i="8"/>
  <c r="AS69" i="8"/>
  <c r="K66" i="9"/>
  <c r="L66" i="9" s="1"/>
  <c r="R76" i="9"/>
  <c r="R136" i="9"/>
  <c r="O136" i="9"/>
  <c r="R58" i="11"/>
  <c r="O58" i="11"/>
  <c r="AS59" i="7"/>
  <c r="T60" i="7"/>
  <c r="AR62" i="7"/>
  <c r="T63" i="7"/>
  <c r="AS65" i="7"/>
  <c r="AS68" i="7"/>
  <c r="K73" i="7"/>
  <c r="L73" i="7" s="1"/>
  <c r="K82" i="7"/>
  <c r="L82" i="7" s="1"/>
  <c r="T113" i="7"/>
  <c r="T116" i="7"/>
  <c r="T122" i="7"/>
  <c r="AV130" i="7"/>
  <c r="AV137" i="7"/>
  <c r="T138" i="7"/>
  <c r="AU140" i="7"/>
  <c r="T141" i="7"/>
  <c r="AV143" i="7"/>
  <c r="AV146" i="7"/>
  <c r="AR30" i="8"/>
  <c r="K33" i="8"/>
  <c r="L33" i="8" s="1"/>
  <c r="AR34" i="8"/>
  <c r="AR46" i="8"/>
  <c r="AS60" i="8"/>
  <c r="AS63" i="8"/>
  <c r="AS84" i="8"/>
  <c r="AS81" i="8"/>
  <c r="AS83" i="8"/>
  <c r="R109" i="8"/>
  <c r="R146" i="8"/>
  <c r="D66" i="9"/>
  <c r="E51" i="9"/>
  <c r="H50" i="9" s="1"/>
  <c r="I50" i="9" s="1"/>
  <c r="J50" i="9" s="1"/>
  <c r="E48" i="7"/>
  <c r="H47" i="7" s="1"/>
  <c r="I47" i="7" s="1"/>
  <c r="J47" i="7" s="1"/>
  <c r="K76" i="7"/>
  <c r="L76" i="7" s="1"/>
  <c r="K79" i="7"/>
  <c r="L79" i="7" s="1"/>
  <c r="AK90" i="7"/>
  <c r="K93" i="7"/>
  <c r="L93" i="7" s="1"/>
  <c r="K98" i="7"/>
  <c r="L98" i="7" s="1"/>
  <c r="AV106" i="7"/>
  <c r="T107" i="7"/>
  <c r="AV112" i="7"/>
  <c r="K123" i="7"/>
  <c r="L123" i="7" s="1"/>
  <c r="AU128" i="7"/>
  <c r="AS30" i="8"/>
  <c r="K37" i="8"/>
  <c r="L37" i="8" s="1"/>
  <c r="E49" i="8"/>
  <c r="H48" i="8" s="1"/>
  <c r="I48" i="8" s="1"/>
  <c r="J48" i="8" s="1"/>
  <c r="K51" i="8"/>
  <c r="L51" i="8" s="1"/>
  <c r="D78" i="8"/>
  <c r="K69" i="9"/>
  <c r="L69" i="9" s="1"/>
  <c r="R79" i="9"/>
  <c r="K68" i="7"/>
  <c r="L68" i="7" s="1"/>
  <c r="AR74" i="7"/>
  <c r="AR80" i="7"/>
  <c r="T81" i="7"/>
  <c r="AR83" i="7"/>
  <c r="T84" i="7"/>
  <c r="AK95" i="7"/>
  <c r="AK100" i="7"/>
  <c r="AV128" i="7"/>
  <c r="T131" i="7"/>
  <c r="K132" i="7"/>
  <c r="L132" i="7" s="1"/>
  <c r="K146" i="7"/>
  <c r="L146" i="7" s="1"/>
  <c r="K46" i="8"/>
  <c r="L46" i="8" s="1"/>
  <c r="AR49" i="8"/>
  <c r="K66" i="8"/>
  <c r="L66" i="8" s="1"/>
  <c r="K69" i="8"/>
  <c r="L69" i="8" s="1"/>
  <c r="T76" i="8"/>
  <c r="T79" i="8"/>
  <c r="K124" i="9"/>
  <c r="L124" i="9" s="1"/>
  <c r="E51" i="7"/>
  <c r="H50" i="7" s="1"/>
  <c r="I50" i="7" s="1"/>
  <c r="J50" i="7" s="1"/>
  <c r="K62" i="7"/>
  <c r="L62" i="7" s="1"/>
  <c r="K65" i="7"/>
  <c r="L65" i="7" s="1"/>
  <c r="AS74" i="7"/>
  <c r="T75" i="7"/>
  <c r="AS80" i="7"/>
  <c r="AS83" i="7"/>
  <c r="AU126" i="7"/>
  <c r="K130" i="7"/>
  <c r="L130" i="7" s="1"/>
  <c r="K137" i="7"/>
  <c r="L137" i="7" s="1"/>
  <c r="K140" i="7"/>
  <c r="L140" i="7" s="1"/>
  <c r="K143" i="7"/>
  <c r="L143" i="7" s="1"/>
  <c r="K30" i="8"/>
  <c r="L30" i="8" s="1"/>
  <c r="T32" i="8"/>
  <c r="AS49" i="8"/>
  <c r="AR58" i="8"/>
  <c r="K60" i="8"/>
  <c r="L60" i="8" s="1"/>
  <c r="K63" i="8"/>
  <c r="L63" i="8" s="1"/>
  <c r="AR67" i="8"/>
  <c r="AS78" i="8"/>
  <c r="D75" i="9"/>
  <c r="E61" i="9"/>
  <c r="H60" i="9" s="1"/>
  <c r="I60" i="9" s="1"/>
  <c r="J60" i="9" s="1"/>
  <c r="E63" i="9"/>
  <c r="H62" i="9" s="1"/>
  <c r="I62" i="9" s="1"/>
  <c r="J62" i="9" s="1"/>
  <c r="D77" i="9"/>
  <c r="R98" i="9"/>
  <c r="AR66" i="7"/>
  <c r="T136" i="7"/>
  <c r="AU144" i="7"/>
  <c r="AR31" i="8"/>
  <c r="K34" i="8"/>
  <c r="L34" i="8" s="1"/>
  <c r="AS58" i="8"/>
  <c r="T59" i="8"/>
  <c r="AR61" i="8"/>
  <c r="T65" i="8"/>
  <c r="R27" i="9"/>
  <c r="O27" i="9"/>
  <c r="P27" i="9" s="1"/>
  <c r="Q27" i="9" s="1"/>
  <c r="S27" i="9" s="1"/>
  <c r="U27" i="9" s="1"/>
  <c r="AQ27" i="9" s="1"/>
  <c r="AU27" i="9" s="1"/>
  <c r="R46" i="9"/>
  <c r="E68" i="9"/>
  <c r="H67" i="9" s="1"/>
  <c r="I67" i="9" s="1"/>
  <c r="J67" i="9" s="1"/>
  <c r="D82" i="9"/>
  <c r="AL95" i="8"/>
  <c r="AL100" i="8"/>
  <c r="K115" i="8"/>
  <c r="L115" i="8" s="1"/>
  <c r="AU126" i="8"/>
  <c r="T129" i="8"/>
  <c r="K130" i="8"/>
  <c r="L130" i="8" s="1"/>
  <c r="K140" i="8"/>
  <c r="L140" i="8" s="1"/>
  <c r="K143" i="8"/>
  <c r="L143" i="8" s="1"/>
  <c r="T32" i="9"/>
  <c r="AR44" i="9"/>
  <c r="T45" i="9"/>
  <c r="AS49" i="9"/>
  <c r="D58" i="9"/>
  <c r="D61" i="9"/>
  <c r="D64" i="9"/>
  <c r="AS75" i="9"/>
  <c r="AS78" i="9"/>
  <c r="T93" i="9"/>
  <c r="K113" i="9"/>
  <c r="L113" i="9" s="1"/>
  <c r="K116" i="9"/>
  <c r="L116" i="9" s="1"/>
  <c r="E69" i="11"/>
  <c r="H68" i="11" s="1"/>
  <c r="I68" i="11" s="1"/>
  <c r="J68" i="11" s="1"/>
  <c r="D83" i="11"/>
  <c r="R74" i="11"/>
  <c r="R138" i="11"/>
  <c r="R145" i="11"/>
  <c r="K99" i="8"/>
  <c r="L99" i="8" s="1"/>
  <c r="T36" i="9"/>
  <c r="AK91" i="8"/>
  <c r="T92" i="8"/>
  <c r="K94" i="8"/>
  <c r="L94" i="8" s="1"/>
  <c r="AK96" i="8"/>
  <c r="T97" i="8"/>
  <c r="T105" i="8"/>
  <c r="AU113" i="8"/>
  <c r="T114" i="8"/>
  <c r="AU116" i="8"/>
  <c r="AU122" i="8"/>
  <c r="AV124" i="8"/>
  <c r="T127" i="8"/>
  <c r="K128" i="8"/>
  <c r="L128" i="8" s="1"/>
  <c r="AU138" i="8"/>
  <c r="T139" i="8"/>
  <c r="AU141" i="8"/>
  <c r="T142" i="8"/>
  <c r="AV144" i="8"/>
  <c r="AV147" i="8"/>
  <c r="AR42" i="9"/>
  <c r="E47" i="9"/>
  <c r="H46" i="9" s="1"/>
  <c r="I46" i="9" s="1"/>
  <c r="J46" i="9" s="1"/>
  <c r="K49" i="9"/>
  <c r="L49" i="9" s="1"/>
  <c r="AR52" i="9"/>
  <c r="T53" i="9"/>
  <c r="AS61" i="9"/>
  <c r="T62" i="9"/>
  <c r="AS64" i="9"/>
  <c r="K81" i="9"/>
  <c r="L81" i="9" s="1"/>
  <c r="K84" i="9"/>
  <c r="L84" i="9" s="1"/>
  <c r="K91" i="9"/>
  <c r="L91" i="9" s="1"/>
  <c r="K96" i="9"/>
  <c r="L96" i="9" s="1"/>
  <c r="AK98" i="9"/>
  <c r="AV105" i="9"/>
  <c r="T106" i="9"/>
  <c r="AU108" i="9"/>
  <c r="AU111" i="9"/>
  <c r="T112" i="9"/>
  <c r="AV114" i="9"/>
  <c r="T115" i="9"/>
  <c r="AV128" i="9"/>
  <c r="AV130" i="9"/>
  <c r="AV132" i="9"/>
  <c r="AV127" i="9"/>
  <c r="AV129" i="9"/>
  <c r="AV131" i="9"/>
  <c r="AV126" i="9"/>
  <c r="D78" i="11"/>
  <c r="E64" i="11"/>
  <c r="H63" i="11" s="1"/>
  <c r="I63" i="11" s="1"/>
  <c r="J63" i="11" s="1"/>
  <c r="L69" i="11"/>
  <c r="E64" i="10"/>
  <c r="H63" i="10" s="1"/>
  <c r="I63" i="10" s="1"/>
  <c r="J63" i="10" s="1"/>
  <c r="D78" i="10"/>
  <c r="K90" i="8"/>
  <c r="L90" i="8" s="1"/>
  <c r="AV107" i="8"/>
  <c r="AV110" i="8"/>
  <c r="T125" i="8"/>
  <c r="K126" i="8"/>
  <c r="L126" i="8" s="1"/>
  <c r="AU131" i="8"/>
  <c r="T33" i="9"/>
  <c r="AS47" i="9"/>
  <c r="E50" i="9"/>
  <c r="H49" i="9" s="1"/>
  <c r="I49" i="9" s="1"/>
  <c r="J49" i="9" s="1"/>
  <c r="K52" i="9"/>
  <c r="L52" i="9" s="1"/>
  <c r="AS73" i="9"/>
  <c r="T74" i="9"/>
  <c r="AR76" i="9"/>
  <c r="AR79" i="9"/>
  <c r="T80" i="9"/>
  <c r="AS82" i="9"/>
  <c r="T83" i="9"/>
  <c r="AV125" i="9"/>
  <c r="AK92" i="8"/>
  <c r="K95" i="8"/>
  <c r="L95" i="8" s="1"/>
  <c r="AK97" i="8"/>
  <c r="T98" i="8"/>
  <c r="K100" i="8"/>
  <c r="L100" i="8" s="1"/>
  <c r="T121" i="8"/>
  <c r="T123" i="8"/>
  <c r="K124" i="8"/>
  <c r="L124" i="8" s="1"/>
  <c r="AU129" i="8"/>
  <c r="AV131" i="8"/>
  <c r="K144" i="8"/>
  <c r="L144" i="8" s="1"/>
  <c r="K147" i="8"/>
  <c r="L147" i="8" s="1"/>
  <c r="T26" i="9"/>
  <c r="K31" i="9"/>
  <c r="L31" i="9" s="1"/>
  <c r="AR32" i="9"/>
  <c r="K35" i="9"/>
  <c r="L35" i="9" s="1"/>
  <c r="T37" i="9"/>
  <c r="K42" i="9"/>
  <c r="L42" i="9" s="1"/>
  <c r="E45" i="9"/>
  <c r="H44" i="9" s="1"/>
  <c r="I44" i="9" s="1"/>
  <c r="J44" i="9" s="1"/>
  <c r="AR50" i="9"/>
  <c r="T51" i="9"/>
  <c r="AS76" i="9"/>
  <c r="T77" i="9"/>
  <c r="AS79" i="9"/>
  <c r="T90" i="9"/>
  <c r="K92" i="9"/>
  <c r="L92" i="9" s="1"/>
  <c r="K97" i="9"/>
  <c r="L97" i="9" s="1"/>
  <c r="K105" i="9"/>
  <c r="L105" i="9" s="1"/>
  <c r="K114" i="9"/>
  <c r="L114" i="9" s="1"/>
  <c r="AV123" i="9"/>
  <c r="R136" i="11"/>
  <c r="O136" i="11"/>
  <c r="R46" i="10"/>
  <c r="T93" i="8"/>
  <c r="AL97" i="8"/>
  <c r="K113" i="8"/>
  <c r="L113" i="8" s="1"/>
  <c r="K116" i="8"/>
  <c r="L116" i="8" s="1"/>
  <c r="K122" i="8"/>
  <c r="L122" i="8" s="1"/>
  <c r="AV129" i="8"/>
  <c r="T132" i="8"/>
  <c r="AU136" i="8"/>
  <c r="K138" i="8"/>
  <c r="L138" i="8" s="1"/>
  <c r="K141" i="8"/>
  <c r="L141" i="8" s="1"/>
  <c r="AU145" i="8"/>
  <c r="AR36" i="9"/>
  <c r="AR45" i="9"/>
  <c r="K47" i="9"/>
  <c r="L47" i="9" s="1"/>
  <c r="AS50" i="9"/>
  <c r="T66" i="9"/>
  <c r="T69" i="9"/>
  <c r="AK94" i="9"/>
  <c r="T95" i="9"/>
  <c r="AK99" i="9"/>
  <c r="T100" i="9"/>
  <c r="K108" i="9"/>
  <c r="L108" i="9" s="1"/>
  <c r="K111" i="9"/>
  <c r="L111" i="9" s="1"/>
  <c r="E60" i="11"/>
  <c r="H59" i="11" s="1"/>
  <c r="I59" i="11" s="1"/>
  <c r="J59" i="11" s="1"/>
  <c r="D74" i="11"/>
  <c r="E46" i="11"/>
  <c r="H45" i="11" s="1"/>
  <c r="I45" i="11" s="1"/>
  <c r="J45" i="11" s="1"/>
  <c r="D61" i="11"/>
  <c r="D81" i="11"/>
  <c r="E67" i="11"/>
  <c r="H66" i="11" s="1"/>
  <c r="I66" i="11" s="1"/>
  <c r="J66" i="11" s="1"/>
  <c r="R52" i="11"/>
  <c r="T89" i="8"/>
  <c r="AU105" i="8"/>
  <c r="K107" i="8"/>
  <c r="L107" i="8" s="1"/>
  <c r="K110" i="8"/>
  <c r="L110" i="8" s="1"/>
  <c r="AU114" i="8"/>
  <c r="AU127" i="8"/>
  <c r="T130" i="8"/>
  <c r="K131" i="8"/>
  <c r="L131" i="8" s="1"/>
  <c r="AV136" i="8"/>
  <c r="AU139" i="8"/>
  <c r="AU142" i="8"/>
  <c r="T143" i="8"/>
  <c r="AV145" i="8"/>
  <c r="T146" i="8"/>
  <c r="AS45" i="9"/>
  <c r="T46" i="9"/>
  <c r="T60" i="9"/>
  <c r="T63" i="9"/>
  <c r="AS65" i="9"/>
  <c r="AS68" i="9"/>
  <c r="K82" i="9"/>
  <c r="L82" i="9" s="1"/>
  <c r="AU106" i="9"/>
  <c r="AU112" i="9"/>
  <c r="T113" i="9"/>
  <c r="AU115" i="9"/>
  <c r="T116" i="9"/>
  <c r="R123" i="11"/>
  <c r="D62" i="10"/>
  <c r="E47" i="10"/>
  <c r="H46" i="10" s="1"/>
  <c r="I46" i="10" s="1"/>
  <c r="J46" i="10" s="1"/>
  <c r="E61" i="10"/>
  <c r="H60" i="10" s="1"/>
  <c r="I60" i="10" s="1"/>
  <c r="J60" i="10" s="1"/>
  <c r="D75" i="10"/>
  <c r="R142" i="12"/>
  <c r="K91" i="8"/>
  <c r="L91" i="8" s="1"/>
  <c r="K96" i="8"/>
  <c r="L96" i="8" s="1"/>
  <c r="AK98" i="8"/>
  <c r="AV105" i="8"/>
  <c r="AU108" i="8"/>
  <c r="AU111" i="8"/>
  <c r="T112" i="8"/>
  <c r="AV114" i="8"/>
  <c r="T115" i="8"/>
  <c r="AV127" i="8"/>
  <c r="AV139" i="8"/>
  <c r="AV142" i="8"/>
  <c r="T30" i="9"/>
  <c r="T34" i="9"/>
  <c r="E48" i="9"/>
  <c r="H47" i="9" s="1"/>
  <c r="I47" i="9" s="1"/>
  <c r="J47" i="9" s="1"/>
  <c r="K50" i="9"/>
  <c r="L50" i="9" s="1"/>
  <c r="AR53" i="9"/>
  <c r="T64" i="11"/>
  <c r="T61" i="11"/>
  <c r="T67" i="11"/>
  <c r="T58" i="11"/>
  <c r="T63" i="11"/>
  <c r="T60" i="11"/>
  <c r="T69" i="11"/>
  <c r="T66" i="11"/>
  <c r="T62" i="11"/>
  <c r="T68" i="11"/>
  <c r="T65" i="11"/>
  <c r="T59" i="11"/>
  <c r="AK93" i="8"/>
  <c r="T94" i="8"/>
  <c r="AL98" i="8"/>
  <c r="T99" i="8"/>
  <c r="AV108" i="8"/>
  <c r="T109" i="8"/>
  <c r="AV111" i="8"/>
  <c r="AU125" i="8"/>
  <c r="T128" i="8"/>
  <c r="K129" i="8"/>
  <c r="L129" i="8" s="1"/>
  <c r="K32" i="9"/>
  <c r="L32" i="9" s="1"/>
  <c r="AR33" i="9"/>
  <c r="K36" i="9"/>
  <c r="L36" i="9" s="1"/>
  <c r="AR43" i="9"/>
  <c r="K45" i="9"/>
  <c r="L45" i="9" s="1"/>
  <c r="AR48" i="9"/>
  <c r="T49" i="9"/>
  <c r="AS53" i="9"/>
  <c r="O73" i="9"/>
  <c r="AR74" i="9"/>
  <c r="AR80" i="9"/>
  <c r="T81" i="9"/>
  <c r="AR83" i="9"/>
  <c r="T84" i="9"/>
  <c r="T91" i="9"/>
  <c r="AK95" i="9"/>
  <c r="T96" i="9"/>
  <c r="AK100" i="9"/>
  <c r="AV109" i="9"/>
  <c r="E65" i="11"/>
  <c r="H64" i="11" s="1"/>
  <c r="I64" i="11" s="1"/>
  <c r="J64" i="11" s="1"/>
  <c r="D79" i="11"/>
  <c r="R147" i="11"/>
  <c r="AU121" i="8"/>
  <c r="AU123" i="8"/>
  <c r="AV125" i="8"/>
  <c r="K136" i="8"/>
  <c r="L136" i="8" s="1"/>
  <c r="K145" i="8"/>
  <c r="L145" i="8" s="1"/>
  <c r="AR26" i="9"/>
  <c r="T27" i="9"/>
  <c r="AR37" i="9"/>
  <c r="AS43" i="9"/>
  <c r="T44" i="9"/>
  <c r="AS48" i="9"/>
  <c r="D69" i="9"/>
  <c r="AS74" i="9"/>
  <c r="T75" i="9"/>
  <c r="AR77" i="9"/>
  <c r="T78" i="9"/>
  <c r="AS80" i="9"/>
  <c r="AS83" i="9"/>
  <c r="K89" i="9"/>
  <c r="L89" i="9" s="1"/>
  <c r="AL95" i="9"/>
  <c r="K115" i="9"/>
  <c r="L115" i="9" s="1"/>
  <c r="T131" i="9"/>
  <c r="T126" i="9"/>
  <c r="T128" i="9"/>
  <c r="T130" i="9"/>
  <c r="T132" i="9"/>
  <c r="T127" i="9"/>
  <c r="T129" i="9"/>
  <c r="R100" i="11"/>
  <c r="T142" i="11"/>
  <c r="T139" i="11"/>
  <c r="T145" i="11"/>
  <c r="T136" i="11"/>
  <c r="T141" i="11"/>
  <c r="T138" i="11"/>
  <c r="T147" i="11"/>
  <c r="T144" i="11"/>
  <c r="T140" i="11"/>
  <c r="T146" i="11"/>
  <c r="T143" i="11"/>
  <c r="T137" i="11"/>
  <c r="R67" i="10"/>
  <c r="T90" i="8"/>
  <c r="K92" i="8"/>
  <c r="L92" i="8" s="1"/>
  <c r="K97" i="8"/>
  <c r="L97" i="8" s="1"/>
  <c r="K105" i="8"/>
  <c r="L105" i="8" s="1"/>
  <c r="K114" i="8"/>
  <c r="L114" i="8" s="1"/>
  <c r="AV121" i="8"/>
  <c r="AV123" i="8"/>
  <c r="T126" i="8"/>
  <c r="K127" i="8"/>
  <c r="L127" i="8" s="1"/>
  <c r="AU132" i="8"/>
  <c r="K142" i="8"/>
  <c r="L142" i="8" s="1"/>
  <c r="AR51" i="9"/>
  <c r="K53" i="9"/>
  <c r="L53" i="9" s="1"/>
  <c r="T58" i="9"/>
  <c r="T67" i="9"/>
  <c r="K99" i="9"/>
  <c r="L99" i="9" s="1"/>
  <c r="K106" i="9"/>
  <c r="L106" i="9" s="1"/>
  <c r="K109" i="9"/>
  <c r="L109" i="9" s="1"/>
  <c r="K112" i="9"/>
  <c r="L112" i="9" s="1"/>
  <c r="D84" i="11"/>
  <c r="E70" i="11"/>
  <c r="H69" i="11" s="1"/>
  <c r="I69" i="11" s="1"/>
  <c r="J69" i="11" s="1"/>
  <c r="L63" i="11"/>
  <c r="AK94" i="8"/>
  <c r="T95" i="8"/>
  <c r="AK99" i="8"/>
  <c r="K108" i="8"/>
  <c r="L108" i="8" s="1"/>
  <c r="K111" i="8"/>
  <c r="L111" i="8" s="1"/>
  <c r="T124" i="8"/>
  <c r="K125" i="8"/>
  <c r="L125" i="8" s="1"/>
  <c r="AU130" i="8"/>
  <c r="AV132" i="8"/>
  <c r="AU137" i="8"/>
  <c r="AU143" i="8"/>
  <c r="T144" i="8"/>
  <c r="AU146" i="8"/>
  <c r="K29" i="9"/>
  <c r="L29" i="9" s="1"/>
  <c r="T31" i="9"/>
  <c r="T42" i="9"/>
  <c r="K43" i="9"/>
  <c r="L43" i="9" s="1"/>
  <c r="K48" i="9"/>
  <c r="L48" i="9" s="1"/>
  <c r="AS51" i="9"/>
  <c r="T52" i="9"/>
  <c r="T61" i="9"/>
  <c r="AS66" i="9"/>
  <c r="K83" i="9"/>
  <c r="L83" i="9" s="1"/>
  <c r="AK91" i="9"/>
  <c r="T92" i="9"/>
  <c r="K94" i="9"/>
  <c r="L94" i="9" s="1"/>
  <c r="T105" i="9"/>
  <c r="AU113" i="9"/>
  <c r="T114" i="9"/>
  <c r="AU116" i="9"/>
  <c r="AV124" i="9"/>
  <c r="E63" i="11"/>
  <c r="H62" i="11" s="1"/>
  <c r="I62" i="11" s="1"/>
  <c r="J62" i="11" s="1"/>
  <c r="D77" i="11"/>
  <c r="L67" i="11"/>
  <c r="R122" i="11"/>
  <c r="AU112" i="8"/>
  <c r="T113" i="8"/>
  <c r="AU115" i="8"/>
  <c r="T116" i="8"/>
  <c r="AV137" i="8"/>
  <c r="AV143" i="8"/>
  <c r="AV146" i="8"/>
  <c r="K33" i="9"/>
  <c r="L33" i="9" s="1"/>
  <c r="AR34" i="9"/>
  <c r="AR46" i="9"/>
  <c r="K77" i="9"/>
  <c r="L77" i="9" s="1"/>
  <c r="K80" i="9"/>
  <c r="L80" i="9" s="1"/>
  <c r="AU107" i="9"/>
  <c r="T108" i="9"/>
  <c r="AV113" i="9"/>
  <c r="AV116" i="9"/>
  <c r="E68" i="11"/>
  <c r="H67" i="11" s="1"/>
  <c r="I67" i="11" s="1"/>
  <c r="J67" i="11" s="1"/>
  <c r="D82" i="11"/>
  <c r="L60" i="11"/>
  <c r="K35" i="10"/>
  <c r="L35" i="10" s="1"/>
  <c r="AR32" i="10"/>
  <c r="K31" i="10"/>
  <c r="L31" i="10" s="1"/>
  <c r="AR28" i="10"/>
  <c r="K27" i="10"/>
  <c r="L27" i="10" s="1"/>
  <c r="AR35" i="10"/>
  <c r="K34" i="10"/>
  <c r="L34" i="10" s="1"/>
  <c r="AR31" i="10"/>
  <c r="K30" i="10"/>
  <c r="L30" i="10" s="1"/>
  <c r="AR27" i="10"/>
  <c r="K37" i="10"/>
  <c r="L37" i="10" s="1"/>
  <c r="K26" i="10"/>
  <c r="L26" i="10" s="1"/>
  <c r="AR34" i="10"/>
  <c r="K33" i="10"/>
  <c r="L33" i="10" s="1"/>
  <c r="AR30" i="10"/>
  <c r="K29" i="10"/>
  <c r="L29" i="10" s="1"/>
  <c r="K36" i="10"/>
  <c r="L36" i="10" s="1"/>
  <c r="AR33" i="10"/>
  <c r="K32" i="10"/>
  <c r="L32" i="10" s="1"/>
  <c r="AR29" i="10"/>
  <c r="K28" i="10"/>
  <c r="L28" i="10" s="1"/>
  <c r="AR36" i="10"/>
  <c r="D80" i="10"/>
  <c r="E66" i="10"/>
  <c r="H65" i="10" s="1"/>
  <c r="I65" i="10" s="1"/>
  <c r="J65" i="10" s="1"/>
  <c r="AK90" i="8"/>
  <c r="K93" i="8"/>
  <c r="L93" i="8" s="1"/>
  <c r="AV106" i="8"/>
  <c r="AV112" i="8"/>
  <c r="T73" i="9"/>
  <c r="AR81" i="9"/>
  <c r="AV107" i="9"/>
  <c r="R146" i="9"/>
  <c r="E59" i="11"/>
  <c r="H58" i="11" s="1"/>
  <c r="I58" i="11" s="1"/>
  <c r="J58" i="11" s="1"/>
  <c r="D73" i="11"/>
  <c r="D75" i="11"/>
  <c r="E61" i="11"/>
  <c r="H60" i="11" s="1"/>
  <c r="I60" i="11" s="1"/>
  <c r="J60" i="11" s="1"/>
  <c r="E60" i="10"/>
  <c r="H59" i="10" s="1"/>
  <c r="I59" i="10" s="1"/>
  <c r="J59" i="10" s="1"/>
  <c r="D74" i="10"/>
  <c r="R114" i="10"/>
  <c r="R46" i="12"/>
  <c r="R67" i="12"/>
  <c r="K137" i="9"/>
  <c r="L137" i="9" s="1"/>
  <c r="K140" i="9"/>
  <c r="L140" i="9" s="1"/>
  <c r="K143" i="9"/>
  <c r="L143" i="9" s="1"/>
  <c r="O26" i="11"/>
  <c r="P26" i="11" s="1"/>
  <c r="Q26" i="11" s="1"/>
  <c r="S26" i="11" s="1"/>
  <c r="U26" i="11" s="1"/>
  <c r="AQ26" i="11" s="1"/>
  <c r="K30" i="11"/>
  <c r="L30" i="11" s="1"/>
  <c r="T32" i="11"/>
  <c r="AR44" i="11"/>
  <c r="AS49" i="11"/>
  <c r="AR67" i="11"/>
  <c r="K113" i="11"/>
  <c r="L113" i="11" s="1"/>
  <c r="K116" i="11"/>
  <c r="L116" i="11" s="1"/>
  <c r="T53" i="10"/>
  <c r="T52" i="10"/>
  <c r="R32" i="12"/>
  <c r="T136" i="9"/>
  <c r="AU144" i="9"/>
  <c r="T145" i="9"/>
  <c r="AU147" i="9"/>
  <c r="AR31" i="11"/>
  <c r="K34" i="11"/>
  <c r="L34" i="11" s="1"/>
  <c r="AR35" i="11"/>
  <c r="T36" i="11"/>
  <c r="AS44" i="11"/>
  <c r="AS58" i="11"/>
  <c r="AR61" i="11"/>
  <c r="AR64" i="11"/>
  <c r="AS67" i="11"/>
  <c r="T89" i="11"/>
  <c r="AU105" i="11"/>
  <c r="K107" i="11"/>
  <c r="L107" i="11" s="1"/>
  <c r="K110" i="11"/>
  <c r="L110" i="11" s="1"/>
  <c r="AU114" i="11"/>
  <c r="AU127" i="11"/>
  <c r="T130" i="11"/>
  <c r="K131" i="11"/>
  <c r="L131" i="11" s="1"/>
  <c r="AV136" i="11"/>
  <c r="AU139" i="11"/>
  <c r="AU142" i="11"/>
  <c r="AV145" i="11"/>
  <c r="AS36" i="10"/>
  <c r="T46" i="10"/>
  <c r="D79" i="10"/>
  <c r="E65" i="10"/>
  <c r="H64" i="10" s="1"/>
  <c r="I64" i="10" s="1"/>
  <c r="J64" i="10" s="1"/>
  <c r="AU138" i="9"/>
  <c r="T139" i="9"/>
  <c r="AU141" i="9"/>
  <c r="T142" i="9"/>
  <c r="AV144" i="9"/>
  <c r="AV147" i="9"/>
  <c r="AS31" i="11"/>
  <c r="AS35" i="11"/>
  <c r="AR42" i="11"/>
  <c r="E47" i="11"/>
  <c r="H46" i="11" s="1"/>
  <c r="I46" i="11" s="1"/>
  <c r="J46" i="11" s="1"/>
  <c r="K49" i="11"/>
  <c r="L49" i="11" s="1"/>
  <c r="AR52" i="11"/>
  <c r="T53" i="11"/>
  <c r="AS61" i="11"/>
  <c r="AS64" i="11"/>
  <c r="K81" i="11"/>
  <c r="L81" i="11" s="1"/>
  <c r="K84" i="11"/>
  <c r="L84" i="11" s="1"/>
  <c r="K91" i="11"/>
  <c r="L91" i="11" s="1"/>
  <c r="K96" i="11"/>
  <c r="L96" i="11" s="1"/>
  <c r="AK98" i="11"/>
  <c r="T106" i="11"/>
  <c r="AU108" i="11"/>
  <c r="AU111" i="11"/>
  <c r="T112" i="11"/>
  <c r="AV114" i="11"/>
  <c r="T115" i="11"/>
  <c r="AV127" i="11"/>
  <c r="AV142" i="11"/>
  <c r="T30" i="10"/>
  <c r="T34" i="10"/>
  <c r="T50" i="10"/>
  <c r="AR51" i="10"/>
  <c r="R30" i="12"/>
  <c r="AV138" i="9"/>
  <c r="AV141" i="9"/>
  <c r="K27" i="11"/>
  <c r="L27" i="11" s="1"/>
  <c r="T29" i="11"/>
  <c r="AS42" i="11"/>
  <c r="T43" i="11"/>
  <c r="K44" i="11"/>
  <c r="L44" i="11" s="1"/>
  <c r="AR47" i="11"/>
  <c r="T48" i="11"/>
  <c r="AS52" i="11"/>
  <c r="AR73" i="11"/>
  <c r="K75" i="11"/>
  <c r="L75" i="11" s="1"/>
  <c r="K78" i="11"/>
  <c r="L78" i="11" s="1"/>
  <c r="AR82" i="11"/>
  <c r="AK93" i="11"/>
  <c r="T94" i="11"/>
  <c r="AL98" i="11"/>
  <c r="T99" i="11"/>
  <c r="AV108" i="11"/>
  <c r="T109" i="11"/>
  <c r="AV111" i="11"/>
  <c r="AU125" i="11"/>
  <c r="T128" i="11"/>
  <c r="K129" i="11"/>
  <c r="L129" i="11" s="1"/>
  <c r="AS29" i="10"/>
  <c r="AR43" i="10"/>
  <c r="K45" i="10"/>
  <c r="L45" i="10" s="1"/>
  <c r="AR48" i="10"/>
  <c r="T49" i="10"/>
  <c r="AK89" i="10"/>
  <c r="AK93" i="10"/>
  <c r="AK98" i="10"/>
  <c r="K96" i="10"/>
  <c r="L96" i="10" s="1"/>
  <c r="K91" i="10"/>
  <c r="L91" i="10" s="1"/>
  <c r="K100" i="10"/>
  <c r="L100" i="10" s="1"/>
  <c r="AK97" i="10"/>
  <c r="K95" i="10"/>
  <c r="L95" i="10" s="1"/>
  <c r="AK92" i="10"/>
  <c r="K90" i="10"/>
  <c r="L90" i="10" s="1"/>
  <c r="AK96" i="10"/>
  <c r="K94" i="10"/>
  <c r="L94" i="10" s="1"/>
  <c r="AK91" i="10"/>
  <c r="K89" i="10"/>
  <c r="L89" i="10" s="1"/>
  <c r="AK100" i="10"/>
  <c r="AK95" i="10"/>
  <c r="K98" i="10"/>
  <c r="L98" i="10" s="1"/>
  <c r="K93" i="10"/>
  <c r="L93" i="10" s="1"/>
  <c r="AK90" i="10"/>
  <c r="AK99" i="10"/>
  <c r="AK94" i="10"/>
  <c r="K97" i="10"/>
  <c r="L97" i="10" s="1"/>
  <c r="K92" i="10"/>
  <c r="L92" i="10" s="1"/>
  <c r="K99" i="10"/>
  <c r="L99" i="10" s="1"/>
  <c r="AV111" i="10"/>
  <c r="AV108" i="10"/>
  <c r="AV114" i="10"/>
  <c r="AV105" i="10"/>
  <c r="AV110" i="10"/>
  <c r="AV107" i="10"/>
  <c r="AV116" i="10"/>
  <c r="AV113" i="10"/>
  <c r="AV109" i="10"/>
  <c r="AV115" i="10"/>
  <c r="AV112" i="10"/>
  <c r="AV106" i="10"/>
  <c r="R110" i="10"/>
  <c r="R52" i="12"/>
  <c r="R97" i="12"/>
  <c r="R114" i="12"/>
  <c r="K144" i="9"/>
  <c r="L144" i="9" s="1"/>
  <c r="K147" i="9"/>
  <c r="L147" i="9" s="1"/>
  <c r="T26" i="11"/>
  <c r="K31" i="11"/>
  <c r="L31" i="11" s="1"/>
  <c r="AR32" i="11"/>
  <c r="K35" i="11"/>
  <c r="L35" i="11" s="1"/>
  <c r="T37" i="11"/>
  <c r="K42" i="11"/>
  <c r="L42" i="11" s="1"/>
  <c r="E45" i="11"/>
  <c r="H44" i="11" s="1"/>
  <c r="I44" i="11" s="1"/>
  <c r="J44" i="11" s="1"/>
  <c r="AR50" i="11"/>
  <c r="T51" i="11"/>
  <c r="K61" i="11"/>
  <c r="L61" i="11" s="1"/>
  <c r="K64" i="11"/>
  <c r="L64" i="11" s="1"/>
  <c r="AS76" i="11"/>
  <c r="AS79" i="11"/>
  <c r="K92" i="11"/>
  <c r="L92" i="11" s="1"/>
  <c r="K97" i="11"/>
  <c r="L97" i="11" s="1"/>
  <c r="K105" i="11"/>
  <c r="L105" i="11" s="1"/>
  <c r="K114" i="11"/>
  <c r="L114" i="11" s="1"/>
  <c r="T126" i="11"/>
  <c r="K127" i="11"/>
  <c r="L127" i="11" s="1"/>
  <c r="AU132" i="11"/>
  <c r="K139" i="11"/>
  <c r="L139" i="11" s="1"/>
  <c r="K142" i="11"/>
  <c r="L142" i="11" s="1"/>
  <c r="AS37" i="10"/>
  <c r="R73" i="14"/>
  <c r="O73" i="14"/>
  <c r="AU136" i="9"/>
  <c r="K138" i="9"/>
  <c r="L138" i="9" s="1"/>
  <c r="K141" i="9"/>
  <c r="L141" i="9" s="1"/>
  <c r="AU145" i="9"/>
  <c r="AS32" i="11"/>
  <c r="AR36" i="11"/>
  <c r="AR45" i="11"/>
  <c r="K47" i="11"/>
  <c r="L47" i="11" s="1"/>
  <c r="AS50" i="11"/>
  <c r="AR59" i="11"/>
  <c r="AR65" i="11"/>
  <c r="AR68" i="11"/>
  <c r="AK94" i="11"/>
  <c r="T95" i="11"/>
  <c r="AK99" i="11"/>
  <c r="T100" i="11"/>
  <c r="K108" i="11"/>
  <c r="L108" i="11" s="1"/>
  <c r="K111" i="11"/>
  <c r="L111" i="11" s="1"/>
  <c r="T124" i="11"/>
  <c r="K125" i="11"/>
  <c r="L125" i="11" s="1"/>
  <c r="AU130" i="11"/>
  <c r="AV132" i="11"/>
  <c r="AU137" i="11"/>
  <c r="AU143" i="11"/>
  <c r="AU146" i="11"/>
  <c r="T31" i="10"/>
  <c r="T35" i="10"/>
  <c r="T42" i="10"/>
  <c r="K43" i="10"/>
  <c r="L43" i="10" s="1"/>
  <c r="K48" i="10"/>
  <c r="L48" i="10" s="1"/>
  <c r="R58" i="10"/>
  <c r="O58" i="10"/>
  <c r="R127" i="12"/>
  <c r="AV136" i="9"/>
  <c r="T137" i="9"/>
  <c r="AU139" i="9"/>
  <c r="AU142" i="9"/>
  <c r="T143" i="9"/>
  <c r="AV145" i="9"/>
  <c r="T146" i="9"/>
  <c r="AS36" i="11"/>
  <c r="AS45" i="11"/>
  <c r="T46" i="11"/>
  <c r="AS59" i="11"/>
  <c r="AR62" i="11"/>
  <c r="AS65" i="11"/>
  <c r="AS68" i="11"/>
  <c r="K73" i="11"/>
  <c r="L73" i="11" s="1"/>
  <c r="K82" i="11"/>
  <c r="L82" i="11" s="1"/>
  <c r="AL94" i="11"/>
  <c r="AL99" i="11"/>
  <c r="AU106" i="11"/>
  <c r="AU112" i="11"/>
  <c r="T113" i="11"/>
  <c r="AU115" i="11"/>
  <c r="T116" i="11"/>
  <c r="AV130" i="11"/>
  <c r="AU140" i="11"/>
  <c r="AV143" i="11"/>
  <c r="AV146" i="11"/>
  <c r="AS52" i="10"/>
  <c r="AS49" i="10"/>
  <c r="AS51" i="10"/>
  <c r="AS53" i="10"/>
  <c r="AS50" i="10"/>
  <c r="T47" i="10"/>
  <c r="AR50" i="10"/>
  <c r="AV139" i="9"/>
  <c r="T140" i="9"/>
  <c r="AV142" i="9"/>
  <c r="K28" i="11"/>
  <c r="L28" i="11" s="1"/>
  <c r="AR29" i="11"/>
  <c r="T30" i="11"/>
  <c r="T34" i="11"/>
  <c r="E48" i="11"/>
  <c r="H47" i="11" s="1"/>
  <c r="I47" i="11" s="1"/>
  <c r="J47" i="11" s="1"/>
  <c r="K50" i="11"/>
  <c r="L50" i="11" s="1"/>
  <c r="AR53" i="11"/>
  <c r="AS62" i="11"/>
  <c r="K76" i="11"/>
  <c r="L76" i="11" s="1"/>
  <c r="K79" i="11"/>
  <c r="L79" i="11" s="1"/>
  <c r="AK90" i="11"/>
  <c r="K93" i="11"/>
  <c r="L93" i="11" s="1"/>
  <c r="K98" i="11"/>
  <c r="L98" i="11" s="1"/>
  <c r="T107" i="11"/>
  <c r="AU109" i="11"/>
  <c r="T110" i="11"/>
  <c r="AV112" i="11"/>
  <c r="AV115" i="11"/>
  <c r="AU128" i="11"/>
  <c r="AV140" i="11"/>
  <c r="AS30" i="10"/>
  <c r="AS34" i="10"/>
  <c r="AS46" i="10"/>
  <c r="AR49" i="10"/>
  <c r="R105" i="10"/>
  <c r="O105" i="10"/>
  <c r="R31" i="12"/>
  <c r="AS29" i="11"/>
  <c r="K32" i="11"/>
  <c r="L32" i="11" s="1"/>
  <c r="AR33" i="11"/>
  <c r="K36" i="11"/>
  <c r="L36" i="11" s="1"/>
  <c r="AR43" i="11"/>
  <c r="K45" i="11"/>
  <c r="L45" i="11" s="1"/>
  <c r="AR48" i="11"/>
  <c r="T49" i="11"/>
  <c r="AS53" i="11"/>
  <c r="K68" i="11"/>
  <c r="L68" i="11" s="1"/>
  <c r="AR74" i="11"/>
  <c r="AR80" i="11"/>
  <c r="T81" i="11"/>
  <c r="AR83" i="11"/>
  <c r="T84" i="11"/>
  <c r="AL90" i="11"/>
  <c r="T91" i="11"/>
  <c r="AK95" i="11"/>
  <c r="T96" i="11"/>
  <c r="AK100" i="11"/>
  <c r="AV109" i="11"/>
  <c r="AV128" i="11"/>
  <c r="T131" i="11"/>
  <c r="K132" i="11"/>
  <c r="L132" i="11" s="1"/>
  <c r="K146" i="11"/>
  <c r="L146" i="11" s="1"/>
  <c r="T28" i="10"/>
  <c r="R108" i="10"/>
  <c r="R27" i="12"/>
  <c r="R33" i="12"/>
  <c r="R145" i="12"/>
  <c r="R139" i="12"/>
  <c r="K145" i="9"/>
  <c r="L145" i="9" s="1"/>
  <c r="AR26" i="11"/>
  <c r="T27" i="11"/>
  <c r="AS33" i="11"/>
  <c r="AR37" i="11"/>
  <c r="AS43" i="11"/>
  <c r="AS48" i="11"/>
  <c r="K59" i="11"/>
  <c r="L59" i="11" s="1"/>
  <c r="K62" i="11"/>
  <c r="L62" i="11" s="1"/>
  <c r="K65" i="11"/>
  <c r="L65" i="11" s="1"/>
  <c r="AR77" i="11"/>
  <c r="AS80" i="11"/>
  <c r="AS83" i="11"/>
  <c r="K89" i="11"/>
  <c r="L89" i="11" s="1"/>
  <c r="AL95" i="11"/>
  <c r="AL100" i="11"/>
  <c r="K115" i="11"/>
  <c r="L115" i="11" s="1"/>
  <c r="AU126" i="11"/>
  <c r="T129" i="11"/>
  <c r="K130" i="11"/>
  <c r="L130" i="11" s="1"/>
  <c r="K137" i="11"/>
  <c r="L137" i="11" s="1"/>
  <c r="K140" i="11"/>
  <c r="L140" i="11" s="1"/>
  <c r="K143" i="11"/>
  <c r="L143" i="11" s="1"/>
  <c r="AS27" i="10"/>
  <c r="T32" i="10"/>
  <c r="K52" i="10"/>
  <c r="L52" i="10" s="1"/>
  <c r="AR52" i="10"/>
  <c r="K51" i="10"/>
  <c r="L51" i="10" s="1"/>
  <c r="AR53" i="10"/>
  <c r="AR44" i="10"/>
  <c r="T45" i="10"/>
  <c r="D66" i="10"/>
  <c r="E51" i="10"/>
  <c r="H50" i="10" s="1"/>
  <c r="I50" i="10" s="1"/>
  <c r="J50" i="10" s="1"/>
  <c r="R61" i="10"/>
  <c r="R64" i="10"/>
  <c r="R127" i="10"/>
  <c r="K139" i="9"/>
  <c r="L139" i="9" s="1"/>
  <c r="K142" i="9"/>
  <c r="L142" i="9" s="1"/>
  <c r="AS37" i="11"/>
  <c r="AR51" i="11"/>
  <c r="K53" i="11"/>
  <c r="L53" i="11" s="1"/>
  <c r="AR66" i="11"/>
  <c r="AR69" i="11"/>
  <c r="AS77" i="11"/>
  <c r="K99" i="11"/>
  <c r="L99" i="11" s="1"/>
  <c r="K106" i="11"/>
  <c r="L106" i="11" s="1"/>
  <c r="K109" i="11"/>
  <c r="L109" i="11" s="1"/>
  <c r="K112" i="11"/>
  <c r="L112" i="11" s="1"/>
  <c r="AU124" i="11"/>
  <c r="AV126" i="11"/>
  <c r="AU144" i="11"/>
  <c r="AU147" i="11"/>
  <c r="T36" i="10"/>
  <c r="D73" i="10"/>
  <c r="E59" i="10"/>
  <c r="H58" i="10" s="1"/>
  <c r="I58" i="10" s="1"/>
  <c r="J58" i="10" s="1"/>
  <c r="AS44" i="10"/>
  <c r="E50" i="10"/>
  <c r="H49" i="10" s="1"/>
  <c r="I49" i="10" s="1"/>
  <c r="J49" i="10" s="1"/>
  <c r="R112" i="10"/>
  <c r="R105" i="12"/>
  <c r="O105" i="12"/>
  <c r="AU137" i="9"/>
  <c r="AU143" i="9"/>
  <c r="T144" i="9"/>
  <c r="AU146" i="9"/>
  <c r="T147" i="9"/>
  <c r="K29" i="11"/>
  <c r="L29" i="11" s="1"/>
  <c r="T31" i="11"/>
  <c r="T35" i="11"/>
  <c r="K43" i="11"/>
  <c r="L43" i="11" s="1"/>
  <c r="K48" i="11"/>
  <c r="L48" i="11" s="1"/>
  <c r="AS51" i="11"/>
  <c r="T52" i="11"/>
  <c r="AR60" i="11"/>
  <c r="AR63" i="11"/>
  <c r="AS66" i="11"/>
  <c r="AS69" i="11"/>
  <c r="K83" i="11"/>
  <c r="L83" i="11" s="1"/>
  <c r="AK91" i="11"/>
  <c r="K94" i="11"/>
  <c r="L94" i="11" s="1"/>
  <c r="AK96" i="11"/>
  <c r="T97" i="11"/>
  <c r="T105" i="11"/>
  <c r="AU113" i="11"/>
  <c r="T114" i="11"/>
  <c r="AU116" i="11"/>
  <c r="T127" i="11"/>
  <c r="K128" i="11"/>
  <c r="L128" i="11" s="1"/>
  <c r="AU138" i="11"/>
  <c r="AU141" i="11"/>
  <c r="AV144" i="11"/>
  <c r="AV147" i="11"/>
  <c r="AS31" i="10"/>
  <c r="AS35" i="10"/>
  <c r="K49" i="10"/>
  <c r="L49" i="10" s="1"/>
  <c r="R145" i="10"/>
  <c r="R35" i="12"/>
  <c r="AV137" i="9"/>
  <c r="T138" i="9"/>
  <c r="AU140" i="9"/>
  <c r="AV143" i="9"/>
  <c r="AV146" i="9"/>
  <c r="AR30" i="11"/>
  <c r="K33" i="11"/>
  <c r="L33" i="11" s="1"/>
  <c r="AR34" i="11"/>
  <c r="AR46" i="11"/>
  <c r="T47" i="11"/>
  <c r="K77" i="11"/>
  <c r="L77" i="11" s="1"/>
  <c r="K80" i="11"/>
  <c r="L80" i="11" s="1"/>
  <c r="AL91" i="11"/>
  <c r="AU107" i="11"/>
  <c r="T108" i="11"/>
  <c r="AV116" i="11"/>
  <c r="T29" i="10"/>
  <c r="AS42" i="10"/>
  <c r="T43" i="10"/>
  <c r="K44" i="10"/>
  <c r="L44" i="10" s="1"/>
  <c r="AR47" i="10"/>
  <c r="T48" i="10"/>
  <c r="K53" i="10"/>
  <c r="L53" i="10" s="1"/>
  <c r="R46" i="13"/>
  <c r="AS30" i="11"/>
  <c r="K37" i="11"/>
  <c r="L37" i="11" s="1"/>
  <c r="K51" i="11"/>
  <c r="L51" i="11" s="1"/>
  <c r="AR81" i="11"/>
  <c r="T82" i="11"/>
  <c r="AR84" i="11"/>
  <c r="K90" i="11"/>
  <c r="L90" i="11" s="1"/>
  <c r="AV107" i="11"/>
  <c r="K126" i="11"/>
  <c r="L126" i="11" s="1"/>
  <c r="AU131" i="11"/>
  <c r="T33" i="10"/>
  <c r="D76" i="10"/>
  <c r="E62" i="10"/>
  <c r="H61" i="10" s="1"/>
  <c r="I61" i="10" s="1"/>
  <c r="J61" i="10" s="1"/>
  <c r="AS47" i="10"/>
  <c r="K50" i="10"/>
  <c r="L50" i="10" s="1"/>
  <c r="T51" i="10"/>
  <c r="R109" i="10"/>
  <c r="R139" i="10"/>
  <c r="R142" i="10"/>
  <c r="R26" i="12"/>
  <c r="O26" i="12"/>
  <c r="P26" i="12" s="1"/>
  <c r="Q26" i="12" s="1"/>
  <c r="S26" i="12" s="1"/>
  <c r="U26" i="12" s="1"/>
  <c r="AQ26" i="12" s="1"/>
  <c r="K46" i="11"/>
  <c r="L46" i="11" s="1"/>
  <c r="K66" i="11"/>
  <c r="L66" i="11" s="1"/>
  <c r="AS81" i="11"/>
  <c r="AK92" i="11"/>
  <c r="K95" i="11"/>
  <c r="L95" i="11" s="1"/>
  <c r="AK97" i="11"/>
  <c r="K144" i="11"/>
  <c r="L144" i="11" s="1"/>
  <c r="T26" i="10"/>
  <c r="K42" i="10"/>
  <c r="L42" i="10" s="1"/>
  <c r="R106" i="10"/>
  <c r="D105" i="12"/>
  <c r="E90" i="12"/>
  <c r="H89" i="12" s="1"/>
  <c r="I89" i="12" s="1"/>
  <c r="J89" i="12" s="1"/>
  <c r="R42" i="13"/>
  <c r="O42" i="13"/>
  <c r="R116" i="13"/>
  <c r="R27" i="22"/>
  <c r="AR59" i="10"/>
  <c r="AR65" i="10"/>
  <c r="T66" i="10"/>
  <c r="AR68" i="10"/>
  <c r="T69" i="10"/>
  <c r="T100" i="10"/>
  <c r="K111" i="10"/>
  <c r="L111" i="10" s="1"/>
  <c r="T124" i="10"/>
  <c r="K125" i="10"/>
  <c r="L125" i="10" s="1"/>
  <c r="AU130" i="10"/>
  <c r="AV132" i="10"/>
  <c r="AU137" i="10"/>
  <c r="AU143" i="10"/>
  <c r="AU146" i="10"/>
  <c r="T147" i="10"/>
  <c r="R74" i="12"/>
  <c r="E53" i="10"/>
  <c r="H52" i="10" s="1"/>
  <c r="I52" i="10" s="1"/>
  <c r="J52" i="10" s="1"/>
  <c r="AS59" i="10"/>
  <c r="T60" i="10"/>
  <c r="AR62" i="10"/>
  <c r="T63" i="10"/>
  <c r="AS65" i="10"/>
  <c r="AS68" i="10"/>
  <c r="K73" i="10"/>
  <c r="L73" i="10" s="1"/>
  <c r="K82" i="10"/>
  <c r="L82" i="10" s="1"/>
  <c r="AL94" i="10"/>
  <c r="AL99" i="10"/>
  <c r="AU106" i="10"/>
  <c r="AU112" i="10"/>
  <c r="T113" i="10"/>
  <c r="AU115" i="10"/>
  <c r="T116" i="10"/>
  <c r="T122" i="10"/>
  <c r="AV130" i="10"/>
  <c r="AV137" i="10"/>
  <c r="T138" i="10"/>
  <c r="AU140" i="10"/>
  <c r="T141" i="10"/>
  <c r="AV143" i="10"/>
  <c r="AV146" i="10"/>
  <c r="R28" i="12"/>
  <c r="R34" i="12"/>
  <c r="E67" i="12"/>
  <c r="H66" i="12" s="1"/>
  <c r="I66" i="12" s="1"/>
  <c r="J66" i="12" s="1"/>
  <c r="D81" i="12"/>
  <c r="E61" i="14"/>
  <c r="H60" i="14" s="1"/>
  <c r="I60" i="14" s="1"/>
  <c r="J60" i="14" s="1"/>
  <c r="D75" i="14"/>
  <c r="AS62" i="10"/>
  <c r="K76" i="10"/>
  <c r="L76" i="10" s="1"/>
  <c r="K79" i="10"/>
  <c r="L79" i="10" s="1"/>
  <c r="T107" i="10"/>
  <c r="AU109" i="10"/>
  <c r="T110" i="10"/>
  <c r="K121" i="10"/>
  <c r="L121" i="10" s="1"/>
  <c r="K123" i="10"/>
  <c r="L123" i="10" s="1"/>
  <c r="AU128" i="10"/>
  <c r="AV140" i="10"/>
  <c r="T36" i="12"/>
  <c r="T35" i="12"/>
  <c r="T34" i="12"/>
  <c r="AS30" i="12"/>
  <c r="E69" i="12"/>
  <c r="H68" i="12" s="1"/>
  <c r="I68" i="12" s="1"/>
  <c r="J68" i="12" s="1"/>
  <c r="D83" i="12"/>
  <c r="E63" i="13"/>
  <c r="H62" i="13" s="1"/>
  <c r="I62" i="13" s="1"/>
  <c r="J62" i="13" s="1"/>
  <c r="D77" i="13"/>
  <c r="D65" i="13"/>
  <c r="R35" i="14"/>
  <c r="K68" i="10"/>
  <c r="L68" i="10" s="1"/>
  <c r="AR74" i="10"/>
  <c r="AR80" i="10"/>
  <c r="T81" i="10"/>
  <c r="AR83" i="10"/>
  <c r="T84" i="10"/>
  <c r="T91" i="10"/>
  <c r="T96" i="10"/>
  <c r="AV128" i="10"/>
  <c r="T131" i="10"/>
  <c r="K132" i="10"/>
  <c r="L132" i="10" s="1"/>
  <c r="K146" i="10"/>
  <c r="L146" i="10" s="1"/>
  <c r="T28" i="12"/>
  <c r="R42" i="12"/>
  <c r="E61" i="12"/>
  <c r="H60" i="12" s="1"/>
  <c r="I60" i="12" s="1"/>
  <c r="J60" i="12" s="1"/>
  <c r="D75" i="12"/>
  <c r="R47" i="14"/>
  <c r="K59" i="10"/>
  <c r="L59" i="10" s="1"/>
  <c r="K62" i="10"/>
  <c r="L62" i="10" s="1"/>
  <c r="K65" i="10"/>
  <c r="L65" i="10" s="1"/>
  <c r="D69" i="10"/>
  <c r="AR77" i="10"/>
  <c r="T78" i="10"/>
  <c r="AS80" i="10"/>
  <c r="AS83" i="10"/>
  <c r="AL100" i="10"/>
  <c r="K115" i="10"/>
  <c r="L115" i="10" s="1"/>
  <c r="AU126" i="10"/>
  <c r="T129" i="10"/>
  <c r="K130" i="10"/>
  <c r="L130" i="10" s="1"/>
  <c r="K137" i="10"/>
  <c r="L137" i="10" s="1"/>
  <c r="K140" i="10"/>
  <c r="L140" i="10" s="1"/>
  <c r="K143" i="10"/>
  <c r="L143" i="10" s="1"/>
  <c r="T32" i="12"/>
  <c r="AS34" i="12"/>
  <c r="D95" i="12"/>
  <c r="E80" i="12"/>
  <c r="H79" i="12" s="1"/>
  <c r="I79" i="12" s="1"/>
  <c r="J79" i="12" s="1"/>
  <c r="R124" i="12"/>
  <c r="R44" i="13"/>
  <c r="AR60" i="10"/>
  <c r="T61" i="10"/>
  <c r="AR63" i="10"/>
  <c r="T64" i="10"/>
  <c r="AS66" i="10"/>
  <c r="AS69" i="10"/>
  <c r="K83" i="10"/>
  <c r="L83" i="10" s="1"/>
  <c r="T92" i="10"/>
  <c r="T97" i="10"/>
  <c r="T105" i="10"/>
  <c r="AU113" i="10"/>
  <c r="T114" i="10"/>
  <c r="AU116" i="10"/>
  <c r="AU122" i="10"/>
  <c r="AV124" i="10"/>
  <c r="T127" i="10"/>
  <c r="K128" i="10"/>
  <c r="L128" i="10" s="1"/>
  <c r="AU138" i="10"/>
  <c r="AU141" i="10"/>
  <c r="AV144" i="10"/>
  <c r="AV147" i="10"/>
  <c r="T109" i="12"/>
  <c r="T115" i="12"/>
  <c r="T112" i="12"/>
  <c r="T106" i="12"/>
  <c r="T111" i="12"/>
  <c r="T108" i="12"/>
  <c r="T114" i="12"/>
  <c r="T105" i="12"/>
  <c r="T110" i="12"/>
  <c r="T107" i="12"/>
  <c r="T116" i="12"/>
  <c r="T113" i="12"/>
  <c r="L108" i="12"/>
  <c r="R35" i="13"/>
  <c r="E70" i="14"/>
  <c r="H69" i="14" s="1"/>
  <c r="I69" i="14" s="1"/>
  <c r="J69" i="14" s="1"/>
  <c r="D84" i="14"/>
  <c r="AS60" i="10"/>
  <c r="AS63" i="10"/>
  <c r="K74" i="10"/>
  <c r="L74" i="10" s="1"/>
  <c r="K77" i="10"/>
  <c r="L77" i="10" s="1"/>
  <c r="K80" i="10"/>
  <c r="L80" i="10" s="1"/>
  <c r="AL91" i="10"/>
  <c r="AL96" i="10"/>
  <c r="AU107" i="10"/>
  <c r="T108" i="10"/>
  <c r="AU110" i="10"/>
  <c r="T111" i="10"/>
  <c r="AV122" i="10"/>
  <c r="AV138" i="10"/>
  <c r="AV141" i="10"/>
  <c r="AS35" i="12"/>
  <c r="AS37" i="12"/>
  <c r="AS36" i="12"/>
  <c r="T29" i="12"/>
  <c r="R61" i="12"/>
  <c r="R64" i="12"/>
  <c r="L111" i="12"/>
  <c r="R31" i="13"/>
  <c r="R48" i="13"/>
  <c r="AR81" i="10"/>
  <c r="T82" i="10"/>
  <c r="AR84" i="10"/>
  <c r="T125" i="10"/>
  <c r="K126" i="10"/>
  <c r="L126" i="10" s="1"/>
  <c r="AU131" i="10"/>
  <c r="T37" i="12"/>
  <c r="R27" i="13"/>
  <c r="E60" i="13"/>
  <c r="H59" i="13" s="1"/>
  <c r="I59" i="13" s="1"/>
  <c r="J59" i="13" s="1"/>
  <c r="D74" i="13"/>
  <c r="R31" i="14"/>
  <c r="K66" i="10"/>
  <c r="L66" i="10" s="1"/>
  <c r="D67" i="10"/>
  <c r="K69" i="10"/>
  <c r="L69" i="10" s="1"/>
  <c r="AR75" i="10"/>
  <c r="T76" i="10"/>
  <c r="AR78" i="10"/>
  <c r="T79" i="10"/>
  <c r="AS81" i="10"/>
  <c r="AS84" i="10"/>
  <c r="T98" i="10"/>
  <c r="T123" i="10"/>
  <c r="K124" i="10"/>
  <c r="L124" i="10" s="1"/>
  <c r="AU129" i="10"/>
  <c r="AV131" i="10"/>
  <c r="K144" i="10"/>
  <c r="L144" i="10" s="1"/>
  <c r="K147" i="10"/>
  <c r="L147" i="10" s="1"/>
  <c r="AS28" i="12"/>
  <c r="E60" i="12"/>
  <c r="H59" i="12" s="1"/>
  <c r="I59" i="12" s="1"/>
  <c r="J59" i="12" s="1"/>
  <c r="D74" i="12"/>
  <c r="AR58" i="10"/>
  <c r="K60" i="10"/>
  <c r="L60" i="10" s="1"/>
  <c r="K63" i="10"/>
  <c r="L63" i="10" s="1"/>
  <c r="AR67" i="10"/>
  <c r="AS78" i="10"/>
  <c r="AL92" i="10"/>
  <c r="T93" i="10"/>
  <c r="AL97" i="10"/>
  <c r="K113" i="10"/>
  <c r="L113" i="10" s="1"/>
  <c r="K116" i="10"/>
  <c r="L116" i="10" s="1"/>
  <c r="K122" i="10"/>
  <c r="L122" i="10" s="1"/>
  <c r="AV129" i="10"/>
  <c r="T132" i="10"/>
  <c r="AU136" i="10"/>
  <c r="K138" i="10"/>
  <c r="L138" i="10" s="1"/>
  <c r="K141" i="10"/>
  <c r="L141" i="10" s="1"/>
  <c r="AU145" i="10"/>
  <c r="AS32" i="12"/>
  <c r="AS33" i="12"/>
  <c r="T48" i="12"/>
  <c r="T43" i="12"/>
  <c r="T53" i="12"/>
  <c r="T45" i="12"/>
  <c r="T50" i="12"/>
  <c r="T47" i="12"/>
  <c r="T52" i="12"/>
  <c r="T42" i="12"/>
  <c r="T44" i="12"/>
  <c r="T49" i="12"/>
  <c r="T46" i="12"/>
  <c r="E54" i="12"/>
  <c r="H53" i="12" s="1"/>
  <c r="I53" i="12" s="1"/>
  <c r="J53" i="12" s="1"/>
  <c r="D69" i="12"/>
  <c r="E59" i="12"/>
  <c r="H58" i="12" s="1"/>
  <c r="I58" i="12" s="1"/>
  <c r="J58" i="12" s="1"/>
  <c r="R29" i="13"/>
  <c r="R43" i="13"/>
  <c r="T59" i="10"/>
  <c r="AR61" i="10"/>
  <c r="AR64" i="10"/>
  <c r="T65" i="10"/>
  <c r="AS67" i="10"/>
  <c r="T68" i="10"/>
  <c r="AU114" i="10"/>
  <c r="AU127" i="10"/>
  <c r="T130" i="10"/>
  <c r="K131" i="10"/>
  <c r="L131" i="10" s="1"/>
  <c r="AU139" i="10"/>
  <c r="AU142" i="10"/>
  <c r="AV145" i="10"/>
  <c r="D92" i="12"/>
  <c r="E77" i="12"/>
  <c r="H76" i="12" s="1"/>
  <c r="I76" i="12" s="1"/>
  <c r="J76" i="12" s="1"/>
  <c r="E63" i="12"/>
  <c r="H62" i="12" s="1"/>
  <c r="I62" i="12" s="1"/>
  <c r="J62" i="12" s="1"/>
  <c r="D77" i="12"/>
  <c r="E66" i="12"/>
  <c r="H65" i="12" s="1"/>
  <c r="I65" i="12" s="1"/>
  <c r="J65" i="12" s="1"/>
  <c r="D80" i="12"/>
  <c r="AS61" i="10"/>
  <c r="K81" i="10"/>
  <c r="L81" i="10" s="1"/>
  <c r="K84" i="10"/>
  <c r="L84" i="10" s="1"/>
  <c r="T106" i="10"/>
  <c r="T112" i="10"/>
  <c r="T115" i="10"/>
  <c r="AV127" i="10"/>
  <c r="AV139" i="10"/>
  <c r="T30" i="12"/>
  <c r="E64" i="12"/>
  <c r="H63" i="12" s="1"/>
  <c r="I63" i="12" s="1"/>
  <c r="J63" i="12" s="1"/>
  <c r="D78" i="12"/>
  <c r="E62" i="12"/>
  <c r="H61" i="12" s="1"/>
  <c r="I61" i="12" s="1"/>
  <c r="J61" i="12" s="1"/>
  <c r="E65" i="12"/>
  <c r="H64" i="12" s="1"/>
  <c r="I64" i="12" s="1"/>
  <c r="J64" i="12" s="1"/>
  <c r="R125" i="12"/>
  <c r="K75" i="10"/>
  <c r="L75" i="10" s="1"/>
  <c r="K78" i="10"/>
  <c r="L78" i="10" s="1"/>
  <c r="AR82" i="10"/>
  <c r="AL98" i="10"/>
  <c r="AU125" i="10"/>
  <c r="K129" i="10"/>
  <c r="L129" i="10" s="1"/>
  <c r="AR76" i="10"/>
  <c r="T80" i="10"/>
  <c r="AU121" i="10"/>
  <c r="K136" i="10"/>
  <c r="L136" i="10" s="1"/>
  <c r="AR35" i="12"/>
  <c r="K37" i="12"/>
  <c r="L37" i="12" s="1"/>
  <c r="AR34" i="12"/>
  <c r="K36" i="12"/>
  <c r="L36" i="12" s="1"/>
  <c r="AR33" i="12"/>
  <c r="AR26" i="12"/>
  <c r="AU26" i="12" s="1"/>
  <c r="T27" i="12"/>
  <c r="L47" i="12"/>
  <c r="AK89" i="12"/>
  <c r="AK93" i="12"/>
  <c r="AK98" i="12"/>
  <c r="K96" i="12"/>
  <c r="L96" i="12" s="1"/>
  <c r="K91" i="12"/>
  <c r="L91" i="12" s="1"/>
  <c r="K100" i="12"/>
  <c r="L100" i="12" s="1"/>
  <c r="AK97" i="12"/>
  <c r="K95" i="12"/>
  <c r="L95" i="12" s="1"/>
  <c r="AK92" i="12"/>
  <c r="K90" i="12"/>
  <c r="L90" i="12" s="1"/>
  <c r="AK96" i="12"/>
  <c r="K94" i="12"/>
  <c r="L94" i="12" s="1"/>
  <c r="AK91" i="12"/>
  <c r="K99" i="12"/>
  <c r="L99" i="12" s="1"/>
  <c r="K89" i="12"/>
  <c r="L89" i="12" s="1"/>
  <c r="AK100" i="12"/>
  <c r="AK95" i="12"/>
  <c r="K98" i="12"/>
  <c r="L98" i="12" s="1"/>
  <c r="K93" i="12"/>
  <c r="L93" i="12" s="1"/>
  <c r="AK90" i="12"/>
  <c r="K92" i="12"/>
  <c r="L92" i="12" s="1"/>
  <c r="R132" i="12"/>
  <c r="R69" i="16"/>
  <c r="AS45" i="12"/>
  <c r="E53" i="12"/>
  <c r="H52" i="12" s="1"/>
  <c r="I52" i="12" s="1"/>
  <c r="J52" i="12" s="1"/>
  <c r="AS59" i="12"/>
  <c r="T60" i="12"/>
  <c r="AR62" i="12"/>
  <c r="T63" i="12"/>
  <c r="AS65" i="12"/>
  <c r="AS68" i="12"/>
  <c r="K73" i="12"/>
  <c r="L73" i="12" s="1"/>
  <c r="K82" i="12"/>
  <c r="L82" i="12" s="1"/>
  <c r="AL94" i="12"/>
  <c r="AL99" i="12"/>
  <c r="AU106" i="12"/>
  <c r="AU112" i="12"/>
  <c r="AU115" i="12"/>
  <c r="T122" i="12"/>
  <c r="AV130" i="12"/>
  <c r="AV137" i="12"/>
  <c r="T138" i="12"/>
  <c r="AU140" i="12"/>
  <c r="T141" i="12"/>
  <c r="AV143" i="12"/>
  <c r="AV146" i="12"/>
  <c r="AR30" i="13"/>
  <c r="K33" i="13"/>
  <c r="L33" i="13" s="1"/>
  <c r="AR34" i="13"/>
  <c r="AS51" i="13"/>
  <c r="AS48" i="13"/>
  <c r="AS53" i="13"/>
  <c r="AS50" i="13"/>
  <c r="AS52" i="13"/>
  <c r="AR46" i="13"/>
  <c r="T47" i="13"/>
  <c r="K100" i="13"/>
  <c r="L100" i="13" s="1"/>
  <c r="AK97" i="13"/>
  <c r="K95" i="13"/>
  <c r="L95" i="13" s="1"/>
  <c r="AK92" i="13"/>
  <c r="K90" i="13"/>
  <c r="L90" i="13" s="1"/>
  <c r="AK96" i="13"/>
  <c r="K94" i="13"/>
  <c r="L94" i="13" s="1"/>
  <c r="AK91" i="13"/>
  <c r="K99" i="13"/>
  <c r="L99" i="13" s="1"/>
  <c r="K89" i="13"/>
  <c r="L89" i="13" s="1"/>
  <c r="AK100" i="13"/>
  <c r="AK95" i="13"/>
  <c r="K98" i="13"/>
  <c r="L98" i="13" s="1"/>
  <c r="K93" i="13"/>
  <c r="L93" i="13" s="1"/>
  <c r="AK90" i="13"/>
  <c r="AK99" i="13"/>
  <c r="AK94" i="13"/>
  <c r="AK89" i="13"/>
  <c r="AK93" i="13"/>
  <c r="T111" i="13"/>
  <c r="T108" i="13"/>
  <c r="T114" i="13"/>
  <c r="T105" i="13"/>
  <c r="T110" i="13"/>
  <c r="T107" i="13"/>
  <c r="T116" i="13"/>
  <c r="T113" i="13"/>
  <c r="T109" i="13"/>
  <c r="R60" i="14"/>
  <c r="D96" i="14"/>
  <c r="E81" i="14"/>
  <c r="H80" i="14" s="1"/>
  <c r="I80" i="14" s="1"/>
  <c r="J80" i="14" s="1"/>
  <c r="D63" i="16"/>
  <c r="E48" i="16"/>
  <c r="H47" i="16" s="1"/>
  <c r="I47" i="16" s="1"/>
  <c r="J47" i="16" s="1"/>
  <c r="E43" i="12"/>
  <c r="H42" i="12" s="1"/>
  <c r="I42" i="12" s="1"/>
  <c r="J42" i="12" s="1"/>
  <c r="P42" i="12" s="1"/>
  <c r="Q42" i="12" s="1"/>
  <c r="S42" i="12" s="1"/>
  <c r="U42" i="12" s="1"/>
  <c r="AQ42" i="12" s="1"/>
  <c r="E48" i="12"/>
  <c r="H47" i="12" s="1"/>
  <c r="I47" i="12" s="1"/>
  <c r="J47" i="12" s="1"/>
  <c r="K50" i="12"/>
  <c r="L50" i="12" s="1"/>
  <c r="AR53" i="12"/>
  <c r="AS62" i="12"/>
  <c r="K76" i="12"/>
  <c r="L76" i="12" s="1"/>
  <c r="K79" i="12"/>
  <c r="L79" i="12" s="1"/>
  <c r="AU109" i="12"/>
  <c r="AV112" i="12"/>
  <c r="AV115" i="12"/>
  <c r="K121" i="12"/>
  <c r="L121" i="12" s="1"/>
  <c r="K123" i="12"/>
  <c r="L123" i="12" s="1"/>
  <c r="AU128" i="12"/>
  <c r="AV140" i="12"/>
  <c r="K26" i="13"/>
  <c r="L26" i="13" s="1"/>
  <c r="AS30" i="13"/>
  <c r="AS34" i="13"/>
  <c r="K37" i="13"/>
  <c r="L37" i="13" s="1"/>
  <c r="D91" i="13"/>
  <c r="E76" i="13"/>
  <c r="H75" i="13" s="1"/>
  <c r="I75" i="13" s="1"/>
  <c r="J75" i="13" s="1"/>
  <c r="AS46" i="13"/>
  <c r="D66" i="13"/>
  <c r="E51" i="13"/>
  <c r="H50" i="13" s="1"/>
  <c r="I50" i="13" s="1"/>
  <c r="J50" i="13" s="1"/>
  <c r="AR78" i="13"/>
  <c r="AR75" i="13"/>
  <c r="AR84" i="13"/>
  <c r="AR81" i="13"/>
  <c r="K80" i="13"/>
  <c r="L80" i="13" s="1"/>
  <c r="K77" i="13"/>
  <c r="L77" i="13" s="1"/>
  <c r="K74" i="13"/>
  <c r="L74" i="13" s="1"/>
  <c r="K83" i="13"/>
  <c r="L83" i="13" s="1"/>
  <c r="AR77" i="13"/>
  <c r="AR83" i="13"/>
  <c r="AR80" i="13"/>
  <c r="AR74" i="13"/>
  <c r="K79" i="13"/>
  <c r="L79" i="13" s="1"/>
  <c r="K76" i="13"/>
  <c r="L76" i="13" s="1"/>
  <c r="K82" i="13"/>
  <c r="L82" i="13" s="1"/>
  <c r="K73" i="13"/>
  <c r="L73" i="13" s="1"/>
  <c r="AR79" i="13"/>
  <c r="AR76" i="13"/>
  <c r="AR82" i="13"/>
  <c r="K78" i="13"/>
  <c r="L78" i="13" s="1"/>
  <c r="K75" i="13"/>
  <c r="L75" i="13" s="1"/>
  <c r="AR73" i="13"/>
  <c r="K92" i="13"/>
  <c r="L92" i="13" s="1"/>
  <c r="K96" i="13"/>
  <c r="L96" i="13" s="1"/>
  <c r="D83" i="14"/>
  <c r="R109" i="14"/>
  <c r="R63" i="16"/>
  <c r="AR43" i="12"/>
  <c r="K45" i="12"/>
  <c r="L45" i="12" s="1"/>
  <c r="AR48" i="12"/>
  <c r="AS53" i="12"/>
  <c r="K68" i="12"/>
  <c r="L68" i="12" s="1"/>
  <c r="AR74" i="12"/>
  <c r="AR80" i="12"/>
  <c r="T81" i="12"/>
  <c r="AR83" i="12"/>
  <c r="T84" i="12"/>
  <c r="K146" i="12"/>
  <c r="L146" i="12" s="1"/>
  <c r="D59" i="14"/>
  <c r="E44" i="14"/>
  <c r="H43" i="14" s="1"/>
  <c r="I43" i="14" s="1"/>
  <c r="J43" i="14" s="1"/>
  <c r="D64" i="14"/>
  <c r="E49" i="14"/>
  <c r="H48" i="14" s="1"/>
  <c r="I48" i="14" s="1"/>
  <c r="J48" i="14" s="1"/>
  <c r="E67" i="14"/>
  <c r="H66" i="14" s="1"/>
  <c r="I66" i="14" s="1"/>
  <c r="J66" i="14" s="1"/>
  <c r="D81" i="14"/>
  <c r="R53" i="14"/>
  <c r="AS48" i="12"/>
  <c r="K59" i="12"/>
  <c r="L59" i="12" s="1"/>
  <c r="K62" i="12"/>
  <c r="L62" i="12" s="1"/>
  <c r="K65" i="12"/>
  <c r="L65" i="12" s="1"/>
  <c r="AS74" i="12"/>
  <c r="T75" i="12"/>
  <c r="AR77" i="12"/>
  <c r="T78" i="12"/>
  <c r="AS80" i="12"/>
  <c r="AS83" i="12"/>
  <c r="AL95" i="12"/>
  <c r="AL100" i="12"/>
  <c r="K115" i="12"/>
  <c r="L115" i="12" s="1"/>
  <c r="AU126" i="12"/>
  <c r="T129" i="12"/>
  <c r="K130" i="12"/>
  <c r="L130" i="12" s="1"/>
  <c r="K137" i="12"/>
  <c r="L137" i="12" s="1"/>
  <c r="K140" i="12"/>
  <c r="L140" i="12" s="1"/>
  <c r="K143" i="12"/>
  <c r="L143" i="12" s="1"/>
  <c r="AS27" i="13"/>
  <c r="K30" i="13"/>
  <c r="L30" i="13" s="1"/>
  <c r="T32" i="13"/>
  <c r="K51" i="13"/>
  <c r="L51" i="13" s="1"/>
  <c r="K53" i="13"/>
  <c r="L53" i="13" s="1"/>
  <c r="AR51" i="13"/>
  <c r="AR53" i="13"/>
  <c r="K52" i="13"/>
  <c r="L52" i="13" s="1"/>
  <c r="AR44" i="13"/>
  <c r="T45" i="13"/>
  <c r="K49" i="13"/>
  <c r="L49" i="13" s="1"/>
  <c r="T51" i="13"/>
  <c r="E61" i="13"/>
  <c r="H60" i="13" s="1"/>
  <c r="I60" i="13" s="1"/>
  <c r="J60" i="13" s="1"/>
  <c r="E46" i="12"/>
  <c r="H45" i="12" s="1"/>
  <c r="I45" i="12" s="1"/>
  <c r="J45" i="12" s="1"/>
  <c r="AR51" i="12"/>
  <c r="K53" i="12"/>
  <c r="L53" i="12" s="1"/>
  <c r="AR66" i="12"/>
  <c r="T67" i="12"/>
  <c r="AR69" i="12"/>
  <c r="AS77" i="12"/>
  <c r="K106" i="12"/>
  <c r="L106" i="12" s="1"/>
  <c r="K109" i="12"/>
  <c r="L109" i="12" s="1"/>
  <c r="K112" i="12"/>
  <c r="L112" i="12" s="1"/>
  <c r="AU124" i="12"/>
  <c r="AV126" i="12"/>
  <c r="T136" i="12"/>
  <c r="AU144" i="12"/>
  <c r="T145" i="12"/>
  <c r="AU147" i="12"/>
  <c r="AR31" i="13"/>
  <c r="K34" i="13"/>
  <c r="L34" i="13" s="1"/>
  <c r="AR35" i="13"/>
  <c r="T36" i="13"/>
  <c r="E59" i="13"/>
  <c r="H58" i="13" s="1"/>
  <c r="I58" i="13" s="1"/>
  <c r="J58" i="13" s="1"/>
  <c r="D73" i="13"/>
  <c r="AS44" i="13"/>
  <c r="D94" i="13"/>
  <c r="E79" i="13"/>
  <c r="H78" i="13" s="1"/>
  <c r="I78" i="13" s="1"/>
  <c r="J78" i="13" s="1"/>
  <c r="K50" i="13"/>
  <c r="L50" i="13" s="1"/>
  <c r="R139" i="13"/>
  <c r="T77" i="14"/>
  <c r="T83" i="14"/>
  <c r="T80" i="14"/>
  <c r="T74" i="14"/>
  <c r="T79" i="14"/>
  <c r="T76" i="14"/>
  <c r="T82" i="14"/>
  <c r="T73" i="14"/>
  <c r="T78" i="14"/>
  <c r="T75" i="14"/>
  <c r="T84" i="14"/>
  <c r="T81" i="14"/>
  <c r="L76" i="14"/>
  <c r="R138" i="14"/>
  <c r="K43" i="12"/>
  <c r="L43" i="12" s="1"/>
  <c r="K48" i="12"/>
  <c r="L48" i="12" s="1"/>
  <c r="AS51" i="12"/>
  <c r="AR60" i="12"/>
  <c r="T61" i="12"/>
  <c r="AR63" i="12"/>
  <c r="T64" i="12"/>
  <c r="AS66" i="12"/>
  <c r="AS69" i="12"/>
  <c r="K83" i="12"/>
  <c r="L83" i="12" s="1"/>
  <c r="T92" i="12"/>
  <c r="T97" i="12"/>
  <c r="AU113" i="12"/>
  <c r="AU116" i="12"/>
  <c r="AU122" i="12"/>
  <c r="AV124" i="12"/>
  <c r="T127" i="12"/>
  <c r="K128" i="12"/>
  <c r="L128" i="12" s="1"/>
  <c r="AU138" i="12"/>
  <c r="T139" i="12"/>
  <c r="AU141" i="12"/>
  <c r="T142" i="12"/>
  <c r="AV144" i="12"/>
  <c r="AV147" i="12"/>
  <c r="AS31" i="13"/>
  <c r="AS35" i="13"/>
  <c r="AR42" i="13"/>
  <c r="T53" i="13"/>
  <c r="R61" i="13"/>
  <c r="R28" i="14"/>
  <c r="R50" i="14"/>
  <c r="R146" i="14"/>
  <c r="R113" i="16"/>
  <c r="AR46" i="12"/>
  <c r="AS60" i="12"/>
  <c r="AS63" i="12"/>
  <c r="K77" i="12"/>
  <c r="L77" i="12" s="1"/>
  <c r="K80" i="12"/>
  <c r="L80" i="12" s="1"/>
  <c r="R81" i="13"/>
  <c r="R97" i="13"/>
  <c r="R143" i="14"/>
  <c r="E65" i="16"/>
  <c r="H64" i="16" s="1"/>
  <c r="I64" i="16" s="1"/>
  <c r="J64" i="16" s="1"/>
  <c r="D79" i="16"/>
  <c r="AS46" i="12"/>
  <c r="K51" i="12"/>
  <c r="L51" i="12" s="1"/>
  <c r="T73" i="12"/>
  <c r="AR81" i="12"/>
  <c r="T82" i="12"/>
  <c r="AR84" i="12"/>
  <c r="AV110" i="12"/>
  <c r="T125" i="12"/>
  <c r="K126" i="12"/>
  <c r="L126" i="12" s="1"/>
  <c r="AU131" i="12"/>
  <c r="E62" i="13"/>
  <c r="H61" i="13" s="1"/>
  <c r="I61" i="13" s="1"/>
  <c r="J61" i="13" s="1"/>
  <c r="D76" i="13"/>
  <c r="R114" i="13"/>
  <c r="R30" i="14"/>
  <c r="E59" i="14"/>
  <c r="H58" i="14" s="1"/>
  <c r="I58" i="14" s="1"/>
  <c r="J58" i="14" s="1"/>
  <c r="D73" i="14"/>
  <c r="AR49" i="12"/>
  <c r="K66" i="12"/>
  <c r="L66" i="12" s="1"/>
  <c r="D67" i="12"/>
  <c r="K69" i="12"/>
  <c r="L69" i="12" s="1"/>
  <c r="AS84" i="12"/>
  <c r="K144" i="12"/>
  <c r="L144" i="12" s="1"/>
  <c r="K147" i="12"/>
  <c r="L147" i="12" s="1"/>
  <c r="AS28" i="13"/>
  <c r="R107" i="13"/>
  <c r="R142" i="13"/>
  <c r="R59" i="14"/>
  <c r="AR44" i="12"/>
  <c r="AS49" i="12"/>
  <c r="AR58" i="12"/>
  <c r="K60" i="12"/>
  <c r="L60" i="12" s="1"/>
  <c r="K63" i="12"/>
  <c r="L63" i="12" s="1"/>
  <c r="AR67" i="12"/>
  <c r="AS75" i="12"/>
  <c r="AS78" i="12"/>
  <c r="AL92" i="12"/>
  <c r="T93" i="12"/>
  <c r="AL97" i="12"/>
  <c r="K113" i="12"/>
  <c r="L113" i="12" s="1"/>
  <c r="K116" i="12"/>
  <c r="L116" i="12" s="1"/>
  <c r="K122" i="12"/>
  <c r="L122" i="12" s="1"/>
  <c r="AV129" i="12"/>
  <c r="T132" i="12"/>
  <c r="AU136" i="12"/>
  <c r="K138" i="12"/>
  <c r="L138" i="12" s="1"/>
  <c r="K141" i="12"/>
  <c r="L141" i="12" s="1"/>
  <c r="AU145" i="12"/>
  <c r="AS32" i="13"/>
  <c r="AR36" i="13"/>
  <c r="AR45" i="13"/>
  <c r="K47" i="13"/>
  <c r="L47" i="13" s="1"/>
  <c r="T49" i="13"/>
  <c r="R64" i="13"/>
  <c r="K84" i="13"/>
  <c r="L84" i="13" s="1"/>
  <c r="O42" i="14"/>
  <c r="P42" i="14" s="1"/>
  <c r="Q42" i="14" s="1"/>
  <c r="S42" i="14" s="1"/>
  <c r="U42" i="14" s="1"/>
  <c r="AQ42" i="14" s="1"/>
  <c r="L79" i="14"/>
  <c r="AS44" i="12"/>
  <c r="T59" i="12"/>
  <c r="AR61" i="12"/>
  <c r="AR64" i="12"/>
  <c r="T65" i="12"/>
  <c r="AS67" i="12"/>
  <c r="T68" i="12"/>
  <c r="AU105" i="12"/>
  <c r="K107" i="12"/>
  <c r="L107" i="12" s="1"/>
  <c r="K110" i="12"/>
  <c r="L110" i="12" s="1"/>
  <c r="AU114" i="12"/>
  <c r="AU127" i="12"/>
  <c r="T130" i="12"/>
  <c r="K131" i="12"/>
  <c r="L131" i="12" s="1"/>
  <c r="T137" i="12"/>
  <c r="AU139" i="12"/>
  <c r="AU142" i="12"/>
  <c r="T143" i="12"/>
  <c r="AV145" i="12"/>
  <c r="T146" i="12"/>
  <c r="AS36" i="13"/>
  <c r="AS45" i="13"/>
  <c r="T46" i="13"/>
  <c r="E65" i="13"/>
  <c r="H64" i="13" s="1"/>
  <c r="I64" i="13" s="1"/>
  <c r="J64" i="13" s="1"/>
  <c r="D79" i="13"/>
  <c r="R105" i="13"/>
  <c r="O105" i="13"/>
  <c r="E64" i="14"/>
  <c r="H63" i="14" s="1"/>
  <c r="I63" i="14" s="1"/>
  <c r="J63" i="14" s="1"/>
  <c r="D78" i="14"/>
  <c r="R99" i="14"/>
  <c r="E69" i="17"/>
  <c r="H68" i="17" s="1"/>
  <c r="I68" i="17" s="1"/>
  <c r="J68" i="17" s="1"/>
  <c r="D83" i="17"/>
  <c r="K49" i="12"/>
  <c r="L49" i="12" s="1"/>
  <c r="AR52" i="12"/>
  <c r="AS61" i="12"/>
  <c r="K81" i="12"/>
  <c r="L81" i="12" s="1"/>
  <c r="K84" i="12"/>
  <c r="L84" i="12" s="1"/>
  <c r="AU108" i="12"/>
  <c r="AV114" i="12"/>
  <c r="AV139" i="12"/>
  <c r="K28" i="13"/>
  <c r="L28" i="13" s="1"/>
  <c r="AR29" i="13"/>
  <c r="T30" i="13"/>
  <c r="T34" i="13"/>
  <c r="E43" i="13"/>
  <c r="H42" i="13" s="1"/>
  <c r="I42" i="13" s="1"/>
  <c r="J42" i="13" s="1"/>
  <c r="E48" i="13"/>
  <c r="H47" i="13" s="1"/>
  <c r="I47" i="13" s="1"/>
  <c r="J47" i="13" s="1"/>
  <c r="T112" i="13"/>
  <c r="R63" i="14"/>
  <c r="D93" i="14"/>
  <c r="E78" i="14"/>
  <c r="H77" i="14" s="1"/>
  <c r="I77" i="14" s="1"/>
  <c r="J77" i="14" s="1"/>
  <c r="R140" i="14"/>
  <c r="AS42" i="12"/>
  <c r="AU42" i="12" s="1"/>
  <c r="K44" i="12"/>
  <c r="L44" i="12" s="1"/>
  <c r="AR47" i="12"/>
  <c r="AS52" i="12"/>
  <c r="AR73" i="12"/>
  <c r="K75" i="12"/>
  <c r="L75" i="12" s="1"/>
  <c r="K78" i="12"/>
  <c r="L78" i="12" s="1"/>
  <c r="AR82" i="12"/>
  <c r="T94" i="12"/>
  <c r="AL98" i="12"/>
  <c r="AV108" i="12"/>
  <c r="AU125" i="12"/>
  <c r="AS29" i="13"/>
  <c r="K32" i="13"/>
  <c r="L32" i="13" s="1"/>
  <c r="AR33" i="13"/>
  <c r="K36" i="13"/>
  <c r="L36" i="13" s="1"/>
  <c r="AR43" i="13"/>
  <c r="K45" i="13"/>
  <c r="L45" i="13" s="1"/>
  <c r="AR48" i="13"/>
  <c r="AR50" i="13"/>
  <c r="K91" i="13"/>
  <c r="L91" i="13" s="1"/>
  <c r="AK98" i="13"/>
  <c r="L110" i="13"/>
  <c r="AV129" i="13"/>
  <c r="AV131" i="13"/>
  <c r="AV122" i="13"/>
  <c r="AV124" i="13"/>
  <c r="AV126" i="13"/>
  <c r="AV128" i="13"/>
  <c r="AV130" i="13"/>
  <c r="AV132" i="13"/>
  <c r="AV125" i="13"/>
  <c r="R131" i="13"/>
  <c r="L82" i="14"/>
  <c r="K58" i="12"/>
  <c r="L58" i="12" s="1"/>
  <c r="AS73" i="12"/>
  <c r="T74" i="12"/>
  <c r="AR76" i="12"/>
  <c r="T80" i="12"/>
  <c r="K136" i="12"/>
  <c r="L136" i="12" s="1"/>
  <c r="AR26" i="13"/>
  <c r="AS43" i="13"/>
  <c r="T44" i="13"/>
  <c r="AR49" i="13"/>
  <c r="R127" i="13"/>
  <c r="E68" i="14"/>
  <c r="H67" i="14" s="1"/>
  <c r="I67" i="14" s="1"/>
  <c r="J67" i="14" s="1"/>
  <c r="D82" i="14"/>
  <c r="R30" i="16"/>
  <c r="T94" i="13"/>
  <c r="AL98" i="13"/>
  <c r="T99" i="13"/>
  <c r="AV108" i="13"/>
  <c r="AV111" i="13"/>
  <c r="AU125" i="13"/>
  <c r="T128" i="13"/>
  <c r="K129" i="13"/>
  <c r="L129" i="13" s="1"/>
  <c r="AS29" i="14"/>
  <c r="K32" i="14"/>
  <c r="L32" i="14" s="1"/>
  <c r="AR33" i="14"/>
  <c r="K36" i="14"/>
  <c r="L36" i="14" s="1"/>
  <c r="AR43" i="14"/>
  <c r="K45" i="14"/>
  <c r="L45" i="14" s="1"/>
  <c r="AR48" i="14"/>
  <c r="T49" i="14"/>
  <c r="AS53" i="14"/>
  <c r="K68" i="14"/>
  <c r="L68" i="14" s="1"/>
  <c r="AR74" i="14"/>
  <c r="AR80" i="14"/>
  <c r="AR83" i="14"/>
  <c r="R106" i="14"/>
  <c r="R27" i="16"/>
  <c r="R128" i="17"/>
  <c r="K58" i="13"/>
  <c r="L58" i="13" s="1"/>
  <c r="K67" i="13"/>
  <c r="L67" i="13" s="1"/>
  <c r="D68" i="13"/>
  <c r="T74" i="13"/>
  <c r="T80" i="13"/>
  <c r="AS82" i="13"/>
  <c r="T83" i="13"/>
  <c r="AL93" i="13"/>
  <c r="AU121" i="13"/>
  <c r="AU123" i="13"/>
  <c r="K136" i="13"/>
  <c r="L136" i="13" s="1"/>
  <c r="K145" i="13"/>
  <c r="L145" i="13" s="1"/>
  <c r="AR26" i="14"/>
  <c r="T27" i="14"/>
  <c r="AS33" i="14"/>
  <c r="AR37" i="14"/>
  <c r="AS48" i="14"/>
  <c r="K62" i="14"/>
  <c r="L62" i="14" s="1"/>
  <c r="K65" i="14"/>
  <c r="L65" i="14" s="1"/>
  <c r="AS74" i="14"/>
  <c r="AR77" i="14"/>
  <c r="AS80" i="14"/>
  <c r="AS83" i="14"/>
  <c r="K89" i="14"/>
  <c r="L89" i="14" s="1"/>
  <c r="AR59" i="13"/>
  <c r="AR65" i="13"/>
  <c r="T66" i="13"/>
  <c r="AR68" i="13"/>
  <c r="T69" i="13"/>
  <c r="T95" i="13"/>
  <c r="T100" i="13"/>
  <c r="K108" i="13"/>
  <c r="L108" i="13" s="1"/>
  <c r="K111" i="13"/>
  <c r="L111" i="13" s="1"/>
  <c r="T124" i="13"/>
  <c r="K125" i="13"/>
  <c r="L125" i="13" s="1"/>
  <c r="AU130" i="13"/>
  <c r="AU137" i="13"/>
  <c r="AU143" i="13"/>
  <c r="T144" i="13"/>
  <c r="AU146" i="13"/>
  <c r="T147" i="13"/>
  <c r="K29" i="14"/>
  <c r="L29" i="14" s="1"/>
  <c r="T31" i="14"/>
  <c r="T35" i="14"/>
  <c r="K43" i="14"/>
  <c r="L43" i="14" s="1"/>
  <c r="K48" i="14"/>
  <c r="L48" i="14" s="1"/>
  <c r="AS51" i="14"/>
  <c r="T52" i="14"/>
  <c r="AR60" i="14"/>
  <c r="AR63" i="14"/>
  <c r="AS66" i="14"/>
  <c r="AS69" i="14"/>
  <c r="K83" i="14"/>
  <c r="L83" i="14" s="1"/>
  <c r="AK100" i="14"/>
  <c r="AR49" i="16"/>
  <c r="K46" i="16"/>
  <c r="L46" i="16" s="1"/>
  <c r="K51" i="16"/>
  <c r="L51" i="16" s="1"/>
  <c r="AR46" i="16"/>
  <c r="K48" i="16"/>
  <c r="L48" i="16" s="1"/>
  <c r="K43" i="16"/>
  <c r="L43" i="16" s="1"/>
  <c r="K53" i="16"/>
  <c r="L53" i="16" s="1"/>
  <c r="AR51" i="16"/>
  <c r="AR48" i="16"/>
  <c r="K45" i="16"/>
  <c r="L45" i="16" s="1"/>
  <c r="AR43" i="16"/>
  <c r="AR53" i="16"/>
  <c r="K50" i="16"/>
  <c r="L50" i="16" s="1"/>
  <c r="K47" i="16"/>
  <c r="L47" i="16" s="1"/>
  <c r="AR45" i="16"/>
  <c r="AR50" i="16"/>
  <c r="K42" i="16"/>
  <c r="L42" i="16" s="1"/>
  <c r="K52" i="16"/>
  <c r="L52" i="16" s="1"/>
  <c r="AR47" i="16"/>
  <c r="K44" i="16"/>
  <c r="L44" i="16" s="1"/>
  <c r="AR52" i="16"/>
  <c r="K49" i="16"/>
  <c r="L49" i="16" s="1"/>
  <c r="AR42" i="16"/>
  <c r="E67" i="17"/>
  <c r="H66" i="17" s="1"/>
  <c r="I66" i="17" s="1"/>
  <c r="J66" i="17" s="1"/>
  <c r="D81" i="17"/>
  <c r="AS59" i="13"/>
  <c r="T60" i="13"/>
  <c r="AR62" i="13"/>
  <c r="T63" i="13"/>
  <c r="AS65" i="13"/>
  <c r="AS68" i="13"/>
  <c r="AL94" i="13"/>
  <c r="AL99" i="13"/>
  <c r="AU106" i="13"/>
  <c r="AU112" i="13"/>
  <c r="AU115" i="13"/>
  <c r="T122" i="13"/>
  <c r="AV137" i="13"/>
  <c r="T138" i="13"/>
  <c r="AU140" i="13"/>
  <c r="T141" i="13"/>
  <c r="AV143" i="13"/>
  <c r="AV146" i="13"/>
  <c r="AR30" i="14"/>
  <c r="K33" i="14"/>
  <c r="L33" i="14" s="1"/>
  <c r="AR34" i="14"/>
  <c r="AR46" i="14"/>
  <c r="AS60" i="14"/>
  <c r="AS63" i="14"/>
  <c r="K74" i="14"/>
  <c r="L74" i="14" s="1"/>
  <c r="K77" i="14"/>
  <c r="L77" i="14" s="1"/>
  <c r="K80" i="14"/>
  <c r="L80" i="14" s="1"/>
  <c r="R112" i="14"/>
  <c r="D91" i="16"/>
  <c r="E76" i="16"/>
  <c r="H75" i="16" s="1"/>
  <c r="I75" i="16" s="1"/>
  <c r="J75" i="16" s="1"/>
  <c r="D58" i="16"/>
  <c r="R137" i="17"/>
  <c r="AS62" i="13"/>
  <c r="AV106" i="13"/>
  <c r="AU109" i="13"/>
  <c r="AV112" i="13"/>
  <c r="AV115" i="13"/>
  <c r="K121" i="13"/>
  <c r="L121" i="13" s="1"/>
  <c r="K123" i="13"/>
  <c r="L123" i="13" s="1"/>
  <c r="AU128" i="13"/>
  <c r="AV140" i="13"/>
  <c r="K26" i="14"/>
  <c r="L26" i="14" s="1"/>
  <c r="AS34" i="14"/>
  <c r="K37" i="14"/>
  <c r="L37" i="14" s="1"/>
  <c r="AS46" i="14"/>
  <c r="K51" i="14"/>
  <c r="L51" i="14" s="1"/>
  <c r="AR81" i="14"/>
  <c r="AR84" i="14"/>
  <c r="AV115" i="14"/>
  <c r="AV112" i="14"/>
  <c r="AV106" i="14"/>
  <c r="AV111" i="14"/>
  <c r="AV108" i="14"/>
  <c r="AV114" i="14"/>
  <c r="AV105" i="14"/>
  <c r="AV110" i="14"/>
  <c r="AV107" i="14"/>
  <c r="AV116" i="14"/>
  <c r="AV113" i="14"/>
  <c r="AV109" i="14"/>
  <c r="R60" i="16"/>
  <c r="K116" i="16"/>
  <c r="L116" i="16" s="1"/>
  <c r="AU110" i="16"/>
  <c r="AU107" i="16"/>
  <c r="AU113" i="16"/>
  <c r="K112" i="16"/>
  <c r="L112" i="16" s="1"/>
  <c r="K109" i="16"/>
  <c r="L109" i="16" s="1"/>
  <c r="K106" i="16"/>
  <c r="L106" i="16" s="1"/>
  <c r="AU116" i="16"/>
  <c r="K115" i="16"/>
  <c r="L115" i="16" s="1"/>
  <c r="AU109" i="16"/>
  <c r="AU112" i="16"/>
  <c r="AU106" i="16"/>
  <c r="AU115" i="16"/>
  <c r="K111" i="16"/>
  <c r="L111" i="16" s="1"/>
  <c r="K108" i="16"/>
  <c r="L108" i="16" s="1"/>
  <c r="K114" i="16"/>
  <c r="L114" i="16" s="1"/>
  <c r="K105" i="16"/>
  <c r="L105" i="16" s="1"/>
  <c r="AU111" i="16"/>
  <c r="AU108" i="16"/>
  <c r="K107" i="16"/>
  <c r="L107" i="16" s="1"/>
  <c r="R127" i="16"/>
  <c r="K68" i="13"/>
  <c r="L68" i="13" s="1"/>
  <c r="T81" i="13"/>
  <c r="T84" i="13"/>
  <c r="AL90" i="13"/>
  <c r="T91" i="13"/>
  <c r="T96" i="13"/>
  <c r="AV109" i="13"/>
  <c r="T131" i="13"/>
  <c r="K132" i="13"/>
  <c r="L132" i="13" s="1"/>
  <c r="K146" i="13"/>
  <c r="L146" i="13" s="1"/>
  <c r="AR27" i="14"/>
  <c r="T28" i="14"/>
  <c r="K46" i="14"/>
  <c r="L46" i="14" s="1"/>
  <c r="AR49" i="14"/>
  <c r="T50" i="14"/>
  <c r="K66" i="14"/>
  <c r="L66" i="14" s="1"/>
  <c r="K69" i="14"/>
  <c r="L69" i="14" s="1"/>
  <c r="AR75" i="14"/>
  <c r="AR78" i="14"/>
  <c r="AS81" i="14"/>
  <c r="AS84" i="14"/>
  <c r="R115" i="14"/>
  <c r="R112" i="17"/>
  <c r="K59" i="13"/>
  <c r="L59" i="13" s="1"/>
  <c r="K62" i="13"/>
  <c r="L62" i="13" s="1"/>
  <c r="K65" i="13"/>
  <c r="L65" i="13" s="1"/>
  <c r="D69" i="13"/>
  <c r="AS74" i="13"/>
  <c r="T75" i="13"/>
  <c r="T78" i="13"/>
  <c r="AS80" i="13"/>
  <c r="AS83" i="13"/>
  <c r="AL95" i="13"/>
  <c r="AL100" i="13"/>
  <c r="K115" i="13"/>
  <c r="L115" i="13" s="1"/>
  <c r="AU126" i="13"/>
  <c r="T129" i="13"/>
  <c r="K130" i="13"/>
  <c r="L130" i="13" s="1"/>
  <c r="K137" i="13"/>
  <c r="L137" i="13" s="1"/>
  <c r="K140" i="13"/>
  <c r="L140" i="13" s="1"/>
  <c r="K143" i="13"/>
  <c r="L143" i="13" s="1"/>
  <c r="AR44" i="14"/>
  <c r="R137" i="14"/>
  <c r="D113" i="16"/>
  <c r="E98" i="16"/>
  <c r="H97" i="16" s="1"/>
  <c r="I97" i="16" s="1"/>
  <c r="J97" i="16" s="1"/>
  <c r="R110" i="16"/>
  <c r="R111" i="17"/>
  <c r="AR66" i="13"/>
  <c r="T67" i="13"/>
  <c r="AR69" i="13"/>
  <c r="AS77" i="13"/>
  <c r="K106" i="13"/>
  <c r="L106" i="13" s="1"/>
  <c r="K109" i="13"/>
  <c r="L109" i="13" s="1"/>
  <c r="K112" i="13"/>
  <c r="L112" i="13" s="1"/>
  <c r="AU124" i="13"/>
  <c r="AU144" i="13"/>
  <c r="T145" i="13"/>
  <c r="AU147" i="13"/>
  <c r="AR31" i="14"/>
  <c r="K34" i="14"/>
  <c r="L34" i="14" s="1"/>
  <c r="AR35" i="14"/>
  <c r="T36" i="14"/>
  <c r="AS44" i="14"/>
  <c r="AS58" i="14"/>
  <c r="AR61" i="14"/>
  <c r="AR64" i="14"/>
  <c r="AS67" i="14"/>
  <c r="T68" i="14"/>
  <c r="R34" i="16"/>
  <c r="R26" i="17"/>
  <c r="O26" i="17"/>
  <c r="P26" i="17" s="1"/>
  <c r="Q26" i="17" s="1"/>
  <c r="S26" i="17" s="1"/>
  <c r="AR60" i="13"/>
  <c r="T61" i="13"/>
  <c r="AR63" i="13"/>
  <c r="AS66" i="13"/>
  <c r="AS69" i="13"/>
  <c r="T92" i="13"/>
  <c r="T97" i="13"/>
  <c r="AU113" i="13"/>
  <c r="AU116" i="13"/>
  <c r="AU122" i="13"/>
  <c r="T127" i="13"/>
  <c r="K128" i="13"/>
  <c r="L128" i="13" s="1"/>
  <c r="AU138" i="13"/>
  <c r="T139" i="13"/>
  <c r="AU141" i="13"/>
  <c r="AV144" i="13"/>
  <c r="AV147" i="13"/>
  <c r="AS31" i="14"/>
  <c r="AS35" i="14"/>
  <c r="AR42" i="14"/>
  <c r="K49" i="14"/>
  <c r="L49" i="14" s="1"/>
  <c r="AR52" i="14"/>
  <c r="T53" i="14"/>
  <c r="AS61" i="14"/>
  <c r="K81" i="14"/>
  <c r="L81" i="14" s="1"/>
  <c r="K84" i="14"/>
  <c r="L84" i="14" s="1"/>
  <c r="T131" i="14"/>
  <c r="T122" i="14"/>
  <c r="T124" i="14"/>
  <c r="T126" i="14"/>
  <c r="T128" i="14"/>
  <c r="T130" i="14"/>
  <c r="T132" i="14"/>
  <c r="T123" i="14"/>
  <c r="T121" i="14"/>
  <c r="T125" i="14"/>
  <c r="T127" i="14"/>
  <c r="AS60" i="13"/>
  <c r="AL91" i="13"/>
  <c r="AL96" i="13"/>
  <c r="AU107" i="13"/>
  <c r="AU110" i="13"/>
  <c r="AV113" i="13"/>
  <c r="AV116" i="13"/>
  <c r="AV138" i="13"/>
  <c r="K27" i="14"/>
  <c r="L27" i="14" s="1"/>
  <c r="T29" i="14"/>
  <c r="AS42" i="14"/>
  <c r="K44" i="14"/>
  <c r="L44" i="14" s="1"/>
  <c r="AR47" i="14"/>
  <c r="AS52" i="14"/>
  <c r="AR73" i="14"/>
  <c r="K75" i="14"/>
  <c r="L75" i="14" s="1"/>
  <c r="D76" i="14"/>
  <c r="K78" i="14"/>
  <c r="L78" i="14" s="1"/>
  <c r="AR82" i="14"/>
  <c r="AR44" i="16"/>
  <c r="AU105" i="16"/>
  <c r="R73" i="17"/>
  <c r="O73" i="17"/>
  <c r="T82" i="13"/>
  <c r="AV107" i="13"/>
  <c r="T125" i="13"/>
  <c r="K126" i="13"/>
  <c r="L126" i="13" s="1"/>
  <c r="AU131" i="13"/>
  <c r="AR28" i="14"/>
  <c r="AS47" i="14"/>
  <c r="K52" i="14"/>
  <c r="L52" i="14" s="1"/>
  <c r="K58" i="14"/>
  <c r="L58" i="14" s="1"/>
  <c r="K67" i="14"/>
  <c r="L67" i="14" s="1"/>
  <c r="AS73" i="14"/>
  <c r="AR76" i="14"/>
  <c r="L122" i="14"/>
  <c r="E62" i="16"/>
  <c r="H61" i="16" s="1"/>
  <c r="I61" i="16" s="1"/>
  <c r="J61" i="16" s="1"/>
  <c r="D76" i="16"/>
  <c r="E67" i="16"/>
  <c r="H66" i="16" s="1"/>
  <c r="I66" i="16" s="1"/>
  <c r="J66" i="16" s="1"/>
  <c r="K66" i="13"/>
  <c r="L66" i="13" s="1"/>
  <c r="D67" i="13"/>
  <c r="K69" i="13"/>
  <c r="L69" i="13" s="1"/>
  <c r="T76" i="13"/>
  <c r="AS81" i="13"/>
  <c r="AS84" i="13"/>
  <c r="K144" i="13"/>
  <c r="L144" i="13" s="1"/>
  <c r="K147" i="13"/>
  <c r="L147" i="13" s="1"/>
  <c r="K98" i="14"/>
  <c r="L98" i="14" s="1"/>
  <c r="K93" i="14"/>
  <c r="L93" i="14" s="1"/>
  <c r="AK90" i="14"/>
  <c r="AK99" i="14"/>
  <c r="AK94" i="14"/>
  <c r="K97" i="14"/>
  <c r="L97" i="14" s="1"/>
  <c r="K92" i="14"/>
  <c r="L92" i="14" s="1"/>
  <c r="AK93" i="14"/>
  <c r="AK98" i="14"/>
  <c r="K96" i="14"/>
  <c r="L96" i="14" s="1"/>
  <c r="K91" i="14"/>
  <c r="L91" i="14" s="1"/>
  <c r="K100" i="14"/>
  <c r="L100" i="14" s="1"/>
  <c r="AK97" i="14"/>
  <c r="K95" i="14"/>
  <c r="L95" i="14" s="1"/>
  <c r="AK92" i="14"/>
  <c r="K90" i="14"/>
  <c r="L90" i="14" s="1"/>
  <c r="AK96" i="14"/>
  <c r="K94" i="14"/>
  <c r="L94" i="14" s="1"/>
  <c r="AK91" i="14"/>
  <c r="R130" i="14"/>
  <c r="AV140" i="14"/>
  <c r="AV146" i="14"/>
  <c r="AV143" i="14"/>
  <c r="AV137" i="14"/>
  <c r="AV142" i="14"/>
  <c r="AV139" i="14"/>
  <c r="AV145" i="14"/>
  <c r="AV136" i="14"/>
  <c r="AV141" i="14"/>
  <c r="AV138" i="14"/>
  <c r="AV147" i="14"/>
  <c r="AV144" i="14"/>
  <c r="E68" i="16"/>
  <c r="H67" i="16" s="1"/>
  <c r="I67" i="16" s="1"/>
  <c r="J67" i="16" s="1"/>
  <c r="D82" i="16"/>
  <c r="R110" i="18"/>
  <c r="AR58" i="13"/>
  <c r="K60" i="13"/>
  <c r="L60" i="13" s="1"/>
  <c r="K63" i="13"/>
  <c r="L63" i="13" s="1"/>
  <c r="AS75" i="13"/>
  <c r="AL92" i="13"/>
  <c r="K113" i="13"/>
  <c r="L113" i="13" s="1"/>
  <c r="AU136" i="13"/>
  <c r="K138" i="13"/>
  <c r="L138" i="13" s="1"/>
  <c r="K141" i="13"/>
  <c r="L141" i="13" s="1"/>
  <c r="AR45" i="14"/>
  <c r="AR59" i="14"/>
  <c r="AR65" i="14"/>
  <c r="T66" i="14"/>
  <c r="AK95" i="14"/>
  <c r="T92" i="14"/>
  <c r="T97" i="14"/>
  <c r="T105" i="14"/>
  <c r="AU113" i="14"/>
  <c r="T114" i="14"/>
  <c r="AU116" i="14"/>
  <c r="AU122" i="14"/>
  <c r="AV124" i="14"/>
  <c r="K128" i="14"/>
  <c r="L128" i="14" s="1"/>
  <c r="AU138" i="14"/>
  <c r="T139" i="14"/>
  <c r="AU141" i="14"/>
  <c r="T142" i="14"/>
  <c r="AS31" i="16"/>
  <c r="AS35" i="16"/>
  <c r="T53" i="16"/>
  <c r="T62" i="16"/>
  <c r="K81" i="16"/>
  <c r="L81" i="16" s="1"/>
  <c r="K84" i="16"/>
  <c r="L84" i="16" s="1"/>
  <c r="K91" i="16"/>
  <c r="L91" i="16" s="1"/>
  <c r="K96" i="16"/>
  <c r="L96" i="16" s="1"/>
  <c r="AK98" i="16"/>
  <c r="T106" i="16"/>
  <c r="T112" i="16"/>
  <c r="T115" i="16"/>
  <c r="R121" i="16"/>
  <c r="O121" i="16"/>
  <c r="AL91" i="14"/>
  <c r="AL96" i="14"/>
  <c r="AU107" i="14"/>
  <c r="T108" i="14"/>
  <c r="AU110" i="14"/>
  <c r="T111" i="14"/>
  <c r="AV122" i="14"/>
  <c r="T43" i="16"/>
  <c r="T48" i="16"/>
  <c r="AS52" i="16"/>
  <c r="AR73" i="16"/>
  <c r="K75" i="16"/>
  <c r="L75" i="16" s="1"/>
  <c r="K78" i="16"/>
  <c r="L78" i="16" s="1"/>
  <c r="AR82" i="16"/>
  <c r="AK93" i="16"/>
  <c r="AL98" i="16"/>
  <c r="T99" i="16"/>
  <c r="T109" i="16"/>
  <c r="E59" i="17"/>
  <c r="H58" i="17" s="1"/>
  <c r="I58" i="17" s="1"/>
  <c r="J58" i="17" s="1"/>
  <c r="D73" i="17"/>
  <c r="O58" i="17"/>
  <c r="R58" i="17"/>
  <c r="E61" i="17"/>
  <c r="H60" i="17" s="1"/>
  <c r="I60" i="17" s="1"/>
  <c r="J60" i="17" s="1"/>
  <c r="D75" i="17"/>
  <c r="AV111" i="17"/>
  <c r="AV108" i="17"/>
  <c r="AV114" i="17"/>
  <c r="AV105" i="17"/>
  <c r="AV110" i="17"/>
  <c r="AV107" i="17"/>
  <c r="AV116" i="17"/>
  <c r="AV113" i="17"/>
  <c r="AV109" i="17"/>
  <c r="AV115" i="17"/>
  <c r="AV112" i="17"/>
  <c r="AV106" i="17"/>
  <c r="K126" i="14"/>
  <c r="L126" i="14" s="1"/>
  <c r="AU131" i="14"/>
  <c r="AR28" i="16"/>
  <c r="AS47" i="16"/>
  <c r="K58" i="16"/>
  <c r="L58" i="16" s="1"/>
  <c r="K67" i="16"/>
  <c r="L67" i="16" s="1"/>
  <c r="D68" i="16"/>
  <c r="T74" i="16"/>
  <c r="AR76" i="16"/>
  <c r="AR79" i="16"/>
  <c r="T80" i="16"/>
  <c r="AS82" i="16"/>
  <c r="T83" i="16"/>
  <c r="AK89" i="16"/>
  <c r="AL93" i="16"/>
  <c r="L82" i="17"/>
  <c r="R107" i="17"/>
  <c r="R51" i="18"/>
  <c r="T98" i="14"/>
  <c r="K124" i="14"/>
  <c r="L124" i="14" s="1"/>
  <c r="AU129" i="14"/>
  <c r="AV131" i="14"/>
  <c r="K144" i="14"/>
  <c r="L144" i="14" s="1"/>
  <c r="K147" i="14"/>
  <c r="L147" i="14" s="1"/>
  <c r="K31" i="16"/>
  <c r="L31" i="16" s="1"/>
  <c r="AR32" i="16"/>
  <c r="K35" i="16"/>
  <c r="L35" i="16" s="1"/>
  <c r="T51" i="16"/>
  <c r="D59" i="16"/>
  <c r="K92" i="16"/>
  <c r="L92" i="16" s="1"/>
  <c r="K97" i="16"/>
  <c r="L97" i="16" s="1"/>
  <c r="T116" i="16"/>
  <c r="D64" i="17"/>
  <c r="E49" i="17"/>
  <c r="H48" i="17" s="1"/>
  <c r="I48" i="17" s="1"/>
  <c r="J48" i="17" s="1"/>
  <c r="R110" i="17"/>
  <c r="R111" i="18"/>
  <c r="T93" i="14"/>
  <c r="AL97" i="14"/>
  <c r="K113" i="14"/>
  <c r="L113" i="14" s="1"/>
  <c r="K116" i="14"/>
  <c r="L116" i="14" s="1"/>
  <c r="AV129" i="14"/>
  <c r="K141" i="14"/>
  <c r="L141" i="14" s="1"/>
  <c r="AU145" i="14"/>
  <c r="AK94" i="16"/>
  <c r="AK99" i="16"/>
  <c r="E63" i="17"/>
  <c r="H62" i="17" s="1"/>
  <c r="I62" i="17" s="1"/>
  <c r="J62" i="17" s="1"/>
  <c r="D77" i="17"/>
  <c r="E64" i="17"/>
  <c r="H63" i="17" s="1"/>
  <c r="I63" i="17" s="1"/>
  <c r="J63" i="17" s="1"/>
  <c r="D78" i="17"/>
  <c r="R89" i="17"/>
  <c r="O89" i="17"/>
  <c r="O105" i="17"/>
  <c r="AU105" i="14"/>
  <c r="K107" i="14"/>
  <c r="L107" i="14" s="1"/>
  <c r="K110" i="14"/>
  <c r="L110" i="14" s="1"/>
  <c r="AU114" i="14"/>
  <c r="AU127" i="14"/>
  <c r="K131" i="14"/>
  <c r="L131" i="14" s="1"/>
  <c r="AU139" i="14"/>
  <c r="AU142" i="14"/>
  <c r="T143" i="14"/>
  <c r="T146" i="14"/>
  <c r="AS36" i="16"/>
  <c r="T46" i="16"/>
  <c r="AR62" i="16"/>
  <c r="T63" i="16"/>
  <c r="K73" i="16"/>
  <c r="L73" i="16" s="1"/>
  <c r="K82" i="16"/>
  <c r="L82" i="16" s="1"/>
  <c r="AL94" i="16"/>
  <c r="AL99" i="16"/>
  <c r="T113" i="16"/>
  <c r="AV115" i="16"/>
  <c r="E70" i="17"/>
  <c r="H69" i="17" s="1"/>
  <c r="I69" i="17" s="1"/>
  <c r="J69" i="17" s="1"/>
  <c r="D84" i="17"/>
  <c r="T77" i="17"/>
  <c r="T83" i="17"/>
  <c r="T80" i="17"/>
  <c r="T74" i="17"/>
  <c r="T79" i="17"/>
  <c r="T76" i="17"/>
  <c r="T82" i="17"/>
  <c r="T73" i="17"/>
  <c r="T78" i="17"/>
  <c r="T75" i="17"/>
  <c r="T84" i="17"/>
  <c r="T81" i="17"/>
  <c r="R125" i="17"/>
  <c r="D80" i="18"/>
  <c r="E66" i="18"/>
  <c r="H65" i="18" s="1"/>
  <c r="I65" i="18" s="1"/>
  <c r="J65" i="18" s="1"/>
  <c r="T106" i="14"/>
  <c r="AU108" i="14"/>
  <c r="AU111" i="14"/>
  <c r="T112" i="14"/>
  <c r="T115" i="14"/>
  <c r="AV127" i="14"/>
  <c r="T140" i="14"/>
  <c r="K28" i="16"/>
  <c r="L28" i="16" s="1"/>
  <c r="AR29" i="16"/>
  <c r="T34" i="16"/>
  <c r="K76" i="16"/>
  <c r="L76" i="16" s="1"/>
  <c r="D77" i="16"/>
  <c r="K79" i="16"/>
  <c r="L79" i="16" s="1"/>
  <c r="D80" i="16"/>
  <c r="AK90" i="16"/>
  <c r="K93" i="16"/>
  <c r="L93" i="16" s="1"/>
  <c r="K98" i="16"/>
  <c r="L98" i="16" s="1"/>
  <c r="AV106" i="16"/>
  <c r="T107" i="16"/>
  <c r="T110" i="16"/>
  <c r="AV112" i="16"/>
  <c r="E66" i="17"/>
  <c r="H65" i="17" s="1"/>
  <c r="I65" i="17" s="1"/>
  <c r="J65" i="17" s="1"/>
  <c r="R131" i="17"/>
  <c r="T94" i="14"/>
  <c r="AL98" i="14"/>
  <c r="T99" i="14"/>
  <c r="T109" i="14"/>
  <c r="AU125" i="14"/>
  <c r="K129" i="14"/>
  <c r="L129" i="14" s="1"/>
  <c r="AS29" i="16"/>
  <c r="K32" i="16"/>
  <c r="L32" i="16" s="1"/>
  <c r="AR33" i="16"/>
  <c r="K36" i="16"/>
  <c r="L36" i="16" s="1"/>
  <c r="T49" i="16"/>
  <c r="AS53" i="16"/>
  <c r="K68" i="16"/>
  <c r="L68" i="16" s="1"/>
  <c r="AR74" i="16"/>
  <c r="AR80" i="16"/>
  <c r="T81" i="16"/>
  <c r="AR83" i="16"/>
  <c r="T84" i="16"/>
  <c r="AK95" i="16"/>
  <c r="AK100" i="16"/>
  <c r="R131" i="16"/>
  <c r="R34" i="17"/>
  <c r="R53" i="17"/>
  <c r="R140" i="17"/>
  <c r="AL93" i="14"/>
  <c r="AU121" i="14"/>
  <c r="AU123" i="14"/>
  <c r="AV125" i="14"/>
  <c r="K136" i="14"/>
  <c r="L136" i="14" s="1"/>
  <c r="K145" i="14"/>
  <c r="L145" i="14" s="1"/>
  <c r="AR26" i="16"/>
  <c r="T27" i="16"/>
  <c r="AS33" i="16"/>
  <c r="AR37" i="16"/>
  <c r="AS43" i="16"/>
  <c r="T44" i="16"/>
  <c r="AS48" i="16"/>
  <c r="E51" i="16"/>
  <c r="H50" i="16" s="1"/>
  <c r="I50" i="16" s="1"/>
  <c r="J50" i="16" s="1"/>
  <c r="K59" i="16"/>
  <c r="L59" i="16" s="1"/>
  <c r="K62" i="16"/>
  <c r="L62" i="16" s="1"/>
  <c r="K65" i="16"/>
  <c r="L65" i="16" s="1"/>
  <c r="D69" i="16"/>
  <c r="AS74" i="16"/>
  <c r="T75" i="16"/>
  <c r="AR77" i="16"/>
  <c r="T78" i="16"/>
  <c r="AS80" i="16"/>
  <c r="AS83" i="16"/>
  <c r="K89" i="16"/>
  <c r="L89" i="16" s="1"/>
  <c r="AL95" i="16"/>
  <c r="AL100" i="16"/>
  <c r="E61" i="18"/>
  <c r="H60" i="18" s="1"/>
  <c r="I60" i="18" s="1"/>
  <c r="J60" i="18" s="1"/>
  <c r="D75" i="18"/>
  <c r="T90" i="14"/>
  <c r="K105" i="14"/>
  <c r="L105" i="14" s="1"/>
  <c r="K114" i="14"/>
  <c r="L114" i="14" s="1"/>
  <c r="AV121" i="14"/>
  <c r="AV123" i="14"/>
  <c r="K127" i="14"/>
  <c r="L127" i="14" s="1"/>
  <c r="AU132" i="14"/>
  <c r="K139" i="14"/>
  <c r="L139" i="14" s="1"/>
  <c r="K142" i="14"/>
  <c r="L142" i="14" s="1"/>
  <c r="AS26" i="16"/>
  <c r="AS37" i="16"/>
  <c r="T58" i="16"/>
  <c r="AR66" i="16"/>
  <c r="T67" i="16"/>
  <c r="AR69" i="16"/>
  <c r="AS77" i="16"/>
  <c r="K99" i="16"/>
  <c r="L99" i="16" s="1"/>
  <c r="E81" i="17"/>
  <c r="H80" i="17" s="1"/>
  <c r="I80" i="17" s="1"/>
  <c r="J80" i="17" s="1"/>
  <c r="D96" i="17"/>
  <c r="T95" i="14"/>
  <c r="K108" i="14"/>
  <c r="L108" i="14" s="1"/>
  <c r="K111" i="14"/>
  <c r="L111" i="14" s="1"/>
  <c r="K125" i="14"/>
  <c r="L125" i="14" s="1"/>
  <c r="AU130" i="14"/>
  <c r="AV132" i="14"/>
  <c r="AU137" i="14"/>
  <c r="AU143" i="14"/>
  <c r="T144" i="14"/>
  <c r="AU146" i="14"/>
  <c r="T147" i="14"/>
  <c r="K29" i="16"/>
  <c r="L29" i="16" s="1"/>
  <c r="T42" i="16"/>
  <c r="AS51" i="16"/>
  <c r="T52" i="16"/>
  <c r="AR60" i="16"/>
  <c r="T61" i="16"/>
  <c r="AR63" i="16"/>
  <c r="K83" i="16"/>
  <c r="L83" i="16" s="1"/>
  <c r="AK91" i="16"/>
  <c r="K94" i="16"/>
  <c r="L94" i="16" s="1"/>
  <c r="AK96" i="16"/>
  <c r="T97" i="16"/>
  <c r="T105" i="16"/>
  <c r="T114" i="16"/>
  <c r="AL94" i="14"/>
  <c r="AU106" i="14"/>
  <c r="AU112" i="14"/>
  <c r="T113" i="14"/>
  <c r="AU115" i="14"/>
  <c r="T116" i="14"/>
  <c r="T138" i="14"/>
  <c r="AU140" i="14"/>
  <c r="AR30" i="16"/>
  <c r="K33" i="16"/>
  <c r="L33" i="16" s="1"/>
  <c r="AR34" i="16"/>
  <c r="T47" i="16"/>
  <c r="K74" i="16"/>
  <c r="L74" i="16" s="1"/>
  <c r="K77" i="16"/>
  <c r="L77" i="16" s="1"/>
  <c r="K80" i="16"/>
  <c r="L80" i="16" s="1"/>
  <c r="AL91" i="16"/>
  <c r="T108" i="16"/>
  <c r="AV113" i="16"/>
  <c r="R122" i="16"/>
  <c r="R139" i="16"/>
  <c r="R142" i="16"/>
  <c r="R90" i="17"/>
  <c r="T107" i="14"/>
  <c r="K121" i="14"/>
  <c r="L121" i="14" s="1"/>
  <c r="K123" i="14"/>
  <c r="L123" i="14" s="1"/>
  <c r="AU128" i="14"/>
  <c r="K26" i="16"/>
  <c r="L26" i="16" s="1"/>
  <c r="AS30" i="16"/>
  <c r="T73" i="16"/>
  <c r="AR81" i="16"/>
  <c r="T82" i="16"/>
  <c r="AR84" i="16"/>
  <c r="K90" i="16"/>
  <c r="L90" i="16" s="1"/>
  <c r="AV107" i="16"/>
  <c r="AV110" i="16"/>
  <c r="D59" i="17"/>
  <c r="E44" i="17"/>
  <c r="H43" i="17" s="1"/>
  <c r="I43" i="17" s="1"/>
  <c r="J43" i="17" s="1"/>
  <c r="E62" i="17"/>
  <c r="H61" i="17" s="1"/>
  <c r="I61" i="17" s="1"/>
  <c r="J61" i="17" s="1"/>
  <c r="D76" i="17"/>
  <c r="R99" i="17"/>
  <c r="R106" i="17"/>
  <c r="K66" i="16"/>
  <c r="L66" i="16" s="1"/>
  <c r="AR75" i="16"/>
  <c r="T76" i="16"/>
  <c r="AS81" i="16"/>
  <c r="AK92" i="16"/>
  <c r="K95" i="16"/>
  <c r="L95" i="16" s="1"/>
  <c r="AK97" i="16"/>
  <c r="R109" i="17"/>
  <c r="R126" i="17"/>
  <c r="R130" i="17"/>
  <c r="AV127" i="16"/>
  <c r="AV139" i="16"/>
  <c r="T140" i="16"/>
  <c r="AV142" i="16"/>
  <c r="K28" i="17"/>
  <c r="L28" i="17" s="1"/>
  <c r="AR29" i="17"/>
  <c r="T30" i="17"/>
  <c r="T34" i="17"/>
  <c r="E43" i="17"/>
  <c r="H42" i="17" s="1"/>
  <c r="I42" i="17" s="1"/>
  <c r="J42" i="17" s="1"/>
  <c r="P42" i="17" s="1"/>
  <c r="Q42" i="17" s="1"/>
  <c r="S42" i="17" s="1"/>
  <c r="U42" i="17" s="1"/>
  <c r="AQ42" i="17" s="1"/>
  <c r="K50" i="17"/>
  <c r="L50" i="17" s="1"/>
  <c r="AR53" i="17"/>
  <c r="K76" i="17"/>
  <c r="L76" i="17" s="1"/>
  <c r="K79" i="17"/>
  <c r="L79" i="17" s="1"/>
  <c r="AK90" i="17"/>
  <c r="K93" i="17"/>
  <c r="L93" i="17" s="1"/>
  <c r="K98" i="17"/>
  <c r="L98" i="17" s="1"/>
  <c r="T107" i="17"/>
  <c r="AU109" i="17"/>
  <c r="T110" i="17"/>
  <c r="AU128" i="17"/>
  <c r="E70" i="18"/>
  <c r="H69" i="18" s="1"/>
  <c r="I69" i="18" s="1"/>
  <c r="J69" i="18" s="1"/>
  <c r="D84" i="18"/>
  <c r="L82" i="18"/>
  <c r="AV111" i="18"/>
  <c r="AV108" i="18"/>
  <c r="AV114" i="18"/>
  <c r="AV105" i="18"/>
  <c r="AV110" i="18"/>
  <c r="AV107" i="18"/>
  <c r="AV116" i="18"/>
  <c r="AV113" i="18"/>
  <c r="AV109" i="18"/>
  <c r="AV115" i="18"/>
  <c r="AV112" i="18"/>
  <c r="AV106" i="18"/>
  <c r="R44" i="19"/>
  <c r="R49" i="31"/>
  <c r="AU125" i="16"/>
  <c r="T128" i="16"/>
  <c r="K129" i="16"/>
  <c r="L129" i="16" s="1"/>
  <c r="K32" i="17"/>
  <c r="L32" i="17" s="1"/>
  <c r="AR33" i="17"/>
  <c r="K36" i="17"/>
  <c r="L36" i="17" s="1"/>
  <c r="AR43" i="17"/>
  <c r="K45" i="17"/>
  <c r="L45" i="17" s="1"/>
  <c r="AR48" i="17"/>
  <c r="T49" i="17"/>
  <c r="AS53" i="17"/>
  <c r="K68" i="17"/>
  <c r="L68" i="17" s="1"/>
  <c r="AR74" i="17"/>
  <c r="AR80" i="17"/>
  <c r="AR83" i="17"/>
  <c r="AL90" i="17"/>
  <c r="T91" i="17"/>
  <c r="AK95" i="17"/>
  <c r="T96" i="17"/>
  <c r="AK100" i="17"/>
  <c r="L121" i="17"/>
  <c r="L123" i="17"/>
  <c r="AV128" i="17"/>
  <c r="T131" i="17"/>
  <c r="K132" i="17"/>
  <c r="L132" i="17" s="1"/>
  <c r="K146" i="17"/>
  <c r="L146" i="17" s="1"/>
  <c r="K147" i="17"/>
  <c r="L147" i="17" s="1"/>
  <c r="E64" i="18"/>
  <c r="H63" i="18" s="1"/>
  <c r="I63" i="18" s="1"/>
  <c r="J63" i="18" s="1"/>
  <c r="D78" i="18"/>
  <c r="R107" i="18"/>
  <c r="R125" i="18"/>
  <c r="R80" i="19"/>
  <c r="R32" i="31"/>
  <c r="AU121" i="16"/>
  <c r="AU123" i="16"/>
  <c r="AV125" i="16"/>
  <c r="K136" i="16"/>
  <c r="L136" i="16" s="1"/>
  <c r="K145" i="16"/>
  <c r="L145" i="16" s="1"/>
  <c r="AR26" i="17"/>
  <c r="T27" i="17"/>
  <c r="AS33" i="17"/>
  <c r="AR37" i="17"/>
  <c r="AS43" i="17"/>
  <c r="T44" i="17"/>
  <c r="AS48" i="17"/>
  <c r="E51" i="17"/>
  <c r="H50" i="17" s="1"/>
  <c r="I50" i="17" s="1"/>
  <c r="J50" i="17" s="1"/>
  <c r="K59" i="17"/>
  <c r="L59" i="17" s="1"/>
  <c r="K62" i="17"/>
  <c r="L62" i="17" s="1"/>
  <c r="K65" i="17"/>
  <c r="L65" i="17" s="1"/>
  <c r="AR77" i="17"/>
  <c r="AS80" i="17"/>
  <c r="AS83" i="17"/>
  <c r="AL95" i="17"/>
  <c r="AL100" i="17"/>
  <c r="K115" i="17"/>
  <c r="L115" i="17" s="1"/>
  <c r="T129" i="17"/>
  <c r="AV147" i="17"/>
  <c r="AV146" i="17"/>
  <c r="K143" i="17"/>
  <c r="L143" i="17" s="1"/>
  <c r="T37" i="18"/>
  <c r="T26" i="18"/>
  <c r="T33" i="18"/>
  <c r="T29" i="18"/>
  <c r="T36" i="18"/>
  <c r="T32" i="18"/>
  <c r="T28" i="18"/>
  <c r="T35" i="18"/>
  <c r="T31" i="18"/>
  <c r="T27" i="18"/>
  <c r="T34" i="18"/>
  <c r="T30" i="18"/>
  <c r="R53" i="18"/>
  <c r="R89" i="18"/>
  <c r="O89" i="18"/>
  <c r="R30" i="31"/>
  <c r="R92" i="31"/>
  <c r="T124" i="16"/>
  <c r="K125" i="16"/>
  <c r="L125" i="16" s="1"/>
  <c r="AU130" i="16"/>
  <c r="AV132" i="16"/>
  <c r="AU137" i="16"/>
  <c r="AU143" i="16"/>
  <c r="T144" i="16"/>
  <c r="AU146" i="16"/>
  <c r="T147" i="16"/>
  <c r="K29" i="17"/>
  <c r="L29" i="17" s="1"/>
  <c r="T31" i="17"/>
  <c r="T35" i="17"/>
  <c r="K43" i="17"/>
  <c r="L43" i="17" s="1"/>
  <c r="K48" i="17"/>
  <c r="L48" i="17" s="1"/>
  <c r="AS51" i="17"/>
  <c r="T52" i="17"/>
  <c r="AR60" i="17"/>
  <c r="T61" i="17"/>
  <c r="AR63" i="17"/>
  <c r="T64" i="17"/>
  <c r="AS66" i="17"/>
  <c r="AS69" i="17"/>
  <c r="K83" i="17"/>
  <c r="L83" i="17" s="1"/>
  <c r="AK91" i="17"/>
  <c r="K94" i="17"/>
  <c r="L94" i="17" s="1"/>
  <c r="AK96" i="17"/>
  <c r="T97" i="17"/>
  <c r="T105" i="17"/>
  <c r="AU113" i="17"/>
  <c r="T114" i="17"/>
  <c r="AU116" i="17"/>
  <c r="T127" i="17"/>
  <c r="AV144" i="17"/>
  <c r="T77" i="18"/>
  <c r="T83" i="18"/>
  <c r="T80" i="18"/>
  <c r="T74" i="18"/>
  <c r="T79" i="18"/>
  <c r="T76" i="18"/>
  <c r="T82" i="18"/>
  <c r="T73" i="18"/>
  <c r="T78" i="18"/>
  <c r="T75" i="18"/>
  <c r="T84" i="18"/>
  <c r="T81" i="18"/>
  <c r="R33" i="19"/>
  <c r="R137" i="20"/>
  <c r="D75" i="21"/>
  <c r="E61" i="21"/>
  <c r="H60" i="21" s="1"/>
  <c r="I60" i="21" s="1"/>
  <c r="J60" i="21" s="1"/>
  <c r="T122" i="16"/>
  <c r="AV130" i="16"/>
  <c r="AV137" i="16"/>
  <c r="T138" i="16"/>
  <c r="AU140" i="16"/>
  <c r="T141" i="16"/>
  <c r="AV143" i="16"/>
  <c r="AV146" i="16"/>
  <c r="AR30" i="17"/>
  <c r="K33" i="17"/>
  <c r="L33" i="17" s="1"/>
  <c r="AR34" i="17"/>
  <c r="AR46" i="17"/>
  <c r="T47" i="17"/>
  <c r="AS60" i="17"/>
  <c r="AS63" i="17"/>
  <c r="K74" i="17"/>
  <c r="L74" i="17" s="1"/>
  <c r="K77" i="17"/>
  <c r="L77" i="17" s="1"/>
  <c r="K80" i="17"/>
  <c r="L80" i="17" s="1"/>
  <c r="AL91" i="17"/>
  <c r="AL96" i="17"/>
  <c r="AU107" i="17"/>
  <c r="T108" i="17"/>
  <c r="AU110" i="17"/>
  <c r="T111" i="17"/>
  <c r="AV138" i="17"/>
  <c r="AV141" i="17"/>
  <c r="D83" i="18"/>
  <c r="R140" i="18"/>
  <c r="R99" i="19"/>
  <c r="R105" i="19"/>
  <c r="O105" i="19"/>
  <c r="K123" i="16"/>
  <c r="L123" i="16" s="1"/>
  <c r="AU128" i="16"/>
  <c r="AV140" i="16"/>
  <c r="AS34" i="17"/>
  <c r="K37" i="17"/>
  <c r="L37" i="17" s="1"/>
  <c r="K51" i="17"/>
  <c r="L51" i="17" s="1"/>
  <c r="R37" i="18"/>
  <c r="D59" i="18"/>
  <c r="E44" i="18"/>
  <c r="H43" i="18" s="1"/>
  <c r="I43" i="18" s="1"/>
  <c r="J43" i="18" s="1"/>
  <c r="E62" i="18"/>
  <c r="H61" i="18" s="1"/>
  <c r="I61" i="18" s="1"/>
  <c r="J61" i="18" s="1"/>
  <c r="D76" i="18"/>
  <c r="R74" i="19"/>
  <c r="R128" i="19"/>
  <c r="D66" i="31"/>
  <c r="E51" i="31"/>
  <c r="H50" i="31" s="1"/>
  <c r="I50" i="31" s="1"/>
  <c r="J50" i="31" s="1"/>
  <c r="AV128" i="16"/>
  <c r="T131" i="16"/>
  <c r="K132" i="16"/>
  <c r="L132" i="16" s="1"/>
  <c r="K146" i="16"/>
  <c r="L146" i="16" s="1"/>
  <c r="AR27" i="17"/>
  <c r="T28" i="17"/>
  <c r="K46" i="17"/>
  <c r="L46" i="17" s="1"/>
  <c r="AR49" i="17"/>
  <c r="T50" i="17"/>
  <c r="K66" i="17"/>
  <c r="L66" i="17" s="1"/>
  <c r="D67" i="17"/>
  <c r="K69" i="17"/>
  <c r="L69" i="17" s="1"/>
  <c r="AR75" i="17"/>
  <c r="AR78" i="17"/>
  <c r="AS81" i="17"/>
  <c r="AS84" i="17"/>
  <c r="AK92" i="17"/>
  <c r="K95" i="17"/>
  <c r="L95" i="17" s="1"/>
  <c r="AK97" i="17"/>
  <c r="T98" i="17"/>
  <c r="K100" i="17"/>
  <c r="L100" i="17" s="1"/>
  <c r="T121" i="17"/>
  <c r="T123" i="17"/>
  <c r="AU129" i="17"/>
  <c r="AV131" i="17"/>
  <c r="K144" i="17"/>
  <c r="L144" i="17" s="1"/>
  <c r="AU147" i="17"/>
  <c r="R59" i="18"/>
  <c r="AU126" i="16"/>
  <c r="T129" i="16"/>
  <c r="K130" i="16"/>
  <c r="L130" i="16" s="1"/>
  <c r="K137" i="16"/>
  <c r="L137" i="16" s="1"/>
  <c r="K140" i="16"/>
  <c r="L140" i="16" s="1"/>
  <c r="K143" i="16"/>
  <c r="L143" i="16" s="1"/>
  <c r="AS27" i="17"/>
  <c r="K30" i="17"/>
  <c r="L30" i="17" s="1"/>
  <c r="T32" i="17"/>
  <c r="AR44" i="17"/>
  <c r="T45" i="17"/>
  <c r="AS49" i="17"/>
  <c r="AR58" i="17"/>
  <c r="K60" i="17"/>
  <c r="L60" i="17" s="1"/>
  <c r="K63" i="17"/>
  <c r="L63" i="17" s="1"/>
  <c r="AR67" i="17"/>
  <c r="AS78" i="17"/>
  <c r="AL92" i="17"/>
  <c r="T93" i="17"/>
  <c r="AL97" i="17"/>
  <c r="K113" i="17"/>
  <c r="L113" i="17" s="1"/>
  <c r="K116" i="17"/>
  <c r="L116" i="17" s="1"/>
  <c r="L124" i="17"/>
  <c r="AV129" i="17"/>
  <c r="T132" i="17"/>
  <c r="K141" i="17"/>
  <c r="L141" i="17" s="1"/>
  <c r="AU145" i="17"/>
  <c r="T146" i="17"/>
  <c r="R47" i="18"/>
  <c r="R90" i="18"/>
  <c r="AU124" i="16"/>
  <c r="AV126" i="16"/>
  <c r="AU144" i="16"/>
  <c r="T145" i="16"/>
  <c r="AU147" i="16"/>
  <c r="AR35" i="17"/>
  <c r="T36" i="17"/>
  <c r="T65" i="17"/>
  <c r="T68" i="17"/>
  <c r="E67" i="18"/>
  <c r="H66" i="18" s="1"/>
  <c r="I66" i="18" s="1"/>
  <c r="J66" i="18" s="1"/>
  <c r="D81" i="18"/>
  <c r="R126" i="18"/>
  <c r="AU122" i="16"/>
  <c r="AV124" i="16"/>
  <c r="T127" i="16"/>
  <c r="K128" i="16"/>
  <c r="L128" i="16" s="1"/>
  <c r="AU138" i="16"/>
  <c r="T139" i="16"/>
  <c r="AU141" i="16"/>
  <c r="AV144" i="16"/>
  <c r="AV147" i="16"/>
  <c r="AS31" i="17"/>
  <c r="AS35" i="17"/>
  <c r="AR42" i="17"/>
  <c r="E47" i="17"/>
  <c r="H46" i="17" s="1"/>
  <c r="I46" i="17" s="1"/>
  <c r="J46" i="17" s="1"/>
  <c r="K49" i="17"/>
  <c r="L49" i="17" s="1"/>
  <c r="AR52" i="17"/>
  <c r="T53" i="17"/>
  <c r="AS61" i="17"/>
  <c r="T62" i="17"/>
  <c r="K81" i="17"/>
  <c r="L81" i="17" s="1"/>
  <c r="K84" i="17"/>
  <c r="L84" i="17" s="1"/>
  <c r="K91" i="17"/>
  <c r="L91" i="17" s="1"/>
  <c r="K96" i="17"/>
  <c r="L96" i="17" s="1"/>
  <c r="AK98" i="17"/>
  <c r="T106" i="17"/>
  <c r="AU108" i="17"/>
  <c r="AU111" i="17"/>
  <c r="T112" i="17"/>
  <c r="T115" i="17"/>
  <c r="AV127" i="17"/>
  <c r="AV139" i="17"/>
  <c r="AV142" i="17"/>
  <c r="R137" i="18"/>
  <c r="R47" i="19"/>
  <c r="E70" i="19"/>
  <c r="H69" i="19" s="1"/>
  <c r="I69" i="19" s="1"/>
  <c r="J69" i="19" s="1"/>
  <c r="D84" i="19"/>
  <c r="R27" i="31"/>
  <c r="O27" i="31"/>
  <c r="P27" i="31" s="1"/>
  <c r="Q27" i="31" s="1"/>
  <c r="S27" i="31" s="1"/>
  <c r="AV122" i="16"/>
  <c r="AV138" i="16"/>
  <c r="K27" i="17"/>
  <c r="L27" i="17" s="1"/>
  <c r="T29" i="17"/>
  <c r="K44" i="17"/>
  <c r="L44" i="17" s="1"/>
  <c r="AR47" i="17"/>
  <c r="T48" i="17"/>
  <c r="AS52" i="17"/>
  <c r="AR73" i="17"/>
  <c r="K75" i="17"/>
  <c r="L75" i="17" s="1"/>
  <c r="K78" i="17"/>
  <c r="L78" i="17" s="1"/>
  <c r="AR82" i="17"/>
  <c r="AK93" i="17"/>
  <c r="T94" i="17"/>
  <c r="AL98" i="17"/>
  <c r="T99" i="17"/>
  <c r="AU125" i="17"/>
  <c r="T128" i="17"/>
  <c r="K129" i="17"/>
  <c r="L129" i="17" s="1"/>
  <c r="R99" i="18"/>
  <c r="R106" i="18"/>
  <c r="R30" i="19"/>
  <c r="R34" i="19"/>
  <c r="R51" i="19"/>
  <c r="T125" i="16"/>
  <c r="K126" i="16"/>
  <c r="L126" i="16" s="1"/>
  <c r="AU131" i="16"/>
  <c r="AR28" i="17"/>
  <c r="T33" i="17"/>
  <c r="AS47" i="17"/>
  <c r="K52" i="17"/>
  <c r="L52" i="17" s="1"/>
  <c r="K67" i="17"/>
  <c r="L67" i="17" s="1"/>
  <c r="AR76" i="17"/>
  <c r="AS82" i="17"/>
  <c r="AK89" i="17"/>
  <c r="AU121" i="17"/>
  <c r="AU123" i="17"/>
  <c r="AV125" i="17"/>
  <c r="K136" i="17"/>
  <c r="L136" i="17" s="1"/>
  <c r="K145" i="17"/>
  <c r="L145" i="17" s="1"/>
  <c r="L26" i="18"/>
  <c r="O58" i="18"/>
  <c r="P58" i="18" s="1"/>
  <c r="Q58" i="18" s="1"/>
  <c r="S58" i="18" s="1"/>
  <c r="U58" i="18" s="1"/>
  <c r="AQ58" i="18" s="1"/>
  <c r="AU58" i="18" s="1"/>
  <c r="R58" i="18"/>
  <c r="R147" i="18"/>
  <c r="R143" i="18"/>
  <c r="D58" i="19"/>
  <c r="E43" i="19"/>
  <c r="H42" i="19" s="1"/>
  <c r="I42" i="19" s="1"/>
  <c r="J42" i="19" s="1"/>
  <c r="R44" i="31"/>
  <c r="R58" i="20"/>
  <c r="O58" i="20"/>
  <c r="AU129" i="16"/>
  <c r="AV131" i="16"/>
  <c r="K144" i="16"/>
  <c r="L144" i="16" s="1"/>
  <c r="K147" i="16"/>
  <c r="L147" i="16" s="1"/>
  <c r="T26" i="17"/>
  <c r="AS28" i="17"/>
  <c r="K31" i="17"/>
  <c r="L31" i="17" s="1"/>
  <c r="AR32" i="17"/>
  <c r="K35" i="17"/>
  <c r="L35" i="17" s="1"/>
  <c r="AR50" i="17"/>
  <c r="K61" i="17"/>
  <c r="L61" i="17" s="1"/>
  <c r="K64" i="17"/>
  <c r="L64" i="17" s="1"/>
  <c r="K92" i="17"/>
  <c r="L92" i="17" s="1"/>
  <c r="K97" i="17"/>
  <c r="L97" i="17" s="1"/>
  <c r="K114" i="17"/>
  <c r="L114" i="17" s="1"/>
  <c r="T126" i="17"/>
  <c r="AU132" i="17"/>
  <c r="K139" i="17"/>
  <c r="L139" i="17" s="1"/>
  <c r="K142" i="17"/>
  <c r="L142" i="17" s="1"/>
  <c r="E59" i="18"/>
  <c r="H58" i="18" s="1"/>
  <c r="I58" i="18" s="1"/>
  <c r="J58" i="18" s="1"/>
  <c r="D73" i="18"/>
  <c r="D64" i="18"/>
  <c r="E49" i="18"/>
  <c r="H48" i="18" s="1"/>
  <c r="I48" i="18" s="1"/>
  <c r="J48" i="18" s="1"/>
  <c r="R109" i="18"/>
  <c r="R83" i="19"/>
  <c r="AU136" i="16"/>
  <c r="K138" i="16"/>
  <c r="L138" i="16" s="1"/>
  <c r="K141" i="16"/>
  <c r="L141" i="16" s="1"/>
  <c r="AR45" i="17"/>
  <c r="AR59" i="17"/>
  <c r="AR65" i="17"/>
  <c r="T66" i="17"/>
  <c r="AK94" i="17"/>
  <c r="T95" i="17"/>
  <c r="K108" i="17"/>
  <c r="L108" i="17" s="1"/>
  <c r="AU137" i="17"/>
  <c r="AU143" i="17"/>
  <c r="E63" i="18"/>
  <c r="H62" i="18" s="1"/>
  <c r="I62" i="18" s="1"/>
  <c r="J62" i="18" s="1"/>
  <c r="D77" i="18"/>
  <c r="L73" i="18"/>
  <c r="R112" i="18"/>
  <c r="D60" i="19"/>
  <c r="E45" i="19"/>
  <c r="H44" i="19" s="1"/>
  <c r="I44" i="19" s="1"/>
  <c r="J44" i="19" s="1"/>
  <c r="K28" i="18"/>
  <c r="L28" i="18" s="1"/>
  <c r="AR29" i="18"/>
  <c r="E43" i="18"/>
  <c r="H42" i="18" s="1"/>
  <c r="I42" i="18" s="1"/>
  <c r="J42" i="18" s="1"/>
  <c r="K50" i="18"/>
  <c r="L50" i="18" s="1"/>
  <c r="AR53" i="18"/>
  <c r="AS62" i="18"/>
  <c r="K76" i="18"/>
  <c r="L76" i="18" s="1"/>
  <c r="K79" i="18"/>
  <c r="L79" i="18" s="1"/>
  <c r="AK90" i="18"/>
  <c r="K93" i="18"/>
  <c r="L93" i="18" s="1"/>
  <c r="K98" i="18"/>
  <c r="L98" i="18" s="1"/>
  <c r="T107" i="18"/>
  <c r="AU109" i="18"/>
  <c r="T110" i="18"/>
  <c r="K121" i="18"/>
  <c r="L121" i="18" s="1"/>
  <c r="K123" i="18"/>
  <c r="L123" i="18" s="1"/>
  <c r="AU128" i="18"/>
  <c r="AV140" i="18"/>
  <c r="K26" i="19"/>
  <c r="L26" i="19" s="1"/>
  <c r="AS30" i="19"/>
  <c r="AS34" i="19"/>
  <c r="K37" i="19"/>
  <c r="L37" i="19" s="1"/>
  <c r="E44" i="19"/>
  <c r="H43" i="19" s="1"/>
  <c r="I43" i="19" s="1"/>
  <c r="J43" i="19" s="1"/>
  <c r="AR44" i="19"/>
  <c r="R59" i="19"/>
  <c r="AS66" i="19"/>
  <c r="R138" i="19"/>
  <c r="K83" i="31"/>
  <c r="L83" i="31" s="1"/>
  <c r="AR83" i="31"/>
  <c r="AR80" i="31"/>
  <c r="K82" i="31"/>
  <c r="L82" i="31" s="1"/>
  <c r="AR82" i="31"/>
  <c r="K84" i="31"/>
  <c r="L84" i="31" s="1"/>
  <c r="K81" i="31"/>
  <c r="L81" i="31" s="1"/>
  <c r="AR78" i="31"/>
  <c r="AR75" i="31"/>
  <c r="AR84" i="31"/>
  <c r="K77" i="31"/>
  <c r="L77" i="31" s="1"/>
  <c r="K74" i="31"/>
  <c r="L74" i="31" s="1"/>
  <c r="K80" i="31"/>
  <c r="L80" i="31" s="1"/>
  <c r="AR77" i="31"/>
  <c r="AR74" i="31"/>
  <c r="AR81" i="31"/>
  <c r="K79" i="31"/>
  <c r="L79" i="31" s="1"/>
  <c r="K76" i="31"/>
  <c r="L76" i="31" s="1"/>
  <c r="K73" i="31"/>
  <c r="L73" i="31" s="1"/>
  <c r="AR79" i="31"/>
  <c r="AR76" i="31"/>
  <c r="AS29" i="18"/>
  <c r="K32" i="18"/>
  <c r="L32" i="18" s="1"/>
  <c r="AR33" i="18"/>
  <c r="K36" i="18"/>
  <c r="L36" i="18" s="1"/>
  <c r="AR43" i="18"/>
  <c r="K45" i="18"/>
  <c r="L45" i="18" s="1"/>
  <c r="AR48" i="18"/>
  <c r="T49" i="18"/>
  <c r="AS53" i="18"/>
  <c r="K68" i="18"/>
  <c r="L68" i="18" s="1"/>
  <c r="AR74" i="18"/>
  <c r="AR80" i="18"/>
  <c r="AR83" i="18"/>
  <c r="AL90" i="18"/>
  <c r="T91" i="18"/>
  <c r="AK95" i="18"/>
  <c r="T96" i="18"/>
  <c r="AK100" i="18"/>
  <c r="AV128" i="18"/>
  <c r="T131" i="18"/>
  <c r="K132" i="18"/>
  <c r="L132" i="18" s="1"/>
  <c r="AS44" i="19"/>
  <c r="T48" i="19"/>
  <c r="AL100" i="19"/>
  <c r="AL95" i="19"/>
  <c r="AL90" i="19"/>
  <c r="AL99" i="19"/>
  <c r="AL94" i="19"/>
  <c r="AL89" i="19"/>
  <c r="AL93" i="19"/>
  <c r="AL98" i="19"/>
  <c r="AL97" i="19"/>
  <c r="AL92" i="19"/>
  <c r="R94" i="19"/>
  <c r="T68" i="31"/>
  <c r="T65" i="31"/>
  <c r="T59" i="31"/>
  <c r="T64" i="31"/>
  <c r="T61" i="31"/>
  <c r="T67" i="31"/>
  <c r="T58" i="31"/>
  <c r="T63" i="31"/>
  <c r="T60" i="31"/>
  <c r="T69" i="31"/>
  <c r="T66" i="31"/>
  <c r="L64" i="31"/>
  <c r="L61" i="31"/>
  <c r="L68" i="31"/>
  <c r="D89" i="31"/>
  <c r="E74" i="31"/>
  <c r="H73" i="31" s="1"/>
  <c r="I73" i="31" s="1"/>
  <c r="J73" i="31" s="1"/>
  <c r="R75" i="31"/>
  <c r="R69" i="21"/>
  <c r="AR26" i="18"/>
  <c r="AS33" i="18"/>
  <c r="AR37" i="18"/>
  <c r="T44" i="18"/>
  <c r="AS48" i="18"/>
  <c r="E51" i="18"/>
  <c r="H50" i="18" s="1"/>
  <c r="I50" i="18" s="1"/>
  <c r="J50" i="18" s="1"/>
  <c r="K62" i="18"/>
  <c r="L62" i="18" s="1"/>
  <c r="K65" i="18"/>
  <c r="L65" i="18" s="1"/>
  <c r="AR77" i="18"/>
  <c r="AS80" i="18"/>
  <c r="AS83" i="18"/>
  <c r="AL95" i="18"/>
  <c r="AL100" i="18"/>
  <c r="K115" i="18"/>
  <c r="L115" i="18" s="1"/>
  <c r="T129" i="18"/>
  <c r="K130" i="18"/>
  <c r="L130" i="18" s="1"/>
  <c r="L146" i="18"/>
  <c r="K53" i="19"/>
  <c r="L53" i="19" s="1"/>
  <c r="AR48" i="19"/>
  <c r="K45" i="19"/>
  <c r="L45" i="19" s="1"/>
  <c r="AR43" i="19"/>
  <c r="AR53" i="19"/>
  <c r="K50" i="19"/>
  <c r="L50" i="19" s="1"/>
  <c r="AR50" i="19"/>
  <c r="K52" i="19"/>
  <c r="L52" i="19" s="1"/>
  <c r="AR52" i="19"/>
  <c r="K49" i="19"/>
  <c r="L49" i="19" s="1"/>
  <c r="AR49" i="19"/>
  <c r="K46" i="19"/>
  <c r="L46" i="19" s="1"/>
  <c r="AS60" i="19"/>
  <c r="R65" i="19"/>
  <c r="R78" i="31"/>
  <c r="R100" i="31"/>
  <c r="K29" i="18"/>
  <c r="L29" i="18" s="1"/>
  <c r="T42" i="18"/>
  <c r="K43" i="18"/>
  <c r="L43" i="18" s="1"/>
  <c r="K48" i="18"/>
  <c r="L48" i="18" s="1"/>
  <c r="AS51" i="18"/>
  <c r="T52" i="18"/>
  <c r="AR60" i="18"/>
  <c r="T61" i="18"/>
  <c r="AR63" i="18"/>
  <c r="T64" i="18"/>
  <c r="AS66" i="18"/>
  <c r="AS69" i="18"/>
  <c r="K83" i="18"/>
  <c r="L83" i="18" s="1"/>
  <c r="AK91" i="18"/>
  <c r="K94" i="18"/>
  <c r="L94" i="18" s="1"/>
  <c r="AK96" i="18"/>
  <c r="T97" i="18"/>
  <c r="AU113" i="18"/>
  <c r="T114" i="18"/>
  <c r="AU116" i="18"/>
  <c r="T127" i="18"/>
  <c r="K128" i="18"/>
  <c r="L128" i="18" s="1"/>
  <c r="T142" i="18"/>
  <c r="AV144" i="18"/>
  <c r="AV147" i="18"/>
  <c r="E62" i="19"/>
  <c r="H61" i="19" s="1"/>
  <c r="I61" i="19" s="1"/>
  <c r="J61" i="19" s="1"/>
  <c r="D76" i="19"/>
  <c r="AR49" i="21"/>
  <c r="K46" i="21"/>
  <c r="L46" i="21" s="1"/>
  <c r="K51" i="21"/>
  <c r="L51" i="21" s="1"/>
  <c r="AR46" i="21"/>
  <c r="K48" i="21"/>
  <c r="L48" i="21" s="1"/>
  <c r="K43" i="21"/>
  <c r="L43" i="21" s="1"/>
  <c r="K53" i="21"/>
  <c r="L53" i="21" s="1"/>
  <c r="AR51" i="21"/>
  <c r="AR48" i="21"/>
  <c r="K45" i="21"/>
  <c r="L45" i="21" s="1"/>
  <c r="AR43" i="21"/>
  <c r="AR53" i="21"/>
  <c r="K50" i="21"/>
  <c r="L50" i="21" s="1"/>
  <c r="K47" i="21"/>
  <c r="L47" i="21" s="1"/>
  <c r="AR45" i="21"/>
  <c r="AR50" i="21"/>
  <c r="K42" i="21"/>
  <c r="L42" i="21" s="1"/>
  <c r="K52" i="21"/>
  <c r="L52" i="21" s="1"/>
  <c r="AR47" i="21"/>
  <c r="K44" i="21"/>
  <c r="L44" i="21" s="1"/>
  <c r="AR52" i="21"/>
  <c r="K49" i="21"/>
  <c r="L49" i="21" s="1"/>
  <c r="AR42" i="21"/>
  <c r="AR44" i="21"/>
  <c r="AR30" i="18"/>
  <c r="K33" i="18"/>
  <c r="L33" i="18" s="1"/>
  <c r="AR34" i="18"/>
  <c r="AR46" i="18"/>
  <c r="T47" i="18"/>
  <c r="AS60" i="18"/>
  <c r="AS63" i="18"/>
  <c r="K74" i="18"/>
  <c r="L74" i="18" s="1"/>
  <c r="K77" i="18"/>
  <c r="L77" i="18" s="1"/>
  <c r="K80" i="18"/>
  <c r="L80" i="18" s="1"/>
  <c r="AL91" i="18"/>
  <c r="AL96" i="18"/>
  <c r="AU107" i="18"/>
  <c r="T108" i="18"/>
  <c r="AU110" i="18"/>
  <c r="T111" i="18"/>
  <c r="AV122" i="18"/>
  <c r="AV138" i="18"/>
  <c r="AV141" i="18"/>
  <c r="AS42" i="19"/>
  <c r="AR45" i="19"/>
  <c r="AS48" i="19"/>
  <c r="R61" i="19"/>
  <c r="AL91" i="19"/>
  <c r="L63" i="31"/>
  <c r="R52" i="20"/>
  <c r="R67" i="20"/>
  <c r="R63" i="19"/>
  <c r="R126" i="19"/>
  <c r="D61" i="31"/>
  <c r="E46" i="31"/>
  <c r="H45" i="31" s="1"/>
  <c r="I45" i="31" s="1"/>
  <c r="J45" i="31" s="1"/>
  <c r="R52" i="31"/>
  <c r="R69" i="31"/>
  <c r="R147" i="31"/>
  <c r="R97" i="20"/>
  <c r="AR27" i="18"/>
  <c r="K46" i="18"/>
  <c r="L46" i="18" s="1"/>
  <c r="AR49" i="18"/>
  <c r="T50" i="18"/>
  <c r="K66" i="18"/>
  <c r="L66" i="18" s="1"/>
  <c r="D67" i="18"/>
  <c r="K69" i="18"/>
  <c r="L69" i="18" s="1"/>
  <c r="AR75" i="18"/>
  <c r="AR78" i="18"/>
  <c r="AS81" i="18"/>
  <c r="AS84" i="18"/>
  <c r="AK92" i="18"/>
  <c r="K95" i="18"/>
  <c r="L95" i="18" s="1"/>
  <c r="AK97" i="18"/>
  <c r="T98" i="18"/>
  <c r="K100" i="18"/>
  <c r="L100" i="18" s="1"/>
  <c r="T121" i="18"/>
  <c r="T123" i="18"/>
  <c r="K124" i="18"/>
  <c r="L124" i="18" s="1"/>
  <c r="AU129" i="18"/>
  <c r="AV131" i="18"/>
  <c r="K144" i="18"/>
  <c r="L144" i="18" s="1"/>
  <c r="AS28" i="19"/>
  <c r="K31" i="19"/>
  <c r="L31" i="19" s="1"/>
  <c r="AR32" i="19"/>
  <c r="K35" i="19"/>
  <c r="L35" i="19" s="1"/>
  <c r="K42" i="19"/>
  <c r="L42" i="19" s="1"/>
  <c r="AS51" i="19"/>
  <c r="R58" i="19"/>
  <c r="R139" i="19"/>
  <c r="R110" i="31"/>
  <c r="AS27" i="18"/>
  <c r="K30" i="18"/>
  <c r="L30" i="18" s="1"/>
  <c r="AR44" i="18"/>
  <c r="T45" i="18"/>
  <c r="AS49" i="18"/>
  <c r="K60" i="18"/>
  <c r="L60" i="18" s="1"/>
  <c r="K63" i="18"/>
  <c r="L63" i="18" s="1"/>
  <c r="AR67" i="18"/>
  <c r="AS78" i="18"/>
  <c r="AL92" i="18"/>
  <c r="T93" i="18"/>
  <c r="AL97" i="18"/>
  <c r="K113" i="18"/>
  <c r="L113" i="18" s="1"/>
  <c r="K116" i="18"/>
  <c r="L116" i="18" s="1"/>
  <c r="AV129" i="18"/>
  <c r="T132" i="18"/>
  <c r="AS32" i="19"/>
  <c r="AR36" i="19"/>
  <c r="T49" i="19"/>
  <c r="T51" i="19"/>
  <c r="T53" i="19"/>
  <c r="T50" i="19"/>
  <c r="D62" i="19"/>
  <c r="E47" i="19"/>
  <c r="H46" i="19" s="1"/>
  <c r="I46" i="19" s="1"/>
  <c r="J46" i="19" s="1"/>
  <c r="AR46" i="19"/>
  <c r="D65" i="19"/>
  <c r="E50" i="19"/>
  <c r="H49" i="19" s="1"/>
  <c r="I49" i="19" s="1"/>
  <c r="J49" i="19" s="1"/>
  <c r="AS27" i="31"/>
  <c r="AS34" i="31"/>
  <c r="AS30" i="31"/>
  <c r="AS37" i="31"/>
  <c r="AS26" i="31"/>
  <c r="AS33" i="31"/>
  <c r="AS29" i="31"/>
  <c r="AS36" i="31"/>
  <c r="AS32" i="31"/>
  <c r="AS28" i="31"/>
  <c r="R36" i="31"/>
  <c r="D80" i="31"/>
  <c r="E66" i="31"/>
  <c r="H65" i="31" s="1"/>
  <c r="I65" i="31" s="1"/>
  <c r="J65" i="31" s="1"/>
  <c r="D95" i="31"/>
  <c r="E80" i="31"/>
  <c r="H79" i="31" s="1"/>
  <c r="I79" i="31" s="1"/>
  <c r="J79" i="31" s="1"/>
  <c r="K34" i="18"/>
  <c r="L34" i="18" s="1"/>
  <c r="AR35" i="18"/>
  <c r="D90" i="19"/>
  <c r="E75" i="19"/>
  <c r="H74" i="19" s="1"/>
  <c r="I74" i="19" s="1"/>
  <c r="J74" i="19" s="1"/>
  <c r="AS62" i="19"/>
  <c r="AS68" i="19"/>
  <c r="AS65" i="19"/>
  <c r="AS59" i="19"/>
  <c r="AS64" i="19"/>
  <c r="AS61" i="19"/>
  <c r="AS67" i="19"/>
  <c r="AS58" i="19"/>
  <c r="D81" i="19"/>
  <c r="R67" i="31"/>
  <c r="AS31" i="18"/>
  <c r="AS35" i="18"/>
  <c r="AR42" i="18"/>
  <c r="E47" i="18"/>
  <c r="H46" i="18" s="1"/>
  <c r="I46" i="18" s="1"/>
  <c r="J46" i="18" s="1"/>
  <c r="K49" i="18"/>
  <c r="L49" i="18" s="1"/>
  <c r="AR52" i="18"/>
  <c r="T53" i="18"/>
  <c r="AS61" i="18"/>
  <c r="T62" i="18"/>
  <c r="K81" i="18"/>
  <c r="L81" i="18" s="1"/>
  <c r="K84" i="18"/>
  <c r="L84" i="18" s="1"/>
  <c r="K91" i="18"/>
  <c r="L91" i="18" s="1"/>
  <c r="K96" i="18"/>
  <c r="L96" i="18" s="1"/>
  <c r="AK98" i="18"/>
  <c r="T106" i="18"/>
  <c r="AU108" i="18"/>
  <c r="AU111" i="18"/>
  <c r="T112" i="18"/>
  <c r="T115" i="18"/>
  <c r="AV127" i="18"/>
  <c r="AV139" i="18"/>
  <c r="T140" i="18"/>
  <c r="E69" i="19"/>
  <c r="H68" i="19" s="1"/>
  <c r="I68" i="19" s="1"/>
  <c r="J68" i="19" s="1"/>
  <c r="D83" i="19"/>
  <c r="E60" i="19"/>
  <c r="H59" i="19" s="1"/>
  <c r="I59" i="19" s="1"/>
  <c r="J59" i="19" s="1"/>
  <c r="AS63" i="19"/>
  <c r="D82" i="31"/>
  <c r="E68" i="31"/>
  <c r="H67" i="31" s="1"/>
  <c r="I67" i="31" s="1"/>
  <c r="J67" i="31" s="1"/>
  <c r="L58" i="31"/>
  <c r="E69" i="20"/>
  <c r="H68" i="20" s="1"/>
  <c r="I68" i="20" s="1"/>
  <c r="J68" i="20" s="1"/>
  <c r="D83" i="20"/>
  <c r="K27" i="18"/>
  <c r="L27" i="18" s="1"/>
  <c r="T43" i="18"/>
  <c r="K44" i="18"/>
  <c r="L44" i="18" s="1"/>
  <c r="AR47" i="18"/>
  <c r="T48" i="18"/>
  <c r="AS52" i="18"/>
  <c r="AR73" i="18"/>
  <c r="K75" i="18"/>
  <c r="L75" i="18" s="1"/>
  <c r="K78" i="18"/>
  <c r="L78" i="18" s="1"/>
  <c r="AR82" i="18"/>
  <c r="AK93" i="18"/>
  <c r="T94" i="18"/>
  <c r="AL98" i="18"/>
  <c r="T99" i="18"/>
  <c r="AU125" i="18"/>
  <c r="T128" i="18"/>
  <c r="K129" i="18"/>
  <c r="L129" i="18" s="1"/>
  <c r="AS29" i="19"/>
  <c r="K32" i="19"/>
  <c r="L32" i="19" s="1"/>
  <c r="AR33" i="19"/>
  <c r="K36" i="19"/>
  <c r="L36" i="19" s="1"/>
  <c r="E65" i="19"/>
  <c r="H64" i="19" s="1"/>
  <c r="I64" i="19" s="1"/>
  <c r="J64" i="19" s="1"/>
  <c r="D79" i="19"/>
  <c r="E68" i="19"/>
  <c r="H67" i="19" s="1"/>
  <c r="I67" i="19" s="1"/>
  <c r="J67" i="19" s="1"/>
  <c r="D82" i="19"/>
  <c r="R62" i="19"/>
  <c r="R107" i="31"/>
  <c r="AR28" i="18"/>
  <c r="AS47" i="18"/>
  <c r="K52" i="18"/>
  <c r="L52" i="18" s="1"/>
  <c r="K67" i="18"/>
  <c r="L67" i="18" s="1"/>
  <c r="AR76" i="18"/>
  <c r="AS82" i="18"/>
  <c r="AK89" i="18"/>
  <c r="AL93" i="18"/>
  <c r="AU121" i="18"/>
  <c r="AU123" i="18"/>
  <c r="AV125" i="18"/>
  <c r="AR26" i="19"/>
  <c r="AS33" i="19"/>
  <c r="D63" i="19"/>
  <c r="E48" i="19"/>
  <c r="H47" i="19" s="1"/>
  <c r="I47" i="19" s="1"/>
  <c r="J47" i="19" s="1"/>
  <c r="R73" i="19"/>
  <c r="R33" i="31"/>
  <c r="AS28" i="18"/>
  <c r="K31" i="18"/>
  <c r="L31" i="18" s="1"/>
  <c r="AR32" i="18"/>
  <c r="K35" i="18"/>
  <c r="L35" i="18" s="1"/>
  <c r="K42" i="18"/>
  <c r="L42" i="18" s="1"/>
  <c r="AR50" i="18"/>
  <c r="K61" i="18"/>
  <c r="L61" i="18" s="1"/>
  <c r="K64" i="18"/>
  <c r="L64" i="18" s="1"/>
  <c r="AS76" i="18"/>
  <c r="K92" i="18"/>
  <c r="L92" i="18" s="1"/>
  <c r="K97" i="18"/>
  <c r="L97" i="18" s="1"/>
  <c r="K105" i="18"/>
  <c r="L105" i="18" s="1"/>
  <c r="K114" i="18"/>
  <c r="L114" i="18" s="1"/>
  <c r="AV123" i="18"/>
  <c r="K127" i="18"/>
  <c r="L127" i="18" s="1"/>
  <c r="AU132" i="18"/>
  <c r="L145" i="18"/>
  <c r="R60" i="19"/>
  <c r="AS77" i="19"/>
  <c r="AS83" i="19"/>
  <c r="AS80" i="19"/>
  <c r="AS79" i="19"/>
  <c r="AS76" i="19"/>
  <c r="AS82" i="19"/>
  <c r="AS73" i="19"/>
  <c r="AS78" i="19"/>
  <c r="AS75" i="19"/>
  <c r="AS84" i="19"/>
  <c r="AS81" i="19"/>
  <c r="AL96" i="19"/>
  <c r="R28" i="31"/>
  <c r="E61" i="31"/>
  <c r="H60" i="31" s="1"/>
  <c r="I60" i="31" s="1"/>
  <c r="J60" i="31" s="1"/>
  <c r="D75" i="31"/>
  <c r="T62" i="31"/>
  <c r="AR45" i="18"/>
  <c r="AR65" i="18"/>
  <c r="T66" i="18"/>
  <c r="L142" i="18"/>
  <c r="T144" i="18"/>
  <c r="K43" i="19"/>
  <c r="L43" i="19" s="1"/>
  <c r="AS53" i="19"/>
  <c r="AS50" i="19"/>
  <c r="AS47" i="19"/>
  <c r="AS49" i="19"/>
  <c r="K48" i="19"/>
  <c r="L48" i="19" s="1"/>
  <c r="R77" i="19"/>
  <c r="R90" i="19"/>
  <c r="R142" i="19"/>
  <c r="E100" i="31"/>
  <c r="H99" i="31" s="1"/>
  <c r="I99" i="31" s="1"/>
  <c r="J99" i="31" s="1"/>
  <c r="D115" i="31"/>
  <c r="R105" i="31"/>
  <c r="O105" i="31"/>
  <c r="R127" i="31"/>
  <c r="D98" i="20"/>
  <c r="E83" i="20"/>
  <c r="H82" i="20" s="1"/>
  <c r="I82" i="20" s="1"/>
  <c r="J82" i="20" s="1"/>
  <c r="E68" i="20"/>
  <c r="H67" i="20" s="1"/>
  <c r="I67" i="20" s="1"/>
  <c r="J67" i="20" s="1"/>
  <c r="K66" i="19"/>
  <c r="L66" i="19" s="1"/>
  <c r="K69" i="19"/>
  <c r="L69" i="19" s="1"/>
  <c r="AR75" i="19"/>
  <c r="T76" i="19"/>
  <c r="AR78" i="19"/>
  <c r="T79" i="19"/>
  <c r="AK92" i="19"/>
  <c r="K95" i="19"/>
  <c r="L95" i="19" s="1"/>
  <c r="AK97" i="19"/>
  <c r="T98" i="19"/>
  <c r="K100" i="19"/>
  <c r="L100" i="19" s="1"/>
  <c r="T121" i="19"/>
  <c r="T123" i="19"/>
  <c r="K124" i="19"/>
  <c r="L124" i="19" s="1"/>
  <c r="AU129" i="19"/>
  <c r="AV131" i="19"/>
  <c r="K144" i="19"/>
  <c r="L144" i="19" s="1"/>
  <c r="K147" i="19"/>
  <c r="L147" i="19" s="1"/>
  <c r="T26" i="31"/>
  <c r="U26" i="31" s="1"/>
  <c r="AQ26" i="31" s="1"/>
  <c r="T37" i="31"/>
  <c r="K42" i="31"/>
  <c r="L42" i="31" s="1"/>
  <c r="E45" i="31"/>
  <c r="H44" i="31" s="1"/>
  <c r="I44" i="31" s="1"/>
  <c r="J44" i="31" s="1"/>
  <c r="AR50" i="31"/>
  <c r="T51" i="31"/>
  <c r="D59" i="31"/>
  <c r="AS76" i="31"/>
  <c r="AS79" i="31"/>
  <c r="D73" i="20"/>
  <c r="E59" i="20"/>
  <c r="H58" i="20" s="1"/>
  <c r="I58" i="20" s="1"/>
  <c r="J58" i="20" s="1"/>
  <c r="L63" i="20"/>
  <c r="AR67" i="19"/>
  <c r="K113" i="19"/>
  <c r="L113" i="19" s="1"/>
  <c r="K116" i="19"/>
  <c r="L116" i="19" s="1"/>
  <c r="K122" i="19"/>
  <c r="L122" i="19" s="1"/>
  <c r="AV129" i="19"/>
  <c r="T132" i="19"/>
  <c r="K141" i="19"/>
  <c r="L141" i="19" s="1"/>
  <c r="AU145" i="19"/>
  <c r="L31" i="31"/>
  <c r="L35" i="31"/>
  <c r="AR45" i="31"/>
  <c r="K47" i="31"/>
  <c r="L47" i="31" s="1"/>
  <c r="AS50" i="31"/>
  <c r="R30" i="20"/>
  <c r="T62" i="20"/>
  <c r="T68" i="20"/>
  <c r="T65" i="20"/>
  <c r="T59" i="20"/>
  <c r="T64" i="20"/>
  <c r="T61" i="20"/>
  <c r="T67" i="20"/>
  <c r="L65" i="20"/>
  <c r="L62" i="20"/>
  <c r="L59" i="20"/>
  <c r="T58" i="20"/>
  <c r="T63" i="20"/>
  <c r="T60" i="20"/>
  <c r="T69" i="20"/>
  <c r="T66" i="20"/>
  <c r="T109" i="20"/>
  <c r="T115" i="20"/>
  <c r="T112" i="20"/>
  <c r="T106" i="20"/>
  <c r="T111" i="20"/>
  <c r="T108" i="20"/>
  <c r="T114" i="20"/>
  <c r="T105" i="20"/>
  <c r="T110" i="20"/>
  <c r="T107" i="20"/>
  <c r="T116" i="20"/>
  <c r="T113" i="20"/>
  <c r="R125" i="20"/>
  <c r="R127" i="20"/>
  <c r="AR61" i="19"/>
  <c r="AR64" i="19"/>
  <c r="T65" i="19"/>
  <c r="T68" i="19"/>
  <c r="AU105" i="19"/>
  <c r="K107" i="19"/>
  <c r="L107" i="19" s="1"/>
  <c r="K110" i="19"/>
  <c r="L110" i="19" s="1"/>
  <c r="AU114" i="19"/>
  <c r="AU127" i="19"/>
  <c r="T130" i="19"/>
  <c r="K131" i="19"/>
  <c r="L131" i="19" s="1"/>
  <c r="AV136" i="19"/>
  <c r="AU139" i="19"/>
  <c r="AU142" i="19"/>
  <c r="AV145" i="19"/>
  <c r="T146" i="19"/>
  <c r="AS45" i="31"/>
  <c r="T46" i="31"/>
  <c r="T84" i="31"/>
  <c r="T81" i="31"/>
  <c r="T83" i="31"/>
  <c r="AS80" i="31"/>
  <c r="R114" i="31"/>
  <c r="R26" i="20"/>
  <c r="O26" i="20"/>
  <c r="P26" i="20" s="1"/>
  <c r="Q26" i="20" s="1"/>
  <c r="S26" i="20" s="1"/>
  <c r="U26" i="20" s="1"/>
  <c r="AQ26" i="20" s="1"/>
  <c r="R42" i="20"/>
  <c r="O42" i="20"/>
  <c r="E60" i="20"/>
  <c r="H59" i="20" s="1"/>
  <c r="I59" i="20" s="1"/>
  <c r="J59" i="20" s="1"/>
  <c r="D74" i="20"/>
  <c r="L106" i="20"/>
  <c r="L109" i="20"/>
  <c r="L112" i="20"/>
  <c r="T62" i="19"/>
  <c r="K81" i="19"/>
  <c r="L81" i="19" s="1"/>
  <c r="K84" i="19"/>
  <c r="L84" i="19" s="1"/>
  <c r="K91" i="19"/>
  <c r="L91" i="19" s="1"/>
  <c r="K96" i="19"/>
  <c r="L96" i="19" s="1"/>
  <c r="AK98" i="19"/>
  <c r="AV105" i="19"/>
  <c r="T106" i="19"/>
  <c r="AU108" i="19"/>
  <c r="AU111" i="19"/>
  <c r="T112" i="19"/>
  <c r="AV114" i="19"/>
  <c r="T115" i="19"/>
  <c r="AV127" i="19"/>
  <c r="AV139" i="19"/>
  <c r="AV142" i="19"/>
  <c r="T30" i="31"/>
  <c r="T34" i="31"/>
  <c r="K50" i="31"/>
  <c r="L50" i="31" s="1"/>
  <c r="AR53" i="31"/>
  <c r="D77" i="31"/>
  <c r="K90" i="31"/>
  <c r="L90" i="31" s="1"/>
  <c r="L61" i="20"/>
  <c r="K75" i="19"/>
  <c r="L75" i="19" s="1"/>
  <c r="K78" i="19"/>
  <c r="L78" i="19" s="1"/>
  <c r="AR82" i="19"/>
  <c r="AK93" i="19"/>
  <c r="T99" i="19"/>
  <c r="T109" i="19"/>
  <c r="AV111" i="19"/>
  <c r="AU125" i="19"/>
  <c r="T128" i="19"/>
  <c r="K129" i="19"/>
  <c r="L129" i="19" s="1"/>
  <c r="AR43" i="31"/>
  <c r="K45" i="31"/>
  <c r="L45" i="31" s="1"/>
  <c r="AR48" i="31"/>
  <c r="T49" i="31"/>
  <c r="AS53" i="31"/>
  <c r="AS81" i="31"/>
  <c r="E84" i="31"/>
  <c r="H83" i="31" s="1"/>
  <c r="I83" i="31" s="1"/>
  <c r="J83" i="31" s="1"/>
  <c r="R53" i="20"/>
  <c r="K67" i="19"/>
  <c r="L67" i="19" s="1"/>
  <c r="T74" i="19"/>
  <c r="AR76" i="19"/>
  <c r="AR79" i="19"/>
  <c r="T80" i="19"/>
  <c r="T83" i="19"/>
  <c r="AK89" i="19"/>
  <c r="AU121" i="19"/>
  <c r="AU123" i="19"/>
  <c r="AV125" i="19"/>
  <c r="K136" i="19"/>
  <c r="L136" i="19" s="1"/>
  <c r="K145" i="19"/>
  <c r="L145" i="19" s="1"/>
  <c r="AR26" i="31"/>
  <c r="T27" i="31"/>
  <c r="O28" i="31"/>
  <c r="P28" i="31" s="1"/>
  <c r="Q28" i="31" s="1"/>
  <c r="S28" i="31" s="1"/>
  <c r="AR37" i="31"/>
  <c r="AS43" i="31"/>
  <c r="T44" i="31"/>
  <c r="AS48" i="31"/>
  <c r="K59" i="31"/>
  <c r="L59" i="31" s="1"/>
  <c r="K62" i="31"/>
  <c r="L62" i="31" s="1"/>
  <c r="K65" i="31"/>
  <c r="L65" i="31" s="1"/>
  <c r="D69" i="31"/>
  <c r="AS74" i="31"/>
  <c r="T75" i="31"/>
  <c r="T78" i="31"/>
  <c r="D79" i="20"/>
  <c r="E65" i="20"/>
  <c r="H64" i="20" s="1"/>
  <c r="I64" i="20" s="1"/>
  <c r="J64" i="20" s="1"/>
  <c r="E67" i="20"/>
  <c r="H66" i="20" s="1"/>
  <c r="I66" i="20" s="1"/>
  <c r="J66" i="20" s="1"/>
  <c r="D81" i="20"/>
  <c r="E65" i="21"/>
  <c r="H64" i="21" s="1"/>
  <c r="I64" i="21" s="1"/>
  <c r="J64" i="21" s="1"/>
  <c r="D79" i="21"/>
  <c r="K64" i="19"/>
  <c r="L64" i="19" s="1"/>
  <c r="T77" i="19"/>
  <c r="K92" i="19"/>
  <c r="L92" i="19" s="1"/>
  <c r="K97" i="19"/>
  <c r="L97" i="19" s="1"/>
  <c r="K114" i="19"/>
  <c r="L114" i="19" s="1"/>
  <c r="T126" i="19"/>
  <c r="K127" i="19"/>
  <c r="L127" i="19" s="1"/>
  <c r="AU132" i="19"/>
  <c r="AR51" i="31"/>
  <c r="K53" i="31"/>
  <c r="L53" i="31" s="1"/>
  <c r="E69" i="31"/>
  <c r="H68" i="31" s="1"/>
  <c r="I68" i="31" s="1"/>
  <c r="J68" i="31" s="1"/>
  <c r="O58" i="19"/>
  <c r="AR65" i="19"/>
  <c r="T66" i="19"/>
  <c r="AR68" i="19"/>
  <c r="T69" i="19"/>
  <c r="AK94" i="19"/>
  <c r="T95" i="19"/>
  <c r="AK99" i="19"/>
  <c r="T100" i="19"/>
  <c r="K108" i="19"/>
  <c r="L108" i="19" s="1"/>
  <c r="K111" i="19"/>
  <c r="L111" i="19" s="1"/>
  <c r="T124" i="19"/>
  <c r="K125" i="19"/>
  <c r="L125" i="19" s="1"/>
  <c r="AU130" i="19"/>
  <c r="AV132" i="19"/>
  <c r="AU137" i="19"/>
  <c r="AU143" i="19"/>
  <c r="T144" i="19"/>
  <c r="AU146" i="19"/>
  <c r="T147" i="19"/>
  <c r="T31" i="31"/>
  <c r="T35" i="31"/>
  <c r="T42" i="31"/>
  <c r="K43" i="31"/>
  <c r="L43" i="31" s="1"/>
  <c r="K48" i="31"/>
  <c r="L48" i="31" s="1"/>
  <c r="AS51" i="31"/>
  <c r="T52" i="31"/>
  <c r="L64" i="20"/>
  <c r="AK93" i="20"/>
  <c r="AK98" i="20"/>
  <c r="K96" i="20"/>
  <c r="L96" i="20" s="1"/>
  <c r="K91" i="20"/>
  <c r="L91" i="20" s="1"/>
  <c r="K100" i="20"/>
  <c r="L100" i="20" s="1"/>
  <c r="AK97" i="20"/>
  <c r="K95" i="20"/>
  <c r="L95" i="20" s="1"/>
  <c r="AK92" i="20"/>
  <c r="K90" i="20"/>
  <c r="L90" i="20" s="1"/>
  <c r="AK96" i="20"/>
  <c r="K94" i="20"/>
  <c r="L94" i="20" s="1"/>
  <c r="AK91" i="20"/>
  <c r="K99" i="20"/>
  <c r="L99" i="20" s="1"/>
  <c r="K89" i="20"/>
  <c r="L89" i="20" s="1"/>
  <c r="AK100" i="20"/>
  <c r="AK95" i="20"/>
  <c r="K98" i="20"/>
  <c r="L98" i="20" s="1"/>
  <c r="K93" i="20"/>
  <c r="L93" i="20" s="1"/>
  <c r="AK90" i="20"/>
  <c r="AK99" i="20"/>
  <c r="AK94" i="20"/>
  <c r="K92" i="20"/>
  <c r="L92" i="20" s="1"/>
  <c r="AR62" i="19"/>
  <c r="T63" i="19"/>
  <c r="K82" i="19"/>
  <c r="L82" i="19" s="1"/>
  <c r="AU106" i="19"/>
  <c r="AU112" i="19"/>
  <c r="T113" i="19"/>
  <c r="AU115" i="19"/>
  <c r="T116" i="19"/>
  <c r="T122" i="19"/>
  <c r="AV130" i="19"/>
  <c r="AV137" i="19"/>
  <c r="AU140" i="19"/>
  <c r="AV143" i="19"/>
  <c r="AV146" i="19"/>
  <c r="L29" i="31"/>
  <c r="AR46" i="31"/>
  <c r="T47" i="31"/>
  <c r="AS83" i="31"/>
  <c r="AS82" i="31"/>
  <c r="T82" i="31"/>
  <c r="R126" i="31"/>
  <c r="R35" i="20"/>
  <c r="R128" i="20"/>
  <c r="E68" i="21"/>
  <c r="H67" i="21" s="1"/>
  <c r="I67" i="21" s="1"/>
  <c r="J67" i="21" s="1"/>
  <c r="D82" i="21"/>
  <c r="K76" i="19"/>
  <c r="L76" i="19" s="1"/>
  <c r="K79" i="19"/>
  <c r="L79" i="19" s="1"/>
  <c r="AK90" i="19"/>
  <c r="K93" i="19"/>
  <c r="L93" i="19" s="1"/>
  <c r="K98" i="19"/>
  <c r="L98" i="19" s="1"/>
  <c r="AV106" i="19"/>
  <c r="T107" i="19"/>
  <c r="AU109" i="19"/>
  <c r="AV112" i="19"/>
  <c r="AV115" i="19"/>
  <c r="K121" i="19"/>
  <c r="L121" i="19" s="1"/>
  <c r="K123" i="19"/>
  <c r="L123" i="19" s="1"/>
  <c r="AU128" i="19"/>
  <c r="AS46" i="31"/>
  <c r="K51" i="31"/>
  <c r="L51" i="31" s="1"/>
  <c r="T73" i="31"/>
  <c r="D78" i="31"/>
  <c r="E63" i="20"/>
  <c r="H62" i="20" s="1"/>
  <c r="I62" i="20" s="1"/>
  <c r="J62" i="20" s="1"/>
  <c r="D77" i="20"/>
  <c r="K68" i="19"/>
  <c r="L68" i="19" s="1"/>
  <c r="AR74" i="19"/>
  <c r="AR80" i="19"/>
  <c r="T81" i="19"/>
  <c r="T91" i="19"/>
  <c r="AK95" i="19"/>
  <c r="AK100" i="19"/>
  <c r="AV128" i="19"/>
  <c r="T131" i="19"/>
  <c r="K132" i="19"/>
  <c r="L132" i="19" s="1"/>
  <c r="K146" i="19"/>
  <c r="L146" i="19" s="1"/>
  <c r="AR27" i="31"/>
  <c r="T28" i="31"/>
  <c r="K46" i="31"/>
  <c r="L46" i="31" s="1"/>
  <c r="AR49" i="31"/>
  <c r="K66" i="31"/>
  <c r="L66" i="31" s="1"/>
  <c r="T76" i="31"/>
  <c r="T79" i="31"/>
  <c r="AS84" i="31"/>
  <c r="K95" i="31"/>
  <c r="L95" i="31" s="1"/>
  <c r="K144" i="31"/>
  <c r="L144" i="31" s="1"/>
  <c r="R31" i="20"/>
  <c r="D61" i="20"/>
  <c r="E46" i="20"/>
  <c r="H45" i="20" s="1"/>
  <c r="I45" i="20" s="1"/>
  <c r="J45" i="20" s="1"/>
  <c r="R124" i="31"/>
  <c r="AU141" i="31"/>
  <c r="AU138" i="31"/>
  <c r="AU147" i="31"/>
  <c r="AU144" i="31"/>
  <c r="K143" i="31"/>
  <c r="L143" i="31" s="1"/>
  <c r="K140" i="31"/>
  <c r="L140" i="31" s="1"/>
  <c r="K137" i="31"/>
  <c r="L137" i="31" s="1"/>
  <c r="K146" i="31"/>
  <c r="L146" i="31" s="1"/>
  <c r="AU140" i="31"/>
  <c r="AU146" i="31"/>
  <c r="AU143" i="31"/>
  <c r="AU137" i="31"/>
  <c r="K142" i="31"/>
  <c r="L142" i="31" s="1"/>
  <c r="K139" i="31"/>
  <c r="L139" i="31" s="1"/>
  <c r="K145" i="31"/>
  <c r="L145" i="31" s="1"/>
  <c r="K136" i="31"/>
  <c r="L136" i="31" s="1"/>
  <c r="AU142" i="31"/>
  <c r="AU139" i="31"/>
  <c r="AU145" i="31"/>
  <c r="K141" i="31"/>
  <c r="L141" i="31" s="1"/>
  <c r="K138" i="31"/>
  <c r="L138" i="31" s="1"/>
  <c r="AU136" i="31"/>
  <c r="AR66" i="19"/>
  <c r="K106" i="19"/>
  <c r="L106" i="19" s="1"/>
  <c r="K109" i="19"/>
  <c r="L109" i="19" s="1"/>
  <c r="AU144" i="19"/>
  <c r="K34" i="31"/>
  <c r="L34" i="31" s="1"/>
  <c r="AK96" i="31"/>
  <c r="K94" i="31"/>
  <c r="L94" i="31" s="1"/>
  <c r="AK91" i="31"/>
  <c r="K99" i="31"/>
  <c r="L99" i="31" s="1"/>
  <c r="K89" i="31"/>
  <c r="L89" i="31" s="1"/>
  <c r="AK100" i="31"/>
  <c r="AK95" i="31"/>
  <c r="K98" i="31"/>
  <c r="L98" i="31" s="1"/>
  <c r="K93" i="31"/>
  <c r="L93" i="31" s="1"/>
  <c r="AK90" i="31"/>
  <c r="AK99" i="31"/>
  <c r="AK94" i="31"/>
  <c r="K97" i="31"/>
  <c r="L97" i="31" s="1"/>
  <c r="AK89" i="31"/>
  <c r="AK93" i="31"/>
  <c r="AK98" i="31"/>
  <c r="K96" i="31"/>
  <c r="L96" i="31" s="1"/>
  <c r="K91" i="31"/>
  <c r="L91" i="31" s="1"/>
  <c r="R131" i="31"/>
  <c r="O27" i="20"/>
  <c r="P27" i="20" s="1"/>
  <c r="Q27" i="20" s="1"/>
  <c r="S27" i="20" s="1"/>
  <c r="L60" i="20"/>
  <c r="E66" i="20"/>
  <c r="H65" i="20" s="1"/>
  <c r="I65" i="20" s="1"/>
  <c r="J65" i="20" s="1"/>
  <c r="D80" i="20"/>
  <c r="L105" i="20"/>
  <c r="L114" i="20"/>
  <c r="AL92" i="31"/>
  <c r="T93" i="31"/>
  <c r="AL97" i="31"/>
  <c r="K113" i="31"/>
  <c r="L113" i="31" s="1"/>
  <c r="K116" i="31"/>
  <c r="L116" i="31" s="1"/>
  <c r="K122" i="31"/>
  <c r="L122" i="31" s="1"/>
  <c r="AV129" i="31"/>
  <c r="T132" i="31"/>
  <c r="AS32" i="20"/>
  <c r="AR36" i="20"/>
  <c r="AR45" i="20"/>
  <c r="K47" i="20"/>
  <c r="L47" i="20" s="1"/>
  <c r="AR65" i="20"/>
  <c r="AR68" i="20"/>
  <c r="T100" i="20"/>
  <c r="K108" i="20"/>
  <c r="L108" i="20" s="1"/>
  <c r="K111" i="20"/>
  <c r="L111" i="20" s="1"/>
  <c r="T124" i="20"/>
  <c r="R143" i="20"/>
  <c r="R64" i="21"/>
  <c r="AU114" i="31"/>
  <c r="AV145" i="31"/>
  <c r="T146" i="31"/>
  <c r="AS65" i="20"/>
  <c r="AS68" i="20"/>
  <c r="K73" i="20"/>
  <c r="L73" i="20" s="1"/>
  <c r="K82" i="20"/>
  <c r="L82" i="20" s="1"/>
  <c r="AL99" i="20"/>
  <c r="AU106" i="20"/>
  <c r="AU112" i="20"/>
  <c r="AU115" i="20"/>
  <c r="T122" i="20"/>
  <c r="R140" i="20"/>
  <c r="R31" i="21"/>
  <c r="T106" i="31"/>
  <c r="AU108" i="31"/>
  <c r="AU111" i="31"/>
  <c r="T112" i="31"/>
  <c r="AV114" i="31"/>
  <c r="T115" i="31"/>
  <c r="AV127" i="31"/>
  <c r="AV139" i="31"/>
  <c r="T140" i="31"/>
  <c r="AV142" i="31"/>
  <c r="K28" i="20"/>
  <c r="L28" i="20" s="1"/>
  <c r="AR29" i="20"/>
  <c r="T30" i="20"/>
  <c r="T34" i="20"/>
  <c r="E43" i="20"/>
  <c r="H42" i="20" s="1"/>
  <c r="I42" i="20" s="1"/>
  <c r="J42" i="20" s="1"/>
  <c r="K50" i="20"/>
  <c r="L50" i="20" s="1"/>
  <c r="AR53" i="20"/>
  <c r="AS62" i="20"/>
  <c r="K76" i="20"/>
  <c r="L76" i="20" s="1"/>
  <c r="K79" i="20"/>
  <c r="L79" i="20" s="1"/>
  <c r="AV106" i="20"/>
  <c r="AU109" i="20"/>
  <c r="AV112" i="20"/>
  <c r="AV115" i="20"/>
  <c r="R36" i="21"/>
  <c r="T94" i="31"/>
  <c r="AL98" i="31"/>
  <c r="T99" i="31"/>
  <c r="AV108" i="31"/>
  <c r="T109" i="31"/>
  <c r="AV111" i="31"/>
  <c r="AU125" i="31"/>
  <c r="T128" i="31"/>
  <c r="K129" i="31"/>
  <c r="L129" i="31" s="1"/>
  <c r="K32" i="20"/>
  <c r="L32" i="20" s="1"/>
  <c r="AR33" i="20"/>
  <c r="K36" i="20"/>
  <c r="L36" i="20" s="1"/>
  <c r="AR43" i="20"/>
  <c r="K45" i="20"/>
  <c r="L45" i="20" s="1"/>
  <c r="AR48" i="20"/>
  <c r="T49" i="20"/>
  <c r="AS53" i="20"/>
  <c r="K68" i="20"/>
  <c r="L68" i="20" s="1"/>
  <c r="AR74" i="20"/>
  <c r="AR80" i="20"/>
  <c r="T81" i="20"/>
  <c r="AR83" i="20"/>
  <c r="T84" i="20"/>
  <c r="AV109" i="20"/>
  <c r="L121" i="20"/>
  <c r="L123" i="20"/>
  <c r="T131" i="20"/>
  <c r="AL93" i="31"/>
  <c r="AU121" i="31"/>
  <c r="AU123" i="31"/>
  <c r="AV125" i="31"/>
  <c r="AR26" i="20"/>
  <c r="AU26" i="20" s="1"/>
  <c r="T27" i="20"/>
  <c r="AS33" i="20"/>
  <c r="AR37" i="20"/>
  <c r="T44" i="20"/>
  <c r="D69" i="20"/>
  <c r="T75" i="20"/>
  <c r="AR77" i="20"/>
  <c r="T78" i="20"/>
  <c r="AL100" i="20"/>
  <c r="K115" i="20"/>
  <c r="L115" i="20" s="1"/>
  <c r="T129" i="20"/>
  <c r="L132" i="20"/>
  <c r="D78" i="21"/>
  <c r="E64" i="21"/>
  <c r="H63" i="21" s="1"/>
  <c r="I63" i="21" s="1"/>
  <c r="J63" i="21" s="1"/>
  <c r="R27" i="21"/>
  <c r="E59" i="21"/>
  <c r="H58" i="21" s="1"/>
  <c r="I58" i="21" s="1"/>
  <c r="J58" i="21" s="1"/>
  <c r="P58" i="21" s="1"/>
  <c r="Q58" i="21" s="1"/>
  <c r="S58" i="21" s="1"/>
  <c r="U58" i="21" s="1"/>
  <c r="AQ58" i="21" s="1"/>
  <c r="AU58" i="21" s="1"/>
  <c r="D73" i="21"/>
  <c r="T95" i="31"/>
  <c r="T100" i="31"/>
  <c r="K108" i="31"/>
  <c r="L108" i="31" s="1"/>
  <c r="K111" i="31"/>
  <c r="L111" i="31" s="1"/>
  <c r="T124" i="31"/>
  <c r="K125" i="31"/>
  <c r="L125" i="31" s="1"/>
  <c r="AU130" i="31"/>
  <c r="AV132" i="31"/>
  <c r="T144" i="31"/>
  <c r="T147" i="31"/>
  <c r="K29" i="20"/>
  <c r="L29" i="20" s="1"/>
  <c r="T31" i="20"/>
  <c r="T35" i="20"/>
  <c r="T42" i="20"/>
  <c r="K43" i="20"/>
  <c r="L43" i="20" s="1"/>
  <c r="K48" i="20"/>
  <c r="L48" i="20" s="1"/>
  <c r="AS51" i="20"/>
  <c r="T52" i="20"/>
  <c r="AR60" i="20"/>
  <c r="AR63" i="20"/>
  <c r="AS66" i="20"/>
  <c r="AS69" i="20"/>
  <c r="K83" i="20"/>
  <c r="L83" i="20" s="1"/>
  <c r="T92" i="20"/>
  <c r="T97" i="20"/>
  <c r="AU113" i="20"/>
  <c r="AU116" i="20"/>
  <c r="AV124" i="20"/>
  <c r="T127" i="20"/>
  <c r="AL94" i="31"/>
  <c r="AL99" i="31"/>
  <c r="AU106" i="31"/>
  <c r="AU112" i="31"/>
  <c r="T113" i="31"/>
  <c r="AU115" i="31"/>
  <c r="T116" i="31"/>
  <c r="T122" i="31"/>
  <c r="AV130" i="31"/>
  <c r="AV137" i="31"/>
  <c r="T141" i="31"/>
  <c r="AV143" i="31"/>
  <c r="AV146" i="31"/>
  <c r="AR30" i="20"/>
  <c r="K33" i="20"/>
  <c r="L33" i="20" s="1"/>
  <c r="AR34" i="20"/>
  <c r="AR46" i="20"/>
  <c r="T47" i="20"/>
  <c r="AS60" i="20"/>
  <c r="AS63" i="20"/>
  <c r="K74" i="20"/>
  <c r="L74" i="20" s="1"/>
  <c r="K77" i="20"/>
  <c r="L77" i="20" s="1"/>
  <c r="K80" i="20"/>
  <c r="L80" i="20" s="1"/>
  <c r="AL91" i="20"/>
  <c r="AL96" i="20"/>
  <c r="AU107" i="20"/>
  <c r="AU110" i="20"/>
  <c r="AV113" i="20"/>
  <c r="AV116" i="20"/>
  <c r="AV122" i="20"/>
  <c r="AV140" i="20"/>
  <c r="AV146" i="20"/>
  <c r="AV143" i="20"/>
  <c r="AV142" i="20"/>
  <c r="AV139" i="20"/>
  <c r="AV145" i="20"/>
  <c r="AV136" i="20"/>
  <c r="AV141" i="20"/>
  <c r="AV138" i="20"/>
  <c r="AV147" i="20"/>
  <c r="AV144" i="20"/>
  <c r="R68" i="21"/>
  <c r="AV106" i="31"/>
  <c r="T107" i="31"/>
  <c r="AU109" i="31"/>
  <c r="T110" i="31"/>
  <c r="AV112" i="31"/>
  <c r="AV115" i="31"/>
  <c r="K121" i="31"/>
  <c r="L121" i="31" s="1"/>
  <c r="K123" i="31"/>
  <c r="L123" i="31" s="1"/>
  <c r="AU128" i="31"/>
  <c r="AV140" i="31"/>
  <c r="K37" i="20"/>
  <c r="L37" i="20" s="1"/>
  <c r="E49" i="20"/>
  <c r="H48" i="20" s="1"/>
  <c r="I48" i="20" s="1"/>
  <c r="J48" i="20" s="1"/>
  <c r="K51" i="20"/>
  <c r="L51" i="20" s="1"/>
  <c r="T73" i="20"/>
  <c r="D75" i="20"/>
  <c r="D78" i="20"/>
  <c r="AR81" i="20"/>
  <c r="T82" i="20"/>
  <c r="AR84" i="20"/>
  <c r="AV107" i="20"/>
  <c r="AV110" i="20"/>
  <c r="T125" i="20"/>
  <c r="AU131" i="20"/>
  <c r="K146" i="20"/>
  <c r="L146" i="20" s="1"/>
  <c r="AU140" i="20"/>
  <c r="AU146" i="20"/>
  <c r="AU143" i="20"/>
  <c r="AU137" i="20"/>
  <c r="K142" i="20"/>
  <c r="L142" i="20" s="1"/>
  <c r="K139" i="20"/>
  <c r="L139" i="20" s="1"/>
  <c r="K145" i="20"/>
  <c r="L145" i="20" s="1"/>
  <c r="AU142" i="20"/>
  <c r="AU139" i="20"/>
  <c r="AU145" i="20"/>
  <c r="K141" i="20"/>
  <c r="L141" i="20" s="1"/>
  <c r="K138" i="20"/>
  <c r="L138" i="20" s="1"/>
  <c r="K147" i="20"/>
  <c r="L147" i="20" s="1"/>
  <c r="K144" i="20"/>
  <c r="L144" i="20" s="1"/>
  <c r="AU141" i="20"/>
  <c r="AU138" i="20"/>
  <c r="AU147" i="20"/>
  <c r="AU144" i="20"/>
  <c r="R32" i="21"/>
  <c r="R60" i="21"/>
  <c r="T91" i="31"/>
  <c r="T96" i="31"/>
  <c r="AV109" i="31"/>
  <c r="AV128" i="31"/>
  <c r="T131" i="31"/>
  <c r="K132" i="31"/>
  <c r="L132" i="31" s="1"/>
  <c r="AR27" i="20"/>
  <c r="T28" i="20"/>
  <c r="K46" i="20"/>
  <c r="L46" i="20" s="1"/>
  <c r="AR49" i="20"/>
  <c r="T50" i="20"/>
  <c r="K66" i="20"/>
  <c r="L66" i="20" s="1"/>
  <c r="K69" i="20"/>
  <c r="L69" i="20" s="1"/>
  <c r="AR75" i="20"/>
  <c r="T76" i="20"/>
  <c r="AR78" i="20"/>
  <c r="AS81" i="20"/>
  <c r="T98" i="20"/>
  <c r="T121" i="20"/>
  <c r="T123" i="20"/>
  <c r="L126" i="20"/>
  <c r="AV131" i="20"/>
  <c r="D97" i="21"/>
  <c r="AL95" i="31"/>
  <c r="AL100" i="31"/>
  <c r="K115" i="31"/>
  <c r="L115" i="31" s="1"/>
  <c r="AU126" i="31"/>
  <c r="T129" i="31"/>
  <c r="K130" i="31"/>
  <c r="L130" i="31" s="1"/>
  <c r="AR44" i="20"/>
  <c r="K113" i="20"/>
  <c r="L113" i="20" s="1"/>
  <c r="K116" i="20"/>
  <c r="L116" i="20" s="1"/>
  <c r="L124" i="20"/>
  <c r="AV129" i="20"/>
  <c r="T132" i="20"/>
  <c r="T141" i="20"/>
  <c r="T138" i="20"/>
  <c r="T147" i="20"/>
  <c r="T144" i="20"/>
  <c r="T140" i="20"/>
  <c r="T146" i="20"/>
  <c r="T143" i="20"/>
  <c r="T137" i="20"/>
  <c r="T142" i="20"/>
  <c r="T139" i="20"/>
  <c r="T145" i="20"/>
  <c r="R30" i="21"/>
  <c r="K106" i="31"/>
  <c r="L106" i="31" s="1"/>
  <c r="K109" i="31"/>
  <c r="L109" i="31" s="1"/>
  <c r="K112" i="31"/>
  <c r="L112" i="31" s="1"/>
  <c r="AU124" i="31"/>
  <c r="AV126" i="31"/>
  <c r="T145" i="31"/>
  <c r="AR31" i="20"/>
  <c r="K34" i="20"/>
  <c r="L34" i="20" s="1"/>
  <c r="AR35" i="20"/>
  <c r="T36" i="20"/>
  <c r="AS58" i="20"/>
  <c r="AR61" i="20"/>
  <c r="AS67" i="20"/>
  <c r="AU105" i="20"/>
  <c r="K107" i="20"/>
  <c r="L107" i="20" s="1"/>
  <c r="K110" i="20"/>
  <c r="L110" i="20" s="1"/>
  <c r="AU114" i="20"/>
  <c r="T130" i="20"/>
  <c r="K131" i="20"/>
  <c r="L131" i="20" s="1"/>
  <c r="R63" i="21"/>
  <c r="T92" i="31"/>
  <c r="T105" i="31"/>
  <c r="AU113" i="31"/>
  <c r="T114" i="31"/>
  <c r="AU116" i="31"/>
  <c r="AU122" i="31"/>
  <c r="AV144" i="31"/>
  <c r="AV147" i="31"/>
  <c r="AR42" i="20"/>
  <c r="K49" i="20"/>
  <c r="L49" i="20" s="1"/>
  <c r="AR52" i="20"/>
  <c r="T53" i="20"/>
  <c r="K81" i="20"/>
  <c r="L81" i="20" s="1"/>
  <c r="K84" i="20"/>
  <c r="L84" i="20" s="1"/>
  <c r="AV105" i="20"/>
  <c r="AU108" i="20"/>
  <c r="AV114" i="20"/>
  <c r="AV127" i="20"/>
  <c r="K136" i="20"/>
  <c r="L136" i="20" s="1"/>
  <c r="E62" i="21"/>
  <c r="H61" i="21" s="1"/>
  <c r="I61" i="21" s="1"/>
  <c r="J61" i="21" s="1"/>
  <c r="D76" i="21"/>
  <c r="AL91" i="31"/>
  <c r="AU107" i="31"/>
  <c r="T108" i="31"/>
  <c r="AV113" i="31"/>
  <c r="AV138" i="31"/>
  <c r="T43" i="20"/>
  <c r="K44" i="20"/>
  <c r="L44" i="20" s="1"/>
  <c r="AR73" i="20"/>
  <c r="K75" i="20"/>
  <c r="L75" i="20" s="1"/>
  <c r="K78" i="20"/>
  <c r="L78" i="20" s="1"/>
  <c r="T94" i="20"/>
  <c r="AV108" i="20"/>
  <c r="AU125" i="20"/>
  <c r="R61" i="21"/>
  <c r="AR31" i="21"/>
  <c r="K34" i="21"/>
  <c r="L34" i="21" s="1"/>
  <c r="AR35" i="21"/>
  <c r="T36" i="21"/>
  <c r="T89" i="21"/>
  <c r="AS35" i="21"/>
  <c r="K81" i="21"/>
  <c r="L81" i="21" s="1"/>
  <c r="K84" i="21"/>
  <c r="L84" i="21" s="1"/>
  <c r="K91" i="21"/>
  <c r="L91" i="21" s="1"/>
  <c r="K96" i="21"/>
  <c r="L96" i="21" s="1"/>
  <c r="R128" i="21"/>
  <c r="T29" i="21"/>
  <c r="T48" i="21"/>
  <c r="AS52" i="21"/>
  <c r="AR73" i="21"/>
  <c r="K75" i="21"/>
  <c r="L75" i="21" s="1"/>
  <c r="K78" i="21"/>
  <c r="L78" i="21" s="1"/>
  <c r="AR82" i="21"/>
  <c r="AK93" i="21"/>
  <c r="T94" i="21"/>
  <c r="R44" i="22"/>
  <c r="E63" i="22"/>
  <c r="H62" i="22" s="1"/>
  <c r="I62" i="22" s="1"/>
  <c r="J62" i="22" s="1"/>
  <c r="D77" i="22"/>
  <c r="AR28" i="21"/>
  <c r="T33" i="21"/>
  <c r="AS47" i="21"/>
  <c r="K67" i="21"/>
  <c r="L67" i="21" s="1"/>
  <c r="D68" i="21"/>
  <c r="AR76" i="21"/>
  <c r="AR79" i="21"/>
  <c r="T83" i="21"/>
  <c r="R52" i="22"/>
  <c r="R61" i="22"/>
  <c r="AR32" i="21"/>
  <c r="K35" i="21"/>
  <c r="L35" i="21" s="1"/>
  <c r="T37" i="21"/>
  <c r="K99" i="21"/>
  <c r="L99" i="21" s="1"/>
  <c r="AK100" i="21"/>
  <c r="K98" i="21"/>
  <c r="L98" i="21" s="1"/>
  <c r="AK99" i="21"/>
  <c r="K100" i="21"/>
  <c r="L100" i="21" s="1"/>
  <c r="K92" i="21"/>
  <c r="L92" i="21" s="1"/>
  <c r="K97" i="21"/>
  <c r="L97" i="21" s="1"/>
  <c r="R112" i="21"/>
  <c r="R84" i="22"/>
  <c r="AS32" i="21"/>
  <c r="AR36" i="21"/>
  <c r="AS50" i="21"/>
  <c r="AR65" i="21"/>
  <c r="T66" i="21"/>
  <c r="AR68" i="21"/>
  <c r="T69" i="21"/>
  <c r="AK94" i="21"/>
  <c r="AK98" i="21"/>
  <c r="AS36" i="21"/>
  <c r="AS45" i="21"/>
  <c r="T46" i="21"/>
  <c r="T60" i="21"/>
  <c r="AR62" i="21"/>
  <c r="T63" i="21"/>
  <c r="AS65" i="21"/>
  <c r="AS68" i="21"/>
  <c r="K73" i="21"/>
  <c r="L73" i="21" s="1"/>
  <c r="K82" i="21"/>
  <c r="L82" i="21" s="1"/>
  <c r="AL94" i="21"/>
  <c r="R105" i="21"/>
  <c r="R58" i="22"/>
  <c r="O58" i="22"/>
  <c r="K28" i="21"/>
  <c r="L28" i="21" s="1"/>
  <c r="AR29" i="21"/>
  <c r="T30" i="21"/>
  <c r="T34" i="21"/>
  <c r="E48" i="21"/>
  <c r="H47" i="21" s="1"/>
  <c r="I47" i="21" s="1"/>
  <c r="J47" i="21" s="1"/>
  <c r="D74" i="21"/>
  <c r="K76" i="21"/>
  <c r="L76" i="21" s="1"/>
  <c r="D77" i="21"/>
  <c r="K79" i="21"/>
  <c r="L79" i="21" s="1"/>
  <c r="D80" i="21"/>
  <c r="T100" i="21"/>
  <c r="T99" i="21"/>
  <c r="T98" i="21"/>
  <c r="AK90" i="21"/>
  <c r="K93" i="21"/>
  <c r="L93" i="21" s="1"/>
  <c r="R126" i="21"/>
  <c r="R136" i="21"/>
  <c r="O136" i="21"/>
  <c r="AR74" i="21"/>
  <c r="AR80" i="21"/>
  <c r="AR83" i="21"/>
  <c r="AK95" i="21"/>
  <c r="T96" i="21"/>
  <c r="T97" i="21"/>
  <c r="R43" i="22"/>
  <c r="O43" i="22"/>
  <c r="P43" i="22" s="1"/>
  <c r="Q43" i="22" s="1"/>
  <c r="S43" i="22" s="1"/>
  <c r="U43" i="22" s="1"/>
  <c r="AQ43" i="22" s="1"/>
  <c r="AU43" i="22" s="1"/>
  <c r="AR26" i="21"/>
  <c r="T27" i="21"/>
  <c r="AS33" i="21"/>
  <c r="AR37" i="21"/>
  <c r="AS43" i="21"/>
  <c r="T44" i="21"/>
  <c r="AS48" i="21"/>
  <c r="E51" i="21"/>
  <c r="H50" i="21" s="1"/>
  <c r="I50" i="21" s="1"/>
  <c r="J50" i="21" s="1"/>
  <c r="K59" i="21"/>
  <c r="L59" i="21" s="1"/>
  <c r="K62" i="21"/>
  <c r="L62" i="21" s="1"/>
  <c r="K65" i="21"/>
  <c r="L65" i="21" s="1"/>
  <c r="D69" i="21"/>
  <c r="AS74" i="21"/>
  <c r="T75" i="21"/>
  <c r="AR77" i="21"/>
  <c r="T78" i="21"/>
  <c r="AS80" i="21"/>
  <c r="AS83" i="21"/>
  <c r="K89" i="21"/>
  <c r="L89" i="21" s="1"/>
  <c r="AS26" i="21"/>
  <c r="AS37" i="21"/>
  <c r="T58" i="21"/>
  <c r="AR66" i="21"/>
  <c r="T67" i="21"/>
  <c r="AR69" i="21"/>
  <c r="K29" i="21"/>
  <c r="L29" i="21" s="1"/>
  <c r="T31" i="21"/>
  <c r="T35" i="21"/>
  <c r="T42" i="21"/>
  <c r="AS51" i="21"/>
  <c r="T52" i="21"/>
  <c r="AR60" i="21"/>
  <c r="T61" i="21"/>
  <c r="AR63" i="21"/>
  <c r="AS66" i="21"/>
  <c r="AS69" i="21"/>
  <c r="K83" i="21"/>
  <c r="L83" i="21" s="1"/>
  <c r="AL99" i="21"/>
  <c r="AL98" i="21"/>
  <c r="AL97" i="21"/>
  <c r="AK91" i="21"/>
  <c r="T92" i="21"/>
  <c r="K94" i="21"/>
  <c r="L94" i="21" s="1"/>
  <c r="AK96" i="21"/>
  <c r="AK97" i="21"/>
  <c r="AR30" i="21"/>
  <c r="K33" i="21"/>
  <c r="L33" i="21" s="1"/>
  <c r="AR34" i="21"/>
  <c r="T47" i="21"/>
  <c r="AS60" i="21"/>
  <c r="K74" i="21"/>
  <c r="L74" i="21" s="1"/>
  <c r="K77" i="21"/>
  <c r="L77" i="21" s="1"/>
  <c r="K80" i="21"/>
  <c r="L80" i="21" s="1"/>
  <c r="AL91" i="21"/>
  <c r="AL96" i="21"/>
  <c r="R49" i="22"/>
  <c r="K26" i="21"/>
  <c r="L26" i="21" s="1"/>
  <c r="AS30" i="21"/>
  <c r="K37" i="21"/>
  <c r="L37" i="21" s="1"/>
  <c r="AR81" i="21"/>
  <c r="T82" i="21"/>
  <c r="AR84" i="21"/>
  <c r="K90" i="21"/>
  <c r="L90" i="21" s="1"/>
  <c r="R42" i="22"/>
  <c r="O42" i="22"/>
  <c r="P42" i="22" s="1"/>
  <c r="Q42" i="22" s="1"/>
  <c r="R53" i="22"/>
  <c r="K66" i="21"/>
  <c r="L66" i="21" s="1"/>
  <c r="AR75" i="21"/>
  <c r="T76" i="21"/>
  <c r="AS81" i="21"/>
  <c r="AK92" i="21"/>
  <c r="K95" i="21"/>
  <c r="L95" i="21" s="1"/>
  <c r="AU116" i="21"/>
  <c r="T127" i="21"/>
  <c r="T142" i="21"/>
  <c r="AS31" i="22"/>
  <c r="AS35" i="22"/>
  <c r="K100" i="22"/>
  <c r="L100" i="22" s="1"/>
  <c r="AK97" i="22"/>
  <c r="K95" i="22"/>
  <c r="L95" i="22" s="1"/>
  <c r="AK92" i="22"/>
  <c r="K90" i="22"/>
  <c r="L90" i="22" s="1"/>
  <c r="AK96" i="22"/>
  <c r="K94" i="22"/>
  <c r="L94" i="22" s="1"/>
  <c r="AK91" i="22"/>
  <c r="K99" i="22"/>
  <c r="L99" i="22" s="1"/>
  <c r="K89" i="22"/>
  <c r="L89" i="22" s="1"/>
  <c r="AK100" i="22"/>
  <c r="K98" i="22"/>
  <c r="L98" i="22" s="1"/>
  <c r="K93" i="22"/>
  <c r="L93" i="22" s="1"/>
  <c r="AK90" i="22"/>
  <c r="AK89" i="22"/>
  <c r="AK93" i="22"/>
  <c r="E67" i="22"/>
  <c r="H66" i="22" s="1"/>
  <c r="I66" i="22" s="1"/>
  <c r="J66" i="22" s="1"/>
  <c r="D81" i="22"/>
  <c r="D105" i="22"/>
  <c r="E90" i="22"/>
  <c r="H89" i="22" s="1"/>
  <c r="I89" i="22" s="1"/>
  <c r="J89" i="22" s="1"/>
  <c r="T125" i="21"/>
  <c r="AU131" i="21"/>
  <c r="AR28" i="22"/>
  <c r="D108" i="22"/>
  <c r="E93" i="22"/>
  <c r="H92" i="22" s="1"/>
  <c r="I92" i="22" s="1"/>
  <c r="J92" i="22" s="1"/>
  <c r="E66" i="22"/>
  <c r="H65" i="22" s="1"/>
  <c r="I65" i="22" s="1"/>
  <c r="J65" i="22" s="1"/>
  <c r="D80" i="22"/>
  <c r="K97" i="22"/>
  <c r="L97" i="22" s="1"/>
  <c r="T121" i="21"/>
  <c r="T123" i="21"/>
  <c r="K124" i="21"/>
  <c r="L124" i="21" s="1"/>
  <c r="AU129" i="21"/>
  <c r="AV131" i="21"/>
  <c r="K144" i="21"/>
  <c r="L144" i="21" s="1"/>
  <c r="K147" i="21"/>
  <c r="L147" i="21" s="1"/>
  <c r="AS28" i="22"/>
  <c r="K31" i="22"/>
  <c r="L31" i="22" s="1"/>
  <c r="AR32" i="22"/>
  <c r="K35" i="22"/>
  <c r="L35" i="22" s="1"/>
  <c r="T37" i="22"/>
  <c r="E65" i="22"/>
  <c r="H64" i="22" s="1"/>
  <c r="I64" i="22" s="1"/>
  <c r="J64" i="22" s="1"/>
  <c r="AK94" i="22"/>
  <c r="R114" i="22"/>
  <c r="R125" i="22"/>
  <c r="R127" i="22"/>
  <c r="K113" i="21"/>
  <c r="L113" i="21" s="1"/>
  <c r="K116" i="21"/>
  <c r="L116" i="21" s="1"/>
  <c r="K122" i="21"/>
  <c r="L122" i="21" s="1"/>
  <c r="AV129" i="21"/>
  <c r="T132" i="21"/>
  <c r="AU136" i="21"/>
  <c r="K138" i="21"/>
  <c r="L138" i="21" s="1"/>
  <c r="K141" i="21"/>
  <c r="L141" i="21" s="1"/>
  <c r="AU145" i="21"/>
  <c r="AS32" i="22"/>
  <c r="AR36" i="22"/>
  <c r="AR45" i="22"/>
  <c r="K47" i="22"/>
  <c r="L47" i="22" s="1"/>
  <c r="AS50" i="22"/>
  <c r="E54" i="22"/>
  <c r="H53" i="22" s="1"/>
  <c r="I53" i="22" s="1"/>
  <c r="J53" i="22" s="1"/>
  <c r="D69" i="22"/>
  <c r="K92" i="22"/>
  <c r="L92" i="22" s="1"/>
  <c r="AU105" i="21"/>
  <c r="K107" i="21"/>
  <c r="L107" i="21" s="1"/>
  <c r="K110" i="21"/>
  <c r="L110" i="21" s="1"/>
  <c r="AU114" i="21"/>
  <c r="AU127" i="21"/>
  <c r="T130" i="21"/>
  <c r="K131" i="21"/>
  <c r="L131" i="21" s="1"/>
  <c r="T137" i="21"/>
  <c r="AU139" i="21"/>
  <c r="AU142" i="21"/>
  <c r="T143" i="21"/>
  <c r="AV145" i="21"/>
  <c r="T146" i="21"/>
  <c r="AS36" i="22"/>
  <c r="D111" i="22"/>
  <c r="E96" i="22"/>
  <c r="H95" i="22" s="1"/>
  <c r="I95" i="22" s="1"/>
  <c r="J95" i="22" s="1"/>
  <c r="AS67" i="22"/>
  <c r="AS58" i="22"/>
  <c r="AS63" i="22"/>
  <c r="AS60" i="22"/>
  <c r="AS69" i="22"/>
  <c r="AS66" i="22"/>
  <c r="AS62" i="22"/>
  <c r="AS68" i="22"/>
  <c r="AS65" i="22"/>
  <c r="AS59" i="22"/>
  <c r="AR83" i="22"/>
  <c r="T106" i="21"/>
  <c r="AU108" i="21"/>
  <c r="AU111" i="21"/>
  <c r="T112" i="21"/>
  <c r="AV114" i="21"/>
  <c r="T115" i="21"/>
  <c r="AV127" i="21"/>
  <c r="AV139" i="21"/>
  <c r="T140" i="21"/>
  <c r="AV142" i="21"/>
  <c r="K28" i="22"/>
  <c r="L28" i="22" s="1"/>
  <c r="AR29" i="22"/>
  <c r="T30" i="22"/>
  <c r="T34" i="22"/>
  <c r="K50" i="22"/>
  <c r="L50" i="22" s="1"/>
  <c r="AR53" i="22"/>
  <c r="E80" i="22"/>
  <c r="H79" i="22" s="1"/>
  <c r="I79" i="22" s="1"/>
  <c r="J79" i="22" s="1"/>
  <c r="D82" i="22"/>
  <c r="AV130" i="22"/>
  <c r="AV132" i="22"/>
  <c r="AV129" i="22"/>
  <c r="AV131" i="22"/>
  <c r="AV122" i="22"/>
  <c r="AV124" i="22"/>
  <c r="AV126" i="22"/>
  <c r="AV128" i="22"/>
  <c r="AV123" i="22"/>
  <c r="AV121" i="22"/>
  <c r="AV125" i="22"/>
  <c r="AV127" i="22"/>
  <c r="AV108" i="21"/>
  <c r="T109" i="21"/>
  <c r="AV111" i="21"/>
  <c r="AU125" i="21"/>
  <c r="T128" i="21"/>
  <c r="K129" i="21"/>
  <c r="L129" i="21" s="1"/>
  <c r="AS29" i="22"/>
  <c r="K32" i="22"/>
  <c r="L32" i="22" s="1"/>
  <c r="AR33" i="22"/>
  <c r="K36" i="22"/>
  <c r="L36" i="22" s="1"/>
  <c r="AR48" i="22"/>
  <c r="K145" i="21"/>
  <c r="L145" i="21" s="1"/>
  <c r="AR26" i="22"/>
  <c r="AS33" i="22"/>
  <c r="AR37" i="22"/>
  <c r="E51" i="22"/>
  <c r="H50" i="22" s="1"/>
  <c r="I50" i="22" s="1"/>
  <c r="J50" i="22" s="1"/>
  <c r="T68" i="22"/>
  <c r="T65" i="22"/>
  <c r="T59" i="22"/>
  <c r="T64" i="22"/>
  <c r="T61" i="22"/>
  <c r="T67" i="22"/>
  <c r="T58" i="22"/>
  <c r="T63" i="22"/>
  <c r="T60" i="22"/>
  <c r="R105" i="22"/>
  <c r="O105" i="22"/>
  <c r="K114" i="21"/>
  <c r="L114" i="21" s="1"/>
  <c r="T126" i="21"/>
  <c r="K127" i="21"/>
  <c r="L127" i="21" s="1"/>
  <c r="AU132" i="21"/>
  <c r="K139" i="21"/>
  <c r="L139" i="21" s="1"/>
  <c r="K142" i="21"/>
  <c r="L142" i="21" s="1"/>
  <c r="AS26" i="22"/>
  <c r="AS37" i="22"/>
  <c r="E46" i="22"/>
  <c r="H45" i="22" s="1"/>
  <c r="I45" i="22" s="1"/>
  <c r="J45" i="22" s="1"/>
  <c r="D59" i="22"/>
  <c r="AR78" i="22"/>
  <c r="AR75" i="22"/>
  <c r="AR84" i="22"/>
  <c r="AR81" i="22"/>
  <c r="K80" i="22"/>
  <c r="L80" i="22" s="1"/>
  <c r="K77" i="22"/>
  <c r="L77" i="22" s="1"/>
  <c r="K74" i="22"/>
  <c r="L74" i="22" s="1"/>
  <c r="K83" i="22"/>
  <c r="L83" i="22" s="1"/>
  <c r="AR77" i="22"/>
  <c r="K79" i="22"/>
  <c r="L79" i="22" s="1"/>
  <c r="K76" i="22"/>
  <c r="L76" i="22" s="1"/>
  <c r="K82" i="22"/>
  <c r="L82" i="22" s="1"/>
  <c r="K73" i="22"/>
  <c r="L73" i="22" s="1"/>
  <c r="AR79" i="22"/>
  <c r="AR76" i="22"/>
  <c r="AR82" i="22"/>
  <c r="K78" i="22"/>
  <c r="L78" i="22" s="1"/>
  <c r="K75" i="22"/>
  <c r="L75" i="22" s="1"/>
  <c r="AR73" i="22"/>
  <c r="AK95" i="22"/>
  <c r="R115" i="22"/>
  <c r="K108" i="21"/>
  <c r="L108" i="21" s="1"/>
  <c r="K111" i="21"/>
  <c r="L111" i="21" s="1"/>
  <c r="T124" i="21"/>
  <c r="K125" i="21"/>
  <c r="L125" i="21" s="1"/>
  <c r="AU130" i="21"/>
  <c r="AV132" i="21"/>
  <c r="AU137" i="21"/>
  <c r="AU143" i="21"/>
  <c r="T144" i="21"/>
  <c r="AU146" i="21"/>
  <c r="T147" i="21"/>
  <c r="K29" i="22"/>
  <c r="L29" i="22" s="1"/>
  <c r="T31" i="22"/>
  <c r="T35" i="22"/>
  <c r="K48" i="22"/>
  <c r="L48" i="22" s="1"/>
  <c r="E59" i="22"/>
  <c r="H58" i="22" s="1"/>
  <c r="I58" i="22" s="1"/>
  <c r="J58" i="22" s="1"/>
  <c r="AR74" i="22"/>
  <c r="AK98" i="22"/>
  <c r="AU106" i="21"/>
  <c r="AU112" i="21"/>
  <c r="T113" i="21"/>
  <c r="AU115" i="21"/>
  <c r="T116" i="21"/>
  <c r="T122" i="21"/>
  <c r="AV130" i="21"/>
  <c r="AV137" i="21"/>
  <c r="T138" i="21"/>
  <c r="AU140" i="21"/>
  <c r="T141" i="21"/>
  <c r="AV143" i="21"/>
  <c r="AR30" i="22"/>
  <c r="K33" i="22"/>
  <c r="L33" i="22" s="1"/>
  <c r="AR34" i="22"/>
  <c r="AR46" i="22"/>
  <c r="T47" i="22"/>
  <c r="AR64" i="22"/>
  <c r="AR61" i="22"/>
  <c r="AR67" i="22"/>
  <c r="K63" i="22"/>
  <c r="L63" i="22" s="1"/>
  <c r="K60" i="22"/>
  <c r="L60" i="22" s="1"/>
  <c r="AR58" i="22"/>
  <c r="K69" i="22"/>
  <c r="L69" i="22" s="1"/>
  <c r="K66" i="22"/>
  <c r="L66" i="22" s="1"/>
  <c r="AR63" i="22"/>
  <c r="AR60" i="22"/>
  <c r="AR69" i="22"/>
  <c r="AR66" i="22"/>
  <c r="K65" i="22"/>
  <c r="L65" i="22" s="1"/>
  <c r="K62" i="22"/>
  <c r="L62" i="22" s="1"/>
  <c r="AR62" i="22"/>
  <c r="K67" i="22"/>
  <c r="L67" i="22" s="1"/>
  <c r="K64" i="22"/>
  <c r="L64" i="22" s="1"/>
  <c r="K68" i="22"/>
  <c r="L68" i="22" s="1"/>
  <c r="AV106" i="21"/>
  <c r="T107" i="21"/>
  <c r="AU109" i="21"/>
  <c r="AV112" i="21"/>
  <c r="AV115" i="21"/>
  <c r="K121" i="21"/>
  <c r="L121" i="21" s="1"/>
  <c r="K123" i="21"/>
  <c r="L123" i="21" s="1"/>
  <c r="AU128" i="21"/>
  <c r="K26" i="22"/>
  <c r="L26" i="22" s="1"/>
  <c r="AS30" i="22"/>
  <c r="AS34" i="22"/>
  <c r="K37" i="22"/>
  <c r="L37" i="22" s="1"/>
  <c r="E61" i="22"/>
  <c r="H60" i="22" s="1"/>
  <c r="I60" i="22" s="1"/>
  <c r="J60" i="22" s="1"/>
  <c r="D75" i="22"/>
  <c r="K51" i="22"/>
  <c r="L51" i="22" s="1"/>
  <c r="E62" i="22"/>
  <c r="H61" i="22" s="1"/>
  <c r="I61" i="22" s="1"/>
  <c r="J61" i="22" s="1"/>
  <c r="AR80" i="22"/>
  <c r="K96" i="22"/>
  <c r="L96" i="22" s="1"/>
  <c r="R108" i="22"/>
  <c r="AV128" i="21"/>
  <c r="T131" i="21"/>
  <c r="K132" i="21"/>
  <c r="L132" i="21" s="1"/>
  <c r="K146" i="21"/>
  <c r="L146" i="21" s="1"/>
  <c r="AR27" i="22"/>
  <c r="T28" i="22"/>
  <c r="K46" i="22"/>
  <c r="L46" i="22" s="1"/>
  <c r="AR49" i="22"/>
  <c r="E69" i="22"/>
  <c r="H68" i="22" s="1"/>
  <c r="I68" i="22" s="1"/>
  <c r="J68" i="22" s="1"/>
  <c r="D83" i="22"/>
  <c r="K59" i="22"/>
  <c r="L59" i="22" s="1"/>
  <c r="K115" i="21"/>
  <c r="L115" i="21" s="1"/>
  <c r="K130" i="21"/>
  <c r="L130" i="21" s="1"/>
  <c r="K137" i="21"/>
  <c r="L137" i="21" s="1"/>
  <c r="K140" i="21"/>
  <c r="L140" i="21" s="1"/>
  <c r="K143" i="21"/>
  <c r="L143" i="21" s="1"/>
  <c r="K30" i="22"/>
  <c r="L30" i="22" s="1"/>
  <c r="T32" i="22"/>
  <c r="E52" i="22"/>
  <c r="H51" i="22" s="1"/>
  <c r="I51" i="22" s="1"/>
  <c r="J51" i="22" s="1"/>
  <c r="T66" i="22"/>
  <c r="E77" i="22"/>
  <c r="H76" i="22" s="1"/>
  <c r="I76" i="22" s="1"/>
  <c r="J76" i="22" s="1"/>
  <c r="K91" i="22"/>
  <c r="L91" i="22" s="1"/>
  <c r="K106" i="21"/>
  <c r="L106" i="21" s="1"/>
  <c r="K109" i="21"/>
  <c r="L109" i="21" s="1"/>
  <c r="T136" i="21"/>
  <c r="AU144" i="21"/>
  <c r="AR31" i="22"/>
  <c r="K34" i="22"/>
  <c r="L34" i="22" s="1"/>
  <c r="E64" i="22"/>
  <c r="H63" i="22" s="1"/>
  <c r="I63" i="22" s="1"/>
  <c r="J63" i="22" s="1"/>
  <c r="D78" i="22"/>
  <c r="T62" i="22"/>
  <c r="K81" i="22"/>
  <c r="L81" i="22" s="1"/>
  <c r="AK99" i="22"/>
  <c r="R111" i="22"/>
  <c r="R58" i="23"/>
  <c r="O58" i="23"/>
  <c r="T94" i="22"/>
  <c r="T99" i="22"/>
  <c r="T109" i="22"/>
  <c r="K132" i="22"/>
  <c r="L132" i="22" s="1"/>
  <c r="AU130" i="22"/>
  <c r="AU132" i="22"/>
  <c r="K131" i="22"/>
  <c r="L131" i="22" s="1"/>
  <c r="AU125" i="22"/>
  <c r="T128" i="22"/>
  <c r="K129" i="22"/>
  <c r="L129" i="22" s="1"/>
  <c r="R42" i="23"/>
  <c r="O42" i="23"/>
  <c r="P42" i="23" s="1"/>
  <c r="Q42" i="23" s="1"/>
  <c r="S42" i="23" s="1"/>
  <c r="D75" i="23"/>
  <c r="E61" i="23"/>
  <c r="H60" i="23" s="1"/>
  <c r="I60" i="23" s="1"/>
  <c r="J60" i="23" s="1"/>
  <c r="D81" i="23"/>
  <c r="E67" i="23"/>
  <c r="H66" i="23" s="1"/>
  <c r="I66" i="23" s="1"/>
  <c r="J66" i="23" s="1"/>
  <c r="E63" i="23"/>
  <c r="H62" i="23" s="1"/>
  <c r="I62" i="23" s="1"/>
  <c r="J62" i="23" s="1"/>
  <c r="D77" i="23"/>
  <c r="T83" i="22"/>
  <c r="AU123" i="22"/>
  <c r="R62" i="23"/>
  <c r="R67" i="23"/>
  <c r="K100" i="23"/>
  <c r="L100" i="23" s="1"/>
  <c r="AK97" i="23"/>
  <c r="K95" i="23"/>
  <c r="L95" i="23" s="1"/>
  <c r="AK92" i="23"/>
  <c r="K90" i="23"/>
  <c r="L90" i="23" s="1"/>
  <c r="AK96" i="23"/>
  <c r="K94" i="23"/>
  <c r="L94" i="23" s="1"/>
  <c r="K99" i="23"/>
  <c r="L99" i="23" s="1"/>
  <c r="AK100" i="23"/>
  <c r="AK95" i="23"/>
  <c r="K98" i="23"/>
  <c r="L98" i="23" s="1"/>
  <c r="K93" i="23"/>
  <c r="L93" i="23" s="1"/>
  <c r="AK90" i="23"/>
  <c r="K97" i="23"/>
  <c r="L97" i="23" s="1"/>
  <c r="K92" i="23"/>
  <c r="L92" i="23" s="1"/>
  <c r="AK89" i="23"/>
  <c r="AK93" i="23"/>
  <c r="AK98" i="23"/>
  <c r="K96" i="23"/>
  <c r="L96" i="23" s="1"/>
  <c r="K91" i="23"/>
  <c r="L91" i="23" s="1"/>
  <c r="AK94" i="23"/>
  <c r="K89" i="23"/>
  <c r="L89" i="23" s="1"/>
  <c r="AK99" i="23"/>
  <c r="AL94" i="22"/>
  <c r="AL99" i="22"/>
  <c r="AU106" i="22"/>
  <c r="AU112" i="22"/>
  <c r="T113" i="22"/>
  <c r="AU115" i="22"/>
  <c r="T116" i="22"/>
  <c r="T122" i="22"/>
  <c r="E66" i="23"/>
  <c r="H65" i="23" s="1"/>
  <c r="I65" i="23" s="1"/>
  <c r="J65" i="23" s="1"/>
  <c r="D80" i="23"/>
  <c r="T107" i="22"/>
  <c r="T110" i="22"/>
  <c r="K123" i="22"/>
  <c r="L123" i="22" s="1"/>
  <c r="AU128" i="22"/>
  <c r="K146" i="22"/>
  <c r="L146" i="22" s="1"/>
  <c r="AU140" i="22"/>
  <c r="AU146" i="22"/>
  <c r="AU143" i="22"/>
  <c r="AU137" i="22"/>
  <c r="K142" i="22"/>
  <c r="L142" i="22" s="1"/>
  <c r="K139" i="22"/>
  <c r="L139" i="22" s="1"/>
  <c r="K145" i="22"/>
  <c r="L145" i="22" s="1"/>
  <c r="K136" i="22"/>
  <c r="L136" i="22" s="1"/>
  <c r="AU142" i="22"/>
  <c r="AU139" i="22"/>
  <c r="AU145" i="22"/>
  <c r="K141" i="22"/>
  <c r="L141" i="22" s="1"/>
  <c r="K138" i="22"/>
  <c r="L138" i="22" s="1"/>
  <c r="AU136" i="22"/>
  <c r="AU141" i="22"/>
  <c r="AU138" i="22"/>
  <c r="AU147" i="22"/>
  <c r="AU144" i="22"/>
  <c r="K143" i="22"/>
  <c r="L143" i="22" s="1"/>
  <c r="K140" i="22"/>
  <c r="L140" i="22" s="1"/>
  <c r="K137" i="22"/>
  <c r="L137" i="22" s="1"/>
  <c r="R52" i="23"/>
  <c r="R60" i="23"/>
  <c r="R65" i="23"/>
  <c r="O121" i="22"/>
  <c r="T131" i="22"/>
  <c r="T130" i="22"/>
  <c r="T132" i="22"/>
  <c r="AU126" i="22"/>
  <c r="AS77" i="22"/>
  <c r="K106" i="22"/>
  <c r="L106" i="22" s="1"/>
  <c r="K109" i="22"/>
  <c r="L109" i="22" s="1"/>
  <c r="K112" i="22"/>
  <c r="L112" i="22" s="1"/>
  <c r="AU124" i="22"/>
  <c r="R63" i="23"/>
  <c r="E69" i="23"/>
  <c r="H68" i="23" s="1"/>
  <c r="I68" i="23" s="1"/>
  <c r="J68" i="23" s="1"/>
  <c r="D83" i="23"/>
  <c r="T92" i="22"/>
  <c r="T97" i="22"/>
  <c r="T105" i="22"/>
  <c r="AU113" i="22"/>
  <c r="T114" i="22"/>
  <c r="AU116" i="22"/>
  <c r="AU122" i="22"/>
  <c r="T127" i="22"/>
  <c r="K128" i="22"/>
  <c r="L128" i="22" s="1"/>
  <c r="AU129" i="22"/>
  <c r="E46" i="23"/>
  <c r="H45" i="23" s="1"/>
  <c r="I45" i="23" s="1"/>
  <c r="J45" i="23" s="1"/>
  <c r="D61" i="23"/>
  <c r="D78" i="23"/>
  <c r="E64" i="23"/>
  <c r="H63" i="23" s="1"/>
  <c r="I63" i="23" s="1"/>
  <c r="J63" i="23" s="1"/>
  <c r="D98" i="23"/>
  <c r="E83" i="23"/>
  <c r="H82" i="23" s="1"/>
  <c r="I82" i="23" s="1"/>
  <c r="J82" i="23" s="1"/>
  <c r="E68" i="23"/>
  <c r="H67" i="23" s="1"/>
  <c r="I67" i="23" s="1"/>
  <c r="J67" i="23" s="1"/>
  <c r="AL91" i="22"/>
  <c r="AL96" i="22"/>
  <c r="AU107" i="22"/>
  <c r="T108" i="22"/>
  <c r="AU110" i="22"/>
  <c r="AV113" i="22"/>
  <c r="AV116" i="22"/>
  <c r="AU131" i="22"/>
  <c r="R35" i="23"/>
  <c r="T64" i="23"/>
  <c r="T61" i="23"/>
  <c r="T67" i="23"/>
  <c r="T58" i="23"/>
  <c r="T63" i="23"/>
  <c r="T60" i="23"/>
  <c r="T69" i="23"/>
  <c r="T66" i="23"/>
  <c r="T62" i="23"/>
  <c r="T68" i="23"/>
  <c r="T65" i="23"/>
  <c r="T59" i="23"/>
  <c r="L61" i="23"/>
  <c r="R131" i="23"/>
  <c r="T73" i="22"/>
  <c r="T82" i="22"/>
  <c r="AV107" i="22"/>
  <c r="T125" i="22"/>
  <c r="K126" i="22"/>
  <c r="L126" i="22" s="1"/>
  <c r="E60" i="23"/>
  <c r="H59" i="23" s="1"/>
  <c r="I59" i="23" s="1"/>
  <c r="J59" i="23" s="1"/>
  <c r="D74" i="23"/>
  <c r="T76" i="22"/>
  <c r="AS81" i="22"/>
  <c r="AS84" i="22"/>
  <c r="T98" i="22"/>
  <c r="T121" i="22"/>
  <c r="T123" i="22"/>
  <c r="K124" i="22"/>
  <c r="L124" i="22" s="1"/>
  <c r="R31" i="23"/>
  <c r="R59" i="23"/>
  <c r="AS75" i="22"/>
  <c r="AL92" i="22"/>
  <c r="T93" i="22"/>
  <c r="K113" i="22"/>
  <c r="L113" i="22" s="1"/>
  <c r="K116" i="22"/>
  <c r="L116" i="22" s="1"/>
  <c r="K122" i="22"/>
  <c r="L122" i="22" s="1"/>
  <c r="K130" i="22"/>
  <c r="L130" i="22" s="1"/>
  <c r="AU105" i="22"/>
  <c r="K107" i="22"/>
  <c r="L107" i="22" s="1"/>
  <c r="K110" i="22"/>
  <c r="L110" i="22" s="1"/>
  <c r="AU127" i="22"/>
  <c r="K144" i="22"/>
  <c r="L144" i="22" s="1"/>
  <c r="K147" i="22"/>
  <c r="L147" i="22" s="1"/>
  <c r="L64" i="23"/>
  <c r="AK91" i="23"/>
  <c r="K30" i="23"/>
  <c r="L30" i="23" s="1"/>
  <c r="AR44" i="23"/>
  <c r="D58" i="23"/>
  <c r="R125" i="23"/>
  <c r="R32" i="24"/>
  <c r="T136" i="22"/>
  <c r="T145" i="22"/>
  <c r="AR31" i="23"/>
  <c r="K34" i="23"/>
  <c r="L34" i="23" s="1"/>
  <c r="AR35" i="23"/>
  <c r="T139" i="22"/>
  <c r="T142" i="22"/>
  <c r="AV144" i="22"/>
  <c r="AV147" i="22"/>
  <c r="AS31" i="23"/>
  <c r="AS35" i="23"/>
  <c r="AR42" i="23"/>
  <c r="K49" i="23"/>
  <c r="L49" i="23" s="1"/>
  <c r="AR52" i="23"/>
  <c r="T53" i="23"/>
  <c r="AS61" i="23"/>
  <c r="AS64" i="23"/>
  <c r="K81" i="23"/>
  <c r="L81" i="23" s="1"/>
  <c r="K84" i="23"/>
  <c r="L84" i="23" s="1"/>
  <c r="AV138" i="22"/>
  <c r="AV141" i="22"/>
  <c r="K27" i="23"/>
  <c r="L27" i="23" s="1"/>
  <c r="T29" i="23"/>
  <c r="T43" i="23"/>
  <c r="K44" i="23"/>
  <c r="L44" i="23" s="1"/>
  <c r="AR47" i="23"/>
  <c r="T48" i="23"/>
  <c r="AS52" i="23"/>
  <c r="AR73" i="23"/>
  <c r="K75" i="23"/>
  <c r="L75" i="23" s="1"/>
  <c r="K78" i="23"/>
  <c r="L78" i="23" s="1"/>
  <c r="D79" i="23"/>
  <c r="AR82" i="23"/>
  <c r="R43" i="24"/>
  <c r="AS32" i="23"/>
  <c r="AR36" i="23"/>
  <c r="AR45" i="23"/>
  <c r="K47" i="23"/>
  <c r="L47" i="23" s="1"/>
  <c r="AS50" i="23"/>
  <c r="R61" i="25"/>
  <c r="AV136" i="22"/>
  <c r="T137" i="22"/>
  <c r="T143" i="22"/>
  <c r="AV145" i="22"/>
  <c r="T146" i="22"/>
  <c r="AS36" i="23"/>
  <c r="T46" i="23"/>
  <c r="AS59" i="23"/>
  <c r="AS65" i="23"/>
  <c r="AS68" i="23"/>
  <c r="K73" i="23"/>
  <c r="L73" i="23" s="1"/>
  <c r="K82" i="23"/>
  <c r="L82" i="23" s="1"/>
  <c r="E66" i="24"/>
  <c r="H65" i="24" s="1"/>
  <c r="I65" i="24" s="1"/>
  <c r="J65" i="24" s="1"/>
  <c r="D80" i="24"/>
  <c r="AV139" i="22"/>
  <c r="T140" i="22"/>
  <c r="AV142" i="22"/>
  <c r="K28" i="23"/>
  <c r="L28" i="23" s="1"/>
  <c r="AR29" i="23"/>
  <c r="T30" i="23"/>
  <c r="T34" i="23"/>
  <c r="E48" i="23"/>
  <c r="H47" i="23" s="1"/>
  <c r="I47" i="23" s="1"/>
  <c r="J47" i="23" s="1"/>
  <c r="K50" i="23"/>
  <c r="L50" i="23" s="1"/>
  <c r="AR53" i="23"/>
  <c r="AS62" i="23"/>
  <c r="K76" i="23"/>
  <c r="L76" i="23" s="1"/>
  <c r="K79" i="23"/>
  <c r="L79" i="23" s="1"/>
  <c r="R139" i="23"/>
  <c r="R142" i="23"/>
  <c r="AS29" i="23"/>
  <c r="K32" i="23"/>
  <c r="L32" i="23" s="1"/>
  <c r="AR33" i="23"/>
  <c r="K36" i="23"/>
  <c r="L36" i="23" s="1"/>
  <c r="AR43" i="23"/>
  <c r="K45" i="23"/>
  <c r="L45" i="23" s="1"/>
  <c r="AR48" i="23"/>
  <c r="T49" i="23"/>
  <c r="AS53" i="23"/>
  <c r="K68" i="23"/>
  <c r="L68" i="23" s="1"/>
  <c r="AR74" i="23"/>
  <c r="AR80" i="23"/>
  <c r="T81" i="23"/>
  <c r="AR83" i="23"/>
  <c r="T84" i="23"/>
  <c r="AR26" i="23"/>
  <c r="AR37" i="23"/>
  <c r="D69" i="23"/>
  <c r="AR77" i="23"/>
  <c r="T78" i="23"/>
  <c r="D60" i="24"/>
  <c r="E45" i="24"/>
  <c r="H44" i="24" s="1"/>
  <c r="I44" i="24" s="1"/>
  <c r="J44" i="24" s="1"/>
  <c r="AS37" i="23"/>
  <c r="AR51" i="23"/>
  <c r="K53" i="23"/>
  <c r="L53" i="23" s="1"/>
  <c r="R111" i="23"/>
  <c r="T144" i="22"/>
  <c r="T147" i="22"/>
  <c r="K29" i="23"/>
  <c r="L29" i="23" s="1"/>
  <c r="T31" i="23"/>
  <c r="T35" i="23"/>
  <c r="T42" i="23"/>
  <c r="K43" i="23"/>
  <c r="L43" i="23" s="1"/>
  <c r="K48" i="23"/>
  <c r="L48" i="23" s="1"/>
  <c r="AS51" i="23"/>
  <c r="T52" i="23"/>
  <c r="AR60" i="23"/>
  <c r="AR63" i="23"/>
  <c r="AS66" i="23"/>
  <c r="AS69" i="23"/>
  <c r="K83" i="23"/>
  <c r="L83" i="23" s="1"/>
  <c r="R29" i="24"/>
  <c r="AV137" i="22"/>
  <c r="T138" i="22"/>
  <c r="AV143" i="22"/>
  <c r="AV146" i="22"/>
  <c r="AR30" i="23"/>
  <c r="K33" i="23"/>
  <c r="L33" i="23" s="1"/>
  <c r="AR34" i="23"/>
  <c r="AR46" i="23"/>
  <c r="T47" i="23"/>
  <c r="AS60" i="23"/>
  <c r="K74" i="23"/>
  <c r="L74" i="23" s="1"/>
  <c r="K77" i="23"/>
  <c r="L77" i="23" s="1"/>
  <c r="K80" i="23"/>
  <c r="L80" i="23" s="1"/>
  <c r="K26" i="23"/>
  <c r="L26" i="23" s="1"/>
  <c r="AS30" i="23"/>
  <c r="K37" i="23"/>
  <c r="L37" i="23" s="1"/>
  <c r="K51" i="23"/>
  <c r="L51" i="23" s="1"/>
  <c r="T73" i="23"/>
  <c r="AR81" i="23"/>
  <c r="T82" i="23"/>
  <c r="AR84" i="23"/>
  <c r="AL97" i="23"/>
  <c r="AL92" i="23"/>
  <c r="AL96" i="23"/>
  <c r="AL91" i="23"/>
  <c r="AL100" i="23"/>
  <c r="AL95" i="23"/>
  <c r="AL99" i="23"/>
  <c r="AL94" i="23"/>
  <c r="AL93" i="23"/>
  <c r="AL98" i="23"/>
  <c r="R108" i="23"/>
  <c r="K46" i="23"/>
  <c r="L46" i="23" s="1"/>
  <c r="K66" i="23"/>
  <c r="L66" i="23" s="1"/>
  <c r="AR75" i="23"/>
  <c r="T76" i="23"/>
  <c r="AS81" i="23"/>
  <c r="R105" i="23"/>
  <c r="O105" i="23"/>
  <c r="AV105" i="23"/>
  <c r="T106" i="23"/>
  <c r="AU108" i="23"/>
  <c r="AU111" i="23"/>
  <c r="T112" i="23"/>
  <c r="AV114" i="23"/>
  <c r="T115" i="23"/>
  <c r="AV127" i="23"/>
  <c r="AV139" i="23"/>
  <c r="T140" i="23"/>
  <c r="AV142" i="23"/>
  <c r="K28" i="24"/>
  <c r="L28" i="24" s="1"/>
  <c r="AR29" i="24"/>
  <c r="T30" i="24"/>
  <c r="T34" i="24"/>
  <c r="E43" i="24"/>
  <c r="H42" i="24" s="1"/>
  <c r="I42" i="24" s="1"/>
  <c r="J42" i="24" s="1"/>
  <c r="T94" i="23"/>
  <c r="T99" i="23"/>
  <c r="AV108" i="23"/>
  <c r="T109" i="23"/>
  <c r="AV111" i="23"/>
  <c r="AU125" i="23"/>
  <c r="T128" i="23"/>
  <c r="K129" i="23"/>
  <c r="L129" i="23" s="1"/>
  <c r="AR33" i="24"/>
  <c r="K36" i="24"/>
  <c r="L36" i="24" s="1"/>
  <c r="R80" i="24"/>
  <c r="R64" i="25"/>
  <c r="AU121" i="23"/>
  <c r="AU123" i="23"/>
  <c r="K145" i="23"/>
  <c r="L145" i="23" s="1"/>
  <c r="AR26" i="24"/>
  <c r="AR37" i="24"/>
  <c r="R51" i="24"/>
  <c r="K114" i="23"/>
  <c r="L114" i="23" s="1"/>
  <c r="K127" i="23"/>
  <c r="L127" i="23" s="1"/>
  <c r="AU132" i="23"/>
  <c r="AS51" i="24"/>
  <c r="AS48" i="24"/>
  <c r="AS53" i="24"/>
  <c r="AS50" i="24"/>
  <c r="AS47" i="24"/>
  <c r="AS52" i="24"/>
  <c r="AS49" i="24"/>
  <c r="R74" i="24"/>
  <c r="R77" i="24"/>
  <c r="R124" i="24"/>
  <c r="AU106" i="23"/>
  <c r="AU112" i="23"/>
  <c r="T113" i="23"/>
  <c r="AU115" i="23"/>
  <c r="T116" i="23"/>
  <c r="T122" i="23"/>
  <c r="AV130" i="23"/>
  <c r="AV137" i="23"/>
  <c r="T138" i="23"/>
  <c r="AU140" i="23"/>
  <c r="T141" i="23"/>
  <c r="AV143" i="23"/>
  <c r="AV146" i="23"/>
  <c r="AR30" i="24"/>
  <c r="K33" i="24"/>
  <c r="L33" i="24" s="1"/>
  <c r="AR34" i="24"/>
  <c r="AS44" i="24"/>
  <c r="AS46" i="24"/>
  <c r="AV106" i="23"/>
  <c r="T107" i="23"/>
  <c r="AU109" i="23"/>
  <c r="T110" i="23"/>
  <c r="AV112" i="23"/>
  <c r="AV115" i="23"/>
  <c r="K121" i="23"/>
  <c r="L121" i="23" s="1"/>
  <c r="K123" i="23"/>
  <c r="L123" i="23" s="1"/>
  <c r="AU128" i="23"/>
  <c r="K26" i="24"/>
  <c r="L26" i="24" s="1"/>
  <c r="K37" i="24"/>
  <c r="L37" i="24" s="1"/>
  <c r="T96" i="23"/>
  <c r="K132" i="23"/>
  <c r="L132" i="23" s="1"/>
  <c r="K146" i="23"/>
  <c r="L146" i="23" s="1"/>
  <c r="AR27" i="24"/>
  <c r="AS45" i="24"/>
  <c r="R121" i="24"/>
  <c r="O121" i="24"/>
  <c r="K115" i="23"/>
  <c r="L115" i="23" s="1"/>
  <c r="AU126" i="23"/>
  <c r="T129" i="23"/>
  <c r="K130" i="23"/>
  <c r="L130" i="23" s="1"/>
  <c r="K137" i="23"/>
  <c r="L137" i="23" s="1"/>
  <c r="K140" i="23"/>
  <c r="L140" i="23" s="1"/>
  <c r="K143" i="23"/>
  <c r="L143" i="23" s="1"/>
  <c r="AS27" i="24"/>
  <c r="K30" i="24"/>
  <c r="L30" i="24" s="1"/>
  <c r="T32" i="24"/>
  <c r="K48" i="24"/>
  <c r="L48" i="24" s="1"/>
  <c r="K53" i="24"/>
  <c r="L53" i="24" s="1"/>
  <c r="AR51" i="24"/>
  <c r="AR48" i="24"/>
  <c r="AR53" i="24"/>
  <c r="K50" i="24"/>
  <c r="L50" i="24" s="1"/>
  <c r="K47" i="24"/>
  <c r="L47" i="24" s="1"/>
  <c r="AR45" i="24"/>
  <c r="AR50" i="24"/>
  <c r="K52" i="24"/>
  <c r="L52" i="24" s="1"/>
  <c r="AR47" i="24"/>
  <c r="AR52" i="24"/>
  <c r="K49" i="24"/>
  <c r="L49" i="24" s="1"/>
  <c r="AR49" i="24"/>
  <c r="K46" i="24"/>
  <c r="L46" i="24" s="1"/>
  <c r="K44" i="24"/>
  <c r="L44" i="24" s="1"/>
  <c r="D78" i="24"/>
  <c r="R107" i="24"/>
  <c r="R110" i="24"/>
  <c r="K106" i="23"/>
  <c r="L106" i="23" s="1"/>
  <c r="K109" i="23"/>
  <c r="L109" i="23" s="1"/>
  <c r="K112" i="23"/>
  <c r="L112" i="23" s="1"/>
  <c r="AU124" i="23"/>
  <c r="T145" i="23"/>
  <c r="K34" i="24"/>
  <c r="L34" i="24" s="1"/>
  <c r="AR35" i="24"/>
  <c r="T36" i="24"/>
  <c r="E59" i="24"/>
  <c r="H58" i="24" s="1"/>
  <c r="I58" i="24" s="1"/>
  <c r="J58" i="24" s="1"/>
  <c r="D73" i="24"/>
  <c r="D62" i="24"/>
  <c r="E47" i="24"/>
  <c r="H46" i="24" s="1"/>
  <c r="I46" i="24" s="1"/>
  <c r="J46" i="24" s="1"/>
  <c r="R123" i="24"/>
  <c r="R79" i="25"/>
  <c r="T92" i="23"/>
  <c r="T97" i="23"/>
  <c r="T105" i="23"/>
  <c r="AU113" i="23"/>
  <c r="T114" i="23"/>
  <c r="AU116" i="23"/>
  <c r="AU122" i="23"/>
  <c r="K128" i="23"/>
  <c r="L128" i="23" s="1"/>
  <c r="T139" i="23"/>
  <c r="T142" i="23"/>
  <c r="AV147" i="23"/>
  <c r="AS35" i="24"/>
  <c r="R105" i="24"/>
  <c r="O105" i="24"/>
  <c r="AU107" i="23"/>
  <c r="T108" i="23"/>
  <c r="AU110" i="23"/>
  <c r="AV113" i="23"/>
  <c r="AV116" i="23"/>
  <c r="AV138" i="23"/>
  <c r="AV141" i="23"/>
  <c r="K27" i="24"/>
  <c r="L27" i="24" s="1"/>
  <c r="T29" i="24"/>
  <c r="AS42" i="24"/>
  <c r="D81" i="24"/>
  <c r="E67" i="24"/>
  <c r="H66" i="24" s="1"/>
  <c r="I66" i="24" s="1"/>
  <c r="J66" i="24" s="1"/>
  <c r="AV107" i="23"/>
  <c r="T125" i="23"/>
  <c r="K126" i="23"/>
  <c r="L126" i="23" s="1"/>
  <c r="AU131" i="23"/>
  <c r="AR28" i="24"/>
  <c r="T33" i="24"/>
  <c r="T98" i="23"/>
  <c r="T121" i="23"/>
  <c r="T123" i="23"/>
  <c r="K124" i="23"/>
  <c r="L124" i="23" s="1"/>
  <c r="AU129" i="23"/>
  <c r="AV131" i="23"/>
  <c r="K144" i="23"/>
  <c r="L144" i="23" s="1"/>
  <c r="K147" i="23"/>
  <c r="L147" i="23" s="1"/>
  <c r="T26" i="24"/>
  <c r="AS28" i="24"/>
  <c r="K31" i="24"/>
  <c r="L31" i="24" s="1"/>
  <c r="AR32" i="24"/>
  <c r="K35" i="24"/>
  <c r="L35" i="24" s="1"/>
  <c r="K42" i="24"/>
  <c r="L42" i="24" s="1"/>
  <c r="K45" i="24"/>
  <c r="L45" i="24" s="1"/>
  <c r="D84" i="24"/>
  <c r="E70" i="24"/>
  <c r="H69" i="24" s="1"/>
  <c r="I69" i="24" s="1"/>
  <c r="J69" i="24" s="1"/>
  <c r="R76" i="24"/>
  <c r="R90" i="24"/>
  <c r="R74" i="25"/>
  <c r="K113" i="23"/>
  <c r="L113" i="23" s="1"/>
  <c r="K116" i="23"/>
  <c r="L116" i="23" s="1"/>
  <c r="K122" i="23"/>
  <c r="L122" i="23" s="1"/>
  <c r="T132" i="23"/>
  <c r="AU136" i="23"/>
  <c r="K138" i="23"/>
  <c r="L138" i="23" s="1"/>
  <c r="K141" i="23"/>
  <c r="L141" i="23" s="1"/>
  <c r="AU145" i="23"/>
  <c r="AS32" i="24"/>
  <c r="T47" i="24"/>
  <c r="T52" i="24"/>
  <c r="T49" i="24"/>
  <c r="T51" i="24"/>
  <c r="T48" i="24"/>
  <c r="T53" i="24"/>
  <c r="T45" i="24"/>
  <c r="T50" i="24"/>
  <c r="E65" i="24"/>
  <c r="H64" i="24" s="1"/>
  <c r="I64" i="24" s="1"/>
  <c r="J64" i="24" s="1"/>
  <c r="D79" i="24"/>
  <c r="AU105" i="23"/>
  <c r="K107" i="23"/>
  <c r="L107" i="23" s="1"/>
  <c r="K110" i="23"/>
  <c r="L110" i="23" s="1"/>
  <c r="AU127" i="23"/>
  <c r="T137" i="23"/>
  <c r="AU139" i="23"/>
  <c r="T143" i="23"/>
  <c r="E60" i="24"/>
  <c r="H59" i="24" s="1"/>
  <c r="I59" i="24" s="1"/>
  <c r="J59" i="24" s="1"/>
  <c r="D74" i="24"/>
  <c r="AR43" i="24"/>
  <c r="T44" i="24"/>
  <c r="T46" i="24"/>
  <c r="K66" i="24"/>
  <c r="L66" i="24" s="1"/>
  <c r="D67" i="24"/>
  <c r="K69" i="24"/>
  <c r="L69" i="24" s="1"/>
  <c r="AR75" i="24"/>
  <c r="T76" i="24"/>
  <c r="AR78" i="24"/>
  <c r="T79" i="24"/>
  <c r="AS81" i="24"/>
  <c r="AS84" i="24"/>
  <c r="AK92" i="24"/>
  <c r="K95" i="24"/>
  <c r="L95" i="24" s="1"/>
  <c r="AK97" i="24"/>
  <c r="T98" i="24"/>
  <c r="K100" i="24"/>
  <c r="L100" i="24" s="1"/>
  <c r="AR58" i="24"/>
  <c r="K60" i="24"/>
  <c r="L60" i="24" s="1"/>
  <c r="D61" i="24"/>
  <c r="K63" i="24"/>
  <c r="L63" i="24" s="1"/>
  <c r="AR67" i="24"/>
  <c r="AS75" i="24"/>
  <c r="AS78" i="24"/>
  <c r="T93" i="24"/>
  <c r="AL97" i="24"/>
  <c r="K113" i="24"/>
  <c r="L113" i="24" s="1"/>
  <c r="K116" i="24"/>
  <c r="L116" i="24" s="1"/>
  <c r="AS35" i="25"/>
  <c r="AS31" i="25"/>
  <c r="AS27" i="25"/>
  <c r="AS34" i="25"/>
  <c r="AS30" i="25"/>
  <c r="AS37" i="25"/>
  <c r="AS26" i="25"/>
  <c r="AS33" i="25"/>
  <c r="AS29" i="25"/>
  <c r="AS36" i="25"/>
  <c r="AS32" i="25"/>
  <c r="AS28" i="25"/>
  <c r="E61" i="25"/>
  <c r="H60" i="25" s="1"/>
  <c r="I60" i="25" s="1"/>
  <c r="J60" i="25" s="1"/>
  <c r="D75" i="25"/>
  <c r="D84" i="25"/>
  <c r="E70" i="25"/>
  <c r="H69" i="25" s="1"/>
  <c r="I69" i="25" s="1"/>
  <c r="J69" i="25" s="1"/>
  <c r="R108" i="25"/>
  <c r="AR61" i="24"/>
  <c r="AR64" i="24"/>
  <c r="T65" i="24"/>
  <c r="AS67" i="24"/>
  <c r="T68" i="24"/>
  <c r="AU114" i="24"/>
  <c r="R44" i="25"/>
  <c r="R59" i="25"/>
  <c r="AS61" i="24"/>
  <c r="T62" i="24"/>
  <c r="AS64" i="24"/>
  <c r="K81" i="24"/>
  <c r="L81" i="24" s="1"/>
  <c r="K84" i="24"/>
  <c r="L84" i="24" s="1"/>
  <c r="K91" i="24"/>
  <c r="L91" i="24" s="1"/>
  <c r="K96" i="24"/>
  <c r="L96" i="24" s="1"/>
  <c r="AK98" i="24"/>
  <c r="T106" i="24"/>
  <c r="AU108" i="24"/>
  <c r="AU111" i="24"/>
  <c r="T112" i="24"/>
  <c r="AV114" i="24"/>
  <c r="T115" i="24"/>
  <c r="AV126" i="24"/>
  <c r="AV128" i="24"/>
  <c r="AV130" i="24"/>
  <c r="AV132" i="24"/>
  <c r="AV127" i="24"/>
  <c r="AV129" i="24"/>
  <c r="AV131" i="24"/>
  <c r="R62" i="25"/>
  <c r="R77" i="25"/>
  <c r="AR73" i="24"/>
  <c r="K75" i="24"/>
  <c r="L75" i="24" s="1"/>
  <c r="K78" i="24"/>
  <c r="L78" i="24" s="1"/>
  <c r="AR82" i="24"/>
  <c r="AK93" i="24"/>
  <c r="T94" i="24"/>
  <c r="AL98" i="24"/>
  <c r="T99" i="24"/>
  <c r="AV108" i="24"/>
  <c r="T109" i="24"/>
  <c r="AV111" i="24"/>
  <c r="K128" i="24"/>
  <c r="L128" i="24" s="1"/>
  <c r="K130" i="24"/>
  <c r="L130" i="24" s="1"/>
  <c r="AU126" i="24"/>
  <c r="K132" i="24"/>
  <c r="L132" i="24" s="1"/>
  <c r="AU128" i="24"/>
  <c r="AU130" i="24"/>
  <c r="K125" i="24"/>
  <c r="L125" i="24" s="1"/>
  <c r="AU132" i="24"/>
  <c r="K129" i="24"/>
  <c r="L129" i="24" s="1"/>
  <c r="AU125" i="24"/>
  <c r="K131" i="24"/>
  <c r="L131" i="24" s="1"/>
  <c r="AU127" i="24"/>
  <c r="AU129" i="24"/>
  <c r="AU131" i="24"/>
  <c r="K126" i="24"/>
  <c r="L126" i="24" s="1"/>
  <c r="E50" i="24"/>
  <c r="H49" i="24" s="1"/>
  <c r="I49" i="24" s="1"/>
  <c r="J49" i="24" s="1"/>
  <c r="K58" i="24"/>
  <c r="L58" i="24" s="1"/>
  <c r="K67" i="24"/>
  <c r="L67" i="24" s="1"/>
  <c r="D68" i="24"/>
  <c r="AS73" i="24"/>
  <c r="T74" i="24"/>
  <c r="AR76" i="24"/>
  <c r="AR79" i="24"/>
  <c r="T80" i="24"/>
  <c r="AS82" i="24"/>
  <c r="T83" i="24"/>
  <c r="AK89" i="24"/>
  <c r="K61" i="24"/>
  <c r="L61" i="24" s="1"/>
  <c r="K64" i="24"/>
  <c r="L64" i="24" s="1"/>
  <c r="AS76" i="24"/>
  <c r="AS79" i="24"/>
  <c r="T90" i="24"/>
  <c r="K92" i="24"/>
  <c r="L92" i="24" s="1"/>
  <c r="K97" i="24"/>
  <c r="L97" i="24" s="1"/>
  <c r="K114" i="24"/>
  <c r="L114" i="24" s="1"/>
  <c r="S26" i="25"/>
  <c r="U26" i="25" s="1"/>
  <c r="AQ26" i="25" s="1"/>
  <c r="E64" i="25"/>
  <c r="H63" i="25" s="1"/>
  <c r="I63" i="25" s="1"/>
  <c r="J63" i="25" s="1"/>
  <c r="D78" i="25"/>
  <c r="D80" i="25"/>
  <c r="E66" i="25"/>
  <c r="H65" i="25" s="1"/>
  <c r="I65" i="25" s="1"/>
  <c r="J65" i="25" s="1"/>
  <c r="AR59" i="24"/>
  <c r="AR65" i="24"/>
  <c r="T66" i="24"/>
  <c r="AR68" i="24"/>
  <c r="T69" i="24"/>
  <c r="AK94" i="24"/>
  <c r="T95" i="24"/>
  <c r="AK99" i="24"/>
  <c r="T100" i="24"/>
  <c r="K108" i="24"/>
  <c r="L108" i="24" s="1"/>
  <c r="K111" i="24"/>
  <c r="L111" i="24" s="1"/>
  <c r="T124" i="24"/>
  <c r="R26" i="25"/>
  <c r="R80" i="25"/>
  <c r="R75" i="25"/>
  <c r="AS59" i="24"/>
  <c r="T60" i="24"/>
  <c r="AR62" i="24"/>
  <c r="T63" i="24"/>
  <c r="AS65" i="24"/>
  <c r="AS68" i="24"/>
  <c r="K82" i="24"/>
  <c r="L82" i="24" s="1"/>
  <c r="AL94" i="24"/>
  <c r="AL99" i="24"/>
  <c r="AU106" i="24"/>
  <c r="AU112" i="24"/>
  <c r="T113" i="24"/>
  <c r="AU115" i="24"/>
  <c r="T116" i="24"/>
  <c r="R47" i="25"/>
  <c r="D73" i="25"/>
  <c r="E48" i="24"/>
  <c r="H47" i="24" s="1"/>
  <c r="I47" i="24" s="1"/>
  <c r="J47" i="24" s="1"/>
  <c r="K79" i="24"/>
  <c r="L79" i="24" s="1"/>
  <c r="AK90" i="24"/>
  <c r="K93" i="24"/>
  <c r="L93" i="24" s="1"/>
  <c r="K98" i="24"/>
  <c r="L98" i="24" s="1"/>
  <c r="T107" i="24"/>
  <c r="T110" i="24"/>
  <c r="R45" i="25"/>
  <c r="R73" i="25"/>
  <c r="O73" i="25"/>
  <c r="R78" i="25"/>
  <c r="K68" i="24"/>
  <c r="L68" i="24" s="1"/>
  <c r="O73" i="24"/>
  <c r="AR74" i="24"/>
  <c r="AR80" i="24"/>
  <c r="T81" i="24"/>
  <c r="AR83" i="24"/>
  <c r="T84" i="24"/>
  <c r="T91" i="24"/>
  <c r="AK95" i="24"/>
  <c r="T96" i="24"/>
  <c r="AK100" i="24"/>
  <c r="E51" i="24"/>
  <c r="H50" i="24" s="1"/>
  <c r="I50" i="24" s="1"/>
  <c r="J50" i="24" s="1"/>
  <c r="K59" i="24"/>
  <c r="L59" i="24" s="1"/>
  <c r="K62" i="24"/>
  <c r="L62" i="24" s="1"/>
  <c r="K65" i="24"/>
  <c r="L65" i="24" s="1"/>
  <c r="AS74" i="24"/>
  <c r="T75" i="24"/>
  <c r="AR77" i="24"/>
  <c r="AS80" i="24"/>
  <c r="AS83" i="24"/>
  <c r="K89" i="24"/>
  <c r="L89" i="24" s="1"/>
  <c r="AL95" i="24"/>
  <c r="AL100" i="24"/>
  <c r="K115" i="24"/>
  <c r="L115" i="24" s="1"/>
  <c r="T127" i="24"/>
  <c r="T129" i="24"/>
  <c r="T131" i="24"/>
  <c r="T128" i="24"/>
  <c r="T130" i="24"/>
  <c r="T132" i="24"/>
  <c r="T58" i="24"/>
  <c r="AR66" i="24"/>
  <c r="T67" i="24"/>
  <c r="AR69" i="24"/>
  <c r="K99" i="24"/>
  <c r="L99" i="24" s="1"/>
  <c r="K106" i="24"/>
  <c r="L106" i="24" s="1"/>
  <c r="K109" i="24"/>
  <c r="L109" i="24" s="1"/>
  <c r="K112" i="24"/>
  <c r="L112" i="24" s="1"/>
  <c r="T125" i="24"/>
  <c r="K127" i="24"/>
  <c r="L127" i="24" s="1"/>
  <c r="D76" i="25"/>
  <c r="AR60" i="24"/>
  <c r="T61" i="24"/>
  <c r="AS66" i="24"/>
  <c r="AS69" i="24"/>
  <c r="K83" i="24"/>
  <c r="L83" i="24" s="1"/>
  <c r="AK91" i="24"/>
  <c r="T92" i="24"/>
  <c r="K94" i="24"/>
  <c r="L94" i="24" s="1"/>
  <c r="T105" i="24"/>
  <c r="AU113" i="24"/>
  <c r="T114" i="24"/>
  <c r="AU116" i="24"/>
  <c r="AU122" i="24"/>
  <c r="AV124" i="24"/>
  <c r="R27" i="25"/>
  <c r="O27" i="25"/>
  <c r="P27" i="25" s="1"/>
  <c r="Q27" i="25" s="1"/>
  <c r="S27" i="25" s="1"/>
  <c r="D66" i="25"/>
  <c r="E51" i="25"/>
  <c r="H50" i="25" s="1"/>
  <c r="I50" i="25" s="1"/>
  <c r="J50" i="25" s="1"/>
  <c r="AU107" i="24"/>
  <c r="T108" i="24"/>
  <c r="AV113" i="24"/>
  <c r="AV122" i="24"/>
  <c r="R42" i="25"/>
  <c r="O42" i="25"/>
  <c r="D79" i="25"/>
  <c r="E65" i="25"/>
  <c r="H64" i="25" s="1"/>
  <c r="I64" i="25" s="1"/>
  <c r="J64" i="25" s="1"/>
  <c r="AR28" i="25"/>
  <c r="T33" i="25"/>
  <c r="AS47" i="25"/>
  <c r="E50" i="25"/>
  <c r="H49" i="25" s="1"/>
  <c r="I49" i="25" s="1"/>
  <c r="J49" i="25" s="1"/>
  <c r="K52" i="25"/>
  <c r="L52" i="25" s="1"/>
  <c r="K67" i="25"/>
  <c r="L67" i="25" s="1"/>
  <c r="D68" i="25"/>
  <c r="AS73" i="25"/>
  <c r="R30" i="26"/>
  <c r="D59" i="26"/>
  <c r="E44" i="26"/>
  <c r="H43" i="26" s="1"/>
  <c r="I43" i="26" s="1"/>
  <c r="J43" i="26" s="1"/>
  <c r="K144" i="24"/>
  <c r="L144" i="24" s="1"/>
  <c r="K147" i="24"/>
  <c r="L147" i="24" s="1"/>
  <c r="T26" i="25"/>
  <c r="K31" i="25"/>
  <c r="L31" i="25" s="1"/>
  <c r="AR32" i="25"/>
  <c r="K35" i="25"/>
  <c r="L35" i="25" s="1"/>
  <c r="T37" i="25"/>
  <c r="E45" i="25"/>
  <c r="H44" i="25" s="1"/>
  <c r="I44" i="25" s="1"/>
  <c r="J44" i="25" s="1"/>
  <c r="T51" i="25"/>
  <c r="D59" i="25"/>
  <c r="D62" i="25"/>
  <c r="AS76" i="25"/>
  <c r="R63" i="26"/>
  <c r="R108" i="26"/>
  <c r="AU136" i="24"/>
  <c r="K138" i="24"/>
  <c r="L138" i="24" s="1"/>
  <c r="K141" i="24"/>
  <c r="L141" i="24" s="1"/>
  <c r="AU145" i="24"/>
  <c r="AR36" i="25"/>
  <c r="AS50" i="25"/>
  <c r="O58" i="25"/>
  <c r="P58" i="25" s="1"/>
  <c r="Q58" i="25" s="1"/>
  <c r="S58" i="25" s="1"/>
  <c r="T66" i="25"/>
  <c r="AR68" i="25"/>
  <c r="T69" i="25"/>
  <c r="T137" i="24"/>
  <c r="AU139" i="24"/>
  <c r="AU142" i="24"/>
  <c r="T143" i="24"/>
  <c r="AV145" i="24"/>
  <c r="T146" i="24"/>
  <c r="AS45" i="25"/>
  <c r="T46" i="25"/>
  <c r="AS59" i="25"/>
  <c r="T60" i="25"/>
  <c r="AR62" i="25"/>
  <c r="T63" i="25"/>
  <c r="AS65" i="25"/>
  <c r="AS68" i="25"/>
  <c r="T79" i="25"/>
  <c r="T82" i="25"/>
  <c r="T78" i="25"/>
  <c r="T84" i="25"/>
  <c r="T81" i="25"/>
  <c r="T83" i="25"/>
  <c r="T80" i="25"/>
  <c r="R130" i="25"/>
  <c r="AV139" i="24"/>
  <c r="T140" i="24"/>
  <c r="AV142" i="24"/>
  <c r="K28" i="25"/>
  <c r="L28" i="25" s="1"/>
  <c r="AR29" i="25"/>
  <c r="T30" i="25"/>
  <c r="T34" i="25"/>
  <c r="E43" i="25"/>
  <c r="H42" i="25" s="1"/>
  <c r="I42" i="25" s="1"/>
  <c r="J42" i="25" s="1"/>
  <c r="E48" i="25"/>
  <c r="H47" i="25" s="1"/>
  <c r="I47" i="25" s="1"/>
  <c r="J47" i="25" s="1"/>
  <c r="K50" i="25"/>
  <c r="L50" i="25" s="1"/>
  <c r="AR53" i="25"/>
  <c r="AS62" i="25"/>
  <c r="K76" i="25"/>
  <c r="L76" i="25" s="1"/>
  <c r="R114" i="25"/>
  <c r="R128" i="25"/>
  <c r="K32" i="25"/>
  <c r="L32" i="25" s="1"/>
  <c r="AR33" i="25"/>
  <c r="K36" i="25"/>
  <c r="L36" i="25" s="1"/>
  <c r="T49" i="25"/>
  <c r="AS53" i="25"/>
  <c r="K68" i="25"/>
  <c r="L68" i="25" s="1"/>
  <c r="R99" i="25"/>
  <c r="R126" i="25"/>
  <c r="K136" i="24"/>
  <c r="L136" i="24" s="1"/>
  <c r="K145" i="24"/>
  <c r="L145" i="24" s="1"/>
  <c r="AR26" i="25"/>
  <c r="T27" i="25"/>
  <c r="AR37" i="25"/>
  <c r="AS43" i="25"/>
  <c r="T44" i="25"/>
  <c r="AS48" i="25"/>
  <c r="K65" i="25"/>
  <c r="L65" i="25" s="1"/>
  <c r="AS74" i="25"/>
  <c r="R139" i="25"/>
  <c r="R27" i="26"/>
  <c r="R68" i="27"/>
  <c r="K139" i="24"/>
  <c r="L139" i="24" s="1"/>
  <c r="K142" i="24"/>
  <c r="L142" i="24" s="1"/>
  <c r="E46" i="25"/>
  <c r="H45" i="25" s="1"/>
  <c r="I45" i="25" s="1"/>
  <c r="J45" i="25" s="1"/>
  <c r="AR51" i="25"/>
  <c r="K53" i="25"/>
  <c r="L53" i="25" s="1"/>
  <c r="T58" i="25"/>
  <c r="AR66" i="25"/>
  <c r="T67" i="25"/>
  <c r="AR69" i="25"/>
  <c r="R93" i="26"/>
  <c r="AU137" i="24"/>
  <c r="AU143" i="24"/>
  <c r="T144" i="24"/>
  <c r="AU146" i="24"/>
  <c r="T147" i="24"/>
  <c r="K29" i="25"/>
  <c r="L29" i="25" s="1"/>
  <c r="T31" i="25"/>
  <c r="T35" i="25"/>
  <c r="AS51" i="25"/>
  <c r="T52" i="25"/>
  <c r="T61" i="25"/>
  <c r="T64" i="25"/>
  <c r="AS66" i="25"/>
  <c r="AS69" i="25"/>
  <c r="R110" i="25"/>
  <c r="R112" i="25"/>
  <c r="T138" i="24"/>
  <c r="AU140" i="24"/>
  <c r="T141" i="24"/>
  <c r="AV143" i="24"/>
  <c r="AV146" i="24"/>
  <c r="K33" i="25"/>
  <c r="L33" i="25" s="1"/>
  <c r="AR34" i="25"/>
  <c r="T47" i="25"/>
  <c r="L48" i="25"/>
  <c r="AS84" i="25"/>
  <c r="AS81" i="25"/>
  <c r="AS83" i="25"/>
  <c r="AS80" i="25"/>
  <c r="AS79" i="25"/>
  <c r="AS82" i="25"/>
  <c r="R31" i="26"/>
  <c r="E74" i="26"/>
  <c r="H73" i="26" s="1"/>
  <c r="I73" i="26" s="1"/>
  <c r="J73" i="26" s="1"/>
  <c r="D89" i="26"/>
  <c r="R74" i="26"/>
  <c r="AV140" i="24"/>
  <c r="K37" i="25"/>
  <c r="L37" i="25" s="1"/>
  <c r="AS46" i="25"/>
  <c r="T73" i="25"/>
  <c r="AS78" i="25"/>
  <c r="K82" i="25"/>
  <c r="L82" i="25" s="1"/>
  <c r="R32" i="26"/>
  <c r="K146" i="24"/>
  <c r="L146" i="24" s="1"/>
  <c r="AR27" i="25"/>
  <c r="T28" i="25"/>
  <c r="K46" i="25"/>
  <c r="L46" i="25" s="1"/>
  <c r="AR49" i="25"/>
  <c r="T50" i="25"/>
  <c r="K66" i="25"/>
  <c r="L66" i="25" s="1"/>
  <c r="D67" i="25"/>
  <c r="K69" i="25"/>
  <c r="L69" i="25" s="1"/>
  <c r="AR75" i="25"/>
  <c r="T76" i="25"/>
  <c r="AV125" i="25"/>
  <c r="AV130" i="25"/>
  <c r="AV127" i="25"/>
  <c r="AV122" i="25"/>
  <c r="AV132" i="25"/>
  <c r="AV124" i="25"/>
  <c r="AV129" i="25"/>
  <c r="AV126" i="25"/>
  <c r="AV123" i="25"/>
  <c r="AV128" i="25"/>
  <c r="K137" i="24"/>
  <c r="L137" i="24" s="1"/>
  <c r="K140" i="24"/>
  <c r="L140" i="24" s="1"/>
  <c r="K143" i="24"/>
  <c r="L143" i="24" s="1"/>
  <c r="K30" i="25"/>
  <c r="L30" i="25" s="1"/>
  <c r="T32" i="25"/>
  <c r="AR44" i="25"/>
  <c r="T45" i="25"/>
  <c r="AS49" i="25"/>
  <c r="AR58" i="25"/>
  <c r="K60" i="25"/>
  <c r="L60" i="25" s="1"/>
  <c r="K63" i="25"/>
  <c r="L63" i="25" s="1"/>
  <c r="AR67" i="25"/>
  <c r="AS75" i="25"/>
  <c r="T136" i="24"/>
  <c r="AU144" i="24"/>
  <c r="T145" i="24"/>
  <c r="AU147" i="24"/>
  <c r="AR31" i="25"/>
  <c r="K34" i="25"/>
  <c r="L34" i="25" s="1"/>
  <c r="AS58" i="25"/>
  <c r="T59" i="25"/>
  <c r="AR61" i="25"/>
  <c r="T65" i="25"/>
  <c r="AS67" i="25"/>
  <c r="T68" i="25"/>
  <c r="R140" i="25"/>
  <c r="E69" i="26"/>
  <c r="H68" i="26" s="1"/>
  <c r="I68" i="26" s="1"/>
  <c r="J68" i="26" s="1"/>
  <c r="D83" i="26"/>
  <c r="AU138" i="24"/>
  <c r="T139" i="24"/>
  <c r="AV144" i="24"/>
  <c r="K49" i="25"/>
  <c r="L49" i="25" s="1"/>
  <c r="AS61" i="25"/>
  <c r="K84" i="25"/>
  <c r="L84" i="25" s="1"/>
  <c r="K81" i="25"/>
  <c r="L81" i="25" s="1"/>
  <c r="AR84" i="25"/>
  <c r="AR81" i="25"/>
  <c r="K83" i="25"/>
  <c r="L83" i="25" s="1"/>
  <c r="AR83" i="25"/>
  <c r="AR80" i="25"/>
  <c r="AR79" i="25"/>
  <c r="R113" i="25"/>
  <c r="AV121" i="25"/>
  <c r="AV131" i="25"/>
  <c r="R138" i="25"/>
  <c r="R28" i="26"/>
  <c r="D92" i="26"/>
  <c r="E77" i="26"/>
  <c r="H76" i="26" s="1"/>
  <c r="I76" i="26" s="1"/>
  <c r="J76" i="26" s="1"/>
  <c r="R64" i="26"/>
  <c r="AK89" i="25"/>
  <c r="AL93" i="25"/>
  <c r="K105" i="25"/>
  <c r="L105" i="25" s="1"/>
  <c r="AV109" i="25"/>
  <c r="AV113" i="25"/>
  <c r="K116" i="25"/>
  <c r="L116" i="25" s="1"/>
  <c r="AU123" i="25"/>
  <c r="K125" i="25"/>
  <c r="L125" i="25" s="1"/>
  <c r="T129" i="25"/>
  <c r="AV139" i="25"/>
  <c r="K142" i="25"/>
  <c r="L142" i="25" s="1"/>
  <c r="AU143" i="25"/>
  <c r="K146" i="25"/>
  <c r="L146" i="25" s="1"/>
  <c r="AR31" i="26"/>
  <c r="E63" i="26"/>
  <c r="H62" i="26" s="1"/>
  <c r="I62" i="26" s="1"/>
  <c r="J62" i="26" s="1"/>
  <c r="D77" i="26"/>
  <c r="T90" i="25"/>
  <c r="K92" i="25"/>
  <c r="L92" i="25" s="1"/>
  <c r="K97" i="25"/>
  <c r="L97" i="25" s="1"/>
  <c r="AU136" i="25"/>
  <c r="T137" i="25"/>
  <c r="AV143" i="25"/>
  <c r="AU147" i="25"/>
  <c r="AS31" i="26"/>
  <c r="AK94" i="25"/>
  <c r="T95" i="25"/>
  <c r="AK99" i="25"/>
  <c r="T100" i="25"/>
  <c r="AV106" i="25"/>
  <c r="K109" i="25"/>
  <c r="L109" i="25" s="1"/>
  <c r="T111" i="25"/>
  <c r="AU121" i="25"/>
  <c r="AU131" i="25"/>
  <c r="AV147" i="25"/>
  <c r="AS34" i="26"/>
  <c r="T51" i="26"/>
  <c r="T53" i="26"/>
  <c r="T45" i="26"/>
  <c r="T50" i="26"/>
  <c r="T47" i="26"/>
  <c r="T52" i="26"/>
  <c r="T42" i="26"/>
  <c r="T44" i="26"/>
  <c r="T49" i="26"/>
  <c r="D66" i="26"/>
  <c r="E51" i="26"/>
  <c r="H50" i="26" s="1"/>
  <c r="I50" i="26" s="1"/>
  <c r="J50" i="26" s="1"/>
  <c r="R111" i="26"/>
  <c r="K93" i="25"/>
  <c r="L93" i="25" s="1"/>
  <c r="K98" i="25"/>
  <c r="L98" i="25" s="1"/>
  <c r="AV110" i="25"/>
  <c r="AV114" i="25"/>
  <c r="K123" i="25"/>
  <c r="L123" i="25" s="1"/>
  <c r="T127" i="25"/>
  <c r="AU140" i="25"/>
  <c r="K143" i="25"/>
  <c r="L143" i="25" s="1"/>
  <c r="AU144" i="25"/>
  <c r="AS28" i="26"/>
  <c r="AR32" i="26"/>
  <c r="AS37" i="26"/>
  <c r="T46" i="26"/>
  <c r="D64" i="26"/>
  <c r="E49" i="26"/>
  <c r="H48" i="26" s="1"/>
  <c r="I48" i="26" s="1"/>
  <c r="J48" i="26" s="1"/>
  <c r="T91" i="25"/>
  <c r="AK95" i="25"/>
  <c r="T96" i="25"/>
  <c r="AK100" i="25"/>
  <c r="AU129" i="25"/>
  <c r="K131" i="25"/>
  <c r="L131" i="25" s="1"/>
  <c r="K136" i="25"/>
  <c r="L136" i="25" s="1"/>
  <c r="AV140" i="25"/>
  <c r="AV144" i="25"/>
  <c r="K147" i="25"/>
  <c r="L147" i="25" s="1"/>
  <c r="AS32" i="26"/>
  <c r="T43" i="26"/>
  <c r="T48" i="26"/>
  <c r="R77" i="26"/>
  <c r="K89" i="25"/>
  <c r="L89" i="25" s="1"/>
  <c r="AL95" i="25"/>
  <c r="AL100" i="25"/>
  <c r="AU107" i="25"/>
  <c r="T112" i="25"/>
  <c r="K121" i="25"/>
  <c r="L121" i="25" s="1"/>
  <c r="AU124" i="25"/>
  <c r="T130" i="25"/>
  <c r="AR33" i="26"/>
  <c r="R75" i="26"/>
  <c r="R82" i="26"/>
  <c r="R112" i="26"/>
  <c r="R123" i="27"/>
  <c r="R114" i="26"/>
  <c r="AK91" i="25"/>
  <c r="T92" i="25"/>
  <c r="K94" i="25"/>
  <c r="L94" i="25" s="1"/>
  <c r="AK96" i="25"/>
  <c r="T97" i="25"/>
  <c r="AV111" i="25"/>
  <c r="AU115" i="25"/>
  <c r="T125" i="25"/>
  <c r="AU132" i="25"/>
  <c r="AU141" i="25"/>
  <c r="K144" i="25"/>
  <c r="L144" i="25" s="1"/>
  <c r="AU145" i="25"/>
  <c r="T146" i="25"/>
  <c r="AS29" i="26"/>
  <c r="R73" i="26"/>
  <c r="O73" i="26"/>
  <c r="P73" i="26" s="1"/>
  <c r="Q73" i="26" s="1"/>
  <c r="S73" i="26" s="1"/>
  <c r="AV115" i="25"/>
  <c r="AU122" i="25"/>
  <c r="AU127" i="25"/>
  <c r="K129" i="25"/>
  <c r="L129" i="25" s="1"/>
  <c r="AV141" i="25"/>
  <c r="AV145" i="25"/>
  <c r="K35" i="26"/>
  <c r="L35" i="26" s="1"/>
  <c r="AR35" i="26"/>
  <c r="K34" i="26"/>
  <c r="L34" i="26" s="1"/>
  <c r="K37" i="26"/>
  <c r="L37" i="26" s="1"/>
  <c r="AR34" i="26"/>
  <c r="AR37" i="26"/>
  <c r="K36" i="26"/>
  <c r="L36" i="26" s="1"/>
  <c r="AR26" i="26"/>
  <c r="E64" i="26"/>
  <c r="H63" i="26" s="1"/>
  <c r="I63" i="26" s="1"/>
  <c r="J63" i="26" s="1"/>
  <c r="D78" i="26"/>
  <c r="E62" i="26"/>
  <c r="H61" i="26" s="1"/>
  <c r="I61" i="26" s="1"/>
  <c r="J61" i="26" s="1"/>
  <c r="K90" i="25"/>
  <c r="L90" i="25" s="1"/>
  <c r="K107" i="25"/>
  <c r="L107" i="25" s="1"/>
  <c r="AU108" i="25"/>
  <c r="T109" i="25"/>
  <c r="T113" i="25"/>
  <c r="K124" i="25"/>
  <c r="L124" i="25" s="1"/>
  <c r="T128" i="25"/>
  <c r="K137" i="25"/>
  <c r="L137" i="25" s="1"/>
  <c r="T139" i="25"/>
  <c r="AS26" i="26"/>
  <c r="E66" i="26"/>
  <c r="H65" i="26" s="1"/>
  <c r="I65" i="26" s="1"/>
  <c r="J65" i="26" s="1"/>
  <c r="D80" i="26"/>
  <c r="AK92" i="25"/>
  <c r="K95" i="25"/>
  <c r="L95" i="25" s="1"/>
  <c r="AK97" i="25"/>
  <c r="T98" i="25"/>
  <c r="K100" i="25"/>
  <c r="L100" i="25" s="1"/>
  <c r="AV108" i="25"/>
  <c r="K111" i="25"/>
  <c r="L111" i="25" s="1"/>
  <c r="AU112" i="25"/>
  <c r="K115" i="25"/>
  <c r="L115" i="25" s="1"/>
  <c r="T123" i="25"/>
  <c r="AU130" i="25"/>
  <c r="AU138" i="25"/>
  <c r="T143" i="25"/>
  <c r="K29" i="26"/>
  <c r="L29" i="26" s="1"/>
  <c r="AR36" i="26"/>
  <c r="E68" i="26"/>
  <c r="H67" i="26" s="1"/>
  <c r="I67" i="26" s="1"/>
  <c r="J67" i="26" s="1"/>
  <c r="D82" i="26"/>
  <c r="K131" i="26"/>
  <c r="L131" i="26" s="1"/>
  <c r="AU127" i="26"/>
  <c r="K122" i="26"/>
  <c r="L122" i="26" s="1"/>
  <c r="AU129" i="26"/>
  <c r="K124" i="26"/>
  <c r="L124" i="26" s="1"/>
  <c r="AU131" i="26"/>
  <c r="K126" i="26"/>
  <c r="L126" i="26" s="1"/>
  <c r="K128" i="26"/>
  <c r="L128" i="26" s="1"/>
  <c r="AU122" i="26"/>
  <c r="AU124" i="26"/>
  <c r="K130" i="26"/>
  <c r="L130" i="26" s="1"/>
  <c r="AU126" i="26"/>
  <c r="K132" i="26"/>
  <c r="L132" i="26" s="1"/>
  <c r="AU128" i="26"/>
  <c r="AU130" i="26"/>
  <c r="K125" i="26"/>
  <c r="L125" i="26" s="1"/>
  <c r="AU132" i="26"/>
  <c r="K127" i="26"/>
  <c r="L127" i="26" s="1"/>
  <c r="AU123" i="26"/>
  <c r="AU121" i="26"/>
  <c r="AU125" i="26"/>
  <c r="K123" i="26"/>
  <c r="L123" i="26" s="1"/>
  <c r="K129" i="26"/>
  <c r="L129" i="26" s="1"/>
  <c r="K121" i="26"/>
  <c r="L121" i="26" s="1"/>
  <c r="AL92" i="25"/>
  <c r="T93" i="25"/>
  <c r="AU105" i="25"/>
  <c r="AV112" i="25"/>
  <c r="AU116" i="25"/>
  <c r="K132" i="25"/>
  <c r="L132" i="25" s="1"/>
  <c r="K141" i="25"/>
  <c r="L141" i="25" s="1"/>
  <c r="AU142" i="25"/>
  <c r="K145" i="25"/>
  <c r="L145" i="25" s="1"/>
  <c r="AR30" i="26"/>
  <c r="K33" i="26"/>
  <c r="L33" i="26" s="1"/>
  <c r="AS36" i="26"/>
  <c r="L47" i="26"/>
  <c r="R60" i="26"/>
  <c r="L78" i="26"/>
  <c r="AV105" i="25"/>
  <c r="K122" i="25"/>
  <c r="L122" i="25" s="1"/>
  <c r="AU125" i="25"/>
  <c r="T131" i="25"/>
  <c r="AV142" i="25"/>
  <c r="K26" i="26"/>
  <c r="L26" i="26" s="1"/>
  <c r="T37" i="26"/>
  <c r="T36" i="26"/>
  <c r="T35" i="26"/>
  <c r="T34" i="26"/>
  <c r="AS30" i="26"/>
  <c r="L44" i="26"/>
  <c r="E54" i="26"/>
  <c r="H53" i="26" s="1"/>
  <c r="I53" i="26" s="1"/>
  <c r="J53" i="26" s="1"/>
  <c r="D69" i="26"/>
  <c r="AQ58" i="26"/>
  <c r="K91" i="25"/>
  <c r="L91" i="25" s="1"/>
  <c r="K96" i="25"/>
  <c r="L96" i="25" s="1"/>
  <c r="T110" i="25"/>
  <c r="AR27" i="26"/>
  <c r="T28" i="26"/>
  <c r="T77" i="26"/>
  <c r="T83" i="26"/>
  <c r="T80" i="26"/>
  <c r="T74" i="26"/>
  <c r="T79" i="26"/>
  <c r="T76" i="26"/>
  <c r="T82" i="26"/>
  <c r="T73" i="26"/>
  <c r="T78" i="26"/>
  <c r="T75" i="26"/>
  <c r="T84" i="26"/>
  <c r="T81" i="26"/>
  <c r="R99" i="26"/>
  <c r="E43" i="26"/>
  <c r="H42" i="26" s="1"/>
  <c r="I42" i="26" s="1"/>
  <c r="J42" i="26" s="1"/>
  <c r="E48" i="26"/>
  <c r="H47" i="26" s="1"/>
  <c r="I47" i="26" s="1"/>
  <c r="J47" i="26" s="1"/>
  <c r="K50" i="26"/>
  <c r="L50" i="26" s="1"/>
  <c r="AR53" i="26"/>
  <c r="AS62" i="26"/>
  <c r="K76" i="26"/>
  <c r="L76" i="26" s="1"/>
  <c r="K79" i="26"/>
  <c r="L79" i="26" s="1"/>
  <c r="K98" i="26"/>
  <c r="L98" i="26" s="1"/>
  <c r="AV106" i="26"/>
  <c r="AU109" i="26"/>
  <c r="D76" i="27"/>
  <c r="E62" i="27"/>
  <c r="H61" i="27" s="1"/>
  <c r="I61" i="27" s="1"/>
  <c r="J61" i="27" s="1"/>
  <c r="R79" i="27"/>
  <c r="R131" i="27"/>
  <c r="AR43" i="26"/>
  <c r="K45" i="26"/>
  <c r="L45" i="26" s="1"/>
  <c r="AR48" i="26"/>
  <c r="AS53" i="26"/>
  <c r="K68" i="26"/>
  <c r="L68" i="26" s="1"/>
  <c r="AR74" i="26"/>
  <c r="AR80" i="26"/>
  <c r="AR83" i="26"/>
  <c r="AL90" i="26"/>
  <c r="T91" i="26"/>
  <c r="AK95" i="26"/>
  <c r="T96" i="26"/>
  <c r="AK100" i="26"/>
  <c r="R43" i="27"/>
  <c r="R45" i="27"/>
  <c r="D67" i="27"/>
  <c r="E52" i="27"/>
  <c r="H51" i="27" s="1"/>
  <c r="I51" i="27" s="1"/>
  <c r="J51" i="27" s="1"/>
  <c r="AS48" i="26"/>
  <c r="AS80" i="26"/>
  <c r="AS83" i="26"/>
  <c r="R36" i="27"/>
  <c r="AR51" i="26"/>
  <c r="K53" i="26"/>
  <c r="L53" i="26" s="1"/>
  <c r="D60" i="26"/>
  <c r="T67" i="26"/>
  <c r="K106" i="26"/>
  <c r="L106" i="26" s="1"/>
  <c r="AV114" i="26"/>
  <c r="AV116" i="26"/>
  <c r="AV113" i="26"/>
  <c r="K109" i="26"/>
  <c r="L109" i="26" s="1"/>
  <c r="D65" i="27"/>
  <c r="E50" i="27"/>
  <c r="H49" i="27" s="1"/>
  <c r="I49" i="27" s="1"/>
  <c r="J49" i="27" s="1"/>
  <c r="K43" i="26"/>
  <c r="L43" i="26" s="1"/>
  <c r="K48" i="26"/>
  <c r="L48" i="26" s="1"/>
  <c r="AS51" i="26"/>
  <c r="O59" i="26"/>
  <c r="AR60" i="26"/>
  <c r="T61" i="26"/>
  <c r="AR63" i="26"/>
  <c r="T64" i="26"/>
  <c r="AS66" i="26"/>
  <c r="AS69" i="26"/>
  <c r="K83" i="26"/>
  <c r="L83" i="26" s="1"/>
  <c r="O89" i="26"/>
  <c r="AK91" i="26"/>
  <c r="T92" i="26"/>
  <c r="K94" i="26"/>
  <c r="L94" i="26" s="1"/>
  <c r="AK96" i="26"/>
  <c r="T97" i="26"/>
  <c r="AU115" i="26"/>
  <c r="R51" i="27"/>
  <c r="R76" i="27"/>
  <c r="AR46" i="26"/>
  <c r="AS60" i="26"/>
  <c r="AS63" i="26"/>
  <c r="K80" i="26"/>
  <c r="L80" i="26" s="1"/>
  <c r="AU107" i="26"/>
  <c r="AU110" i="26"/>
  <c r="AU112" i="26"/>
  <c r="AV115" i="26"/>
  <c r="AS46" i="26"/>
  <c r="K51" i="26"/>
  <c r="L51" i="26" s="1"/>
  <c r="AR81" i="26"/>
  <c r="AR84" i="26"/>
  <c r="AV107" i="26"/>
  <c r="AV110" i="26"/>
  <c r="AV112" i="26"/>
  <c r="R32" i="27"/>
  <c r="K46" i="26"/>
  <c r="L46" i="26" s="1"/>
  <c r="AR49" i="26"/>
  <c r="K66" i="26"/>
  <c r="L66" i="26" s="1"/>
  <c r="K69" i="26"/>
  <c r="L69" i="26" s="1"/>
  <c r="AR75" i="26"/>
  <c r="AR78" i="26"/>
  <c r="AS81" i="26"/>
  <c r="AS84" i="26"/>
  <c r="AK92" i="26"/>
  <c r="K95" i="26"/>
  <c r="L95" i="26" s="1"/>
  <c r="AK97" i="26"/>
  <c r="T98" i="26"/>
  <c r="K100" i="26"/>
  <c r="L100" i="26" s="1"/>
  <c r="R137" i="27"/>
  <c r="AR44" i="26"/>
  <c r="AS49" i="26"/>
  <c r="AR67" i="26"/>
  <c r="AS75" i="26"/>
  <c r="AS78" i="26"/>
  <c r="T93" i="26"/>
  <c r="AU111" i="26"/>
  <c r="AU114" i="26"/>
  <c r="K116" i="26"/>
  <c r="L116" i="26" s="1"/>
  <c r="AU116" i="26"/>
  <c r="AU113" i="26"/>
  <c r="K115" i="26"/>
  <c r="L115" i="26" s="1"/>
  <c r="AV111" i="26"/>
  <c r="AS45" i="27"/>
  <c r="AS50" i="27"/>
  <c r="AS47" i="27"/>
  <c r="AS52" i="27"/>
  <c r="AS42" i="27"/>
  <c r="AS44" i="27"/>
  <c r="AS49" i="27"/>
  <c r="AS46" i="27"/>
  <c r="AS51" i="27"/>
  <c r="AS48" i="27"/>
  <c r="AS43" i="27"/>
  <c r="AS58" i="26"/>
  <c r="AU58" i="26" s="1"/>
  <c r="T59" i="26"/>
  <c r="AR61" i="26"/>
  <c r="AR64" i="26"/>
  <c r="T65" i="26"/>
  <c r="AS67" i="26"/>
  <c r="T68" i="26"/>
  <c r="T89" i="26"/>
  <c r="AU105" i="26"/>
  <c r="K107" i="26"/>
  <c r="L107" i="26" s="1"/>
  <c r="K110" i="26"/>
  <c r="L110" i="26" s="1"/>
  <c r="T116" i="26"/>
  <c r="R98" i="27"/>
  <c r="AR42" i="26"/>
  <c r="E47" i="26"/>
  <c r="H46" i="26" s="1"/>
  <c r="I46" i="26" s="1"/>
  <c r="J46" i="26" s="1"/>
  <c r="K49" i="26"/>
  <c r="L49" i="26" s="1"/>
  <c r="AR52" i="26"/>
  <c r="AS61" i="26"/>
  <c r="K81" i="26"/>
  <c r="L81" i="26" s="1"/>
  <c r="K84" i="26"/>
  <c r="L84" i="26" s="1"/>
  <c r="K91" i="26"/>
  <c r="L91" i="26" s="1"/>
  <c r="K96" i="26"/>
  <c r="L96" i="26" s="1"/>
  <c r="AK98" i="26"/>
  <c r="AV105" i="26"/>
  <c r="AU108" i="26"/>
  <c r="K113" i="26"/>
  <c r="L113" i="26" s="1"/>
  <c r="R26" i="27"/>
  <c r="O26" i="27"/>
  <c r="P26" i="27" s="1"/>
  <c r="Q26" i="27" s="1"/>
  <c r="K52" i="26"/>
  <c r="L52" i="26" s="1"/>
  <c r="K67" i="26"/>
  <c r="L67" i="26" s="1"/>
  <c r="AS73" i="26"/>
  <c r="AR76" i="26"/>
  <c r="AS82" i="26"/>
  <c r="AK89" i="26"/>
  <c r="R33" i="27"/>
  <c r="R37" i="27"/>
  <c r="R46" i="27"/>
  <c r="K42" i="26"/>
  <c r="L42" i="26" s="1"/>
  <c r="K61" i="26"/>
  <c r="L61" i="26" s="1"/>
  <c r="AS76" i="26"/>
  <c r="K92" i="26"/>
  <c r="L92" i="26" s="1"/>
  <c r="K105" i="26"/>
  <c r="L105" i="26" s="1"/>
  <c r="T115" i="26"/>
  <c r="T112" i="26"/>
  <c r="T111" i="26"/>
  <c r="T114" i="26"/>
  <c r="R48" i="27"/>
  <c r="AV125" i="26"/>
  <c r="K145" i="26"/>
  <c r="L145" i="26" s="1"/>
  <c r="AR26" i="27"/>
  <c r="T27" i="27"/>
  <c r="AR37" i="27"/>
  <c r="E65" i="27"/>
  <c r="H64" i="27" s="1"/>
  <c r="I64" i="27" s="1"/>
  <c r="J64" i="27" s="1"/>
  <c r="R91" i="27"/>
  <c r="T126" i="26"/>
  <c r="K142" i="26"/>
  <c r="L142" i="26" s="1"/>
  <c r="AS37" i="27"/>
  <c r="AR51" i="27"/>
  <c r="K53" i="27"/>
  <c r="L53" i="27" s="1"/>
  <c r="R100" i="27"/>
  <c r="R132" i="27"/>
  <c r="R143" i="27"/>
  <c r="T124" i="26"/>
  <c r="AV132" i="26"/>
  <c r="O136" i="26"/>
  <c r="AU137" i="26"/>
  <c r="AU143" i="26"/>
  <c r="T144" i="26"/>
  <c r="AU146" i="26"/>
  <c r="T147" i="26"/>
  <c r="K29" i="27"/>
  <c r="L29" i="27" s="1"/>
  <c r="T31" i="27"/>
  <c r="T35" i="27"/>
  <c r="D91" i="27"/>
  <c r="E76" i="27"/>
  <c r="H75" i="27" s="1"/>
  <c r="I75" i="27" s="1"/>
  <c r="J75" i="27" s="1"/>
  <c r="R89" i="27"/>
  <c r="O89" i="27"/>
  <c r="R146" i="27"/>
  <c r="AV128" i="26"/>
  <c r="T131" i="26"/>
  <c r="K146" i="26"/>
  <c r="L146" i="26" s="1"/>
  <c r="AR27" i="27"/>
  <c r="T28" i="27"/>
  <c r="E44" i="27"/>
  <c r="H43" i="27" s="1"/>
  <c r="I43" i="27" s="1"/>
  <c r="J43" i="27" s="1"/>
  <c r="AR49" i="27"/>
  <c r="T50" i="27"/>
  <c r="E69" i="27"/>
  <c r="H68" i="27" s="1"/>
  <c r="I68" i="27" s="1"/>
  <c r="J68" i="27" s="1"/>
  <c r="D83" i="27"/>
  <c r="AR64" i="27"/>
  <c r="AR61" i="27"/>
  <c r="AR67" i="27"/>
  <c r="K63" i="27"/>
  <c r="L63" i="27" s="1"/>
  <c r="K69" i="27"/>
  <c r="L69" i="27" s="1"/>
  <c r="K66" i="27"/>
  <c r="L66" i="27" s="1"/>
  <c r="AR63" i="27"/>
  <c r="AR60" i="27"/>
  <c r="AR69" i="27"/>
  <c r="AR66" i="27"/>
  <c r="K65" i="27"/>
  <c r="L65" i="27" s="1"/>
  <c r="K62" i="27"/>
  <c r="L62" i="27" s="1"/>
  <c r="K59" i="27"/>
  <c r="L59" i="27" s="1"/>
  <c r="AR62" i="27"/>
  <c r="AR68" i="27"/>
  <c r="AR65" i="27"/>
  <c r="K64" i="27"/>
  <c r="L64" i="27" s="1"/>
  <c r="K61" i="27"/>
  <c r="L61" i="27" s="1"/>
  <c r="K67" i="27"/>
  <c r="L67" i="27" s="1"/>
  <c r="D74" i="27"/>
  <c r="R81" i="27"/>
  <c r="T129" i="26"/>
  <c r="K137" i="26"/>
  <c r="L137" i="26" s="1"/>
  <c r="K140" i="26"/>
  <c r="L140" i="26" s="1"/>
  <c r="K143" i="26"/>
  <c r="L143" i="26" s="1"/>
  <c r="AS27" i="27"/>
  <c r="K30" i="27"/>
  <c r="L30" i="27" s="1"/>
  <c r="T32" i="27"/>
  <c r="AR44" i="27"/>
  <c r="D58" i="27"/>
  <c r="AR59" i="27"/>
  <c r="AR31" i="27"/>
  <c r="K34" i="27"/>
  <c r="L34" i="27" s="1"/>
  <c r="AR35" i="27"/>
  <c r="T36" i="27"/>
  <c r="E64" i="27"/>
  <c r="H63" i="27" s="1"/>
  <c r="I63" i="27" s="1"/>
  <c r="J63" i="27" s="1"/>
  <c r="D78" i="27"/>
  <c r="AV124" i="26"/>
  <c r="T127" i="26"/>
  <c r="AU138" i="26"/>
  <c r="T139" i="26"/>
  <c r="AU141" i="26"/>
  <c r="T142" i="26"/>
  <c r="AV144" i="26"/>
  <c r="AV147" i="26"/>
  <c r="AS31" i="27"/>
  <c r="AS35" i="27"/>
  <c r="E47" i="27"/>
  <c r="H46" i="27" s="1"/>
  <c r="I46" i="27" s="1"/>
  <c r="J46" i="27" s="1"/>
  <c r="K49" i="27"/>
  <c r="L49" i="27" s="1"/>
  <c r="AR52" i="27"/>
  <c r="T53" i="27"/>
  <c r="T68" i="27"/>
  <c r="T65" i="27"/>
  <c r="T64" i="27"/>
  <c r="T61" i="27"/>
  <c r="T67" i="27"/>
  <c r="T63" i="27"/>
  <c r="T69" i="27"/>
  <c r="T66" i="27"/>
  <c r="AV122" i="26"/>
  <c r="AV138" i="26"/>
  <c r="AV141" i="26"/>
  <c r="K27" i="27"/>
  <c r="L27" i="27" s="1"/>
  <c r="T29" i="27"/>
  <c r="K44" i="27"/>
  <c r="L44" i="27" s="1"/>
  <c r="AR47" i="27"/>
  <c r="T48" i="27"/>
  <c r="E67" i="27"/>
  <c r="H66" i="27" s="1"/>
  <c r="I66" i="27" s="1"/>
  <c r="J66" i="27" s="1"/>
  <c r="D81" i="27"/>
  <c r="T62" i="27"/>
  <c r="T89" i="27"/>
  <c r="T93" i="27"/>
  <c r="T98" i="27"/>
  <c r="T97" i="27"/>
  <c r="T92" i="27"/>
  <c r="T100" i="27"/>
  <c r="T95" i="27"/>
  <c r="T90" i="27"/>
  <c r="T99" i="27"/>
  <c r="T94" i="27"/>
  <c r="L96" i="27"/>
  <c r="AV129" i="27"/>
  <c r="AV131" i="27"/>
  <c r="AV122" i="27"/>
  <c r="AV124" i="27"/>
  <c r="AV126" i="27"/>
  <c r="AV130" i="27"/>
  <c r="AV132" i="27"/>
  <c r="AV123" i="27"/>
  <c r="AV121" i="27"/>
  <c r="AV125" i="27"/>
  <c r="T125" i="26"/>
  <c r="AR28" i="27"/>
  <c r="T33" i="27"/>
  <c r="K52" i="27"/>
  <c r="L52" i="27" s="1"/>
  <c r="D77" i="27"/>
  <c r="R84" i="27"/>
  <c r="R93" i="27"/>
  <c r="T121" i="26"/>
  <c r="T123" i="26"/>
  <c r="AV131" i="26"/>
  <c r="K144" i="26"/>
  <c r="L144" i="26" s="1"/>
  <c r="K147" i="26"/>
  <c r="L147" i="26" s="1"/>
  <c r="T26" i="27"/>
  <c r="AS28" i="27"/>
  <c r="K31" i="27"/>
  <c r="L31" i="27" s="1"/>
  <c r="AR32" i="27"/>
  <c r="K35" i="27"/>
  <c r="L35" i="27" s="1"/>
  <c r="T37" i="27"/>
  <c r="K42" i="27"/>
  <c r="L42" i="27" s="1"/>
  <c r="E45" i="27"/>
  <c r="H44" i="27" s="1"/>
  <c r="I44" i="27" s="1"/>
  <c r="J44" i="27" s="1"/>
  <c r="AR50" i="27"/>
  <c r="O58" i="27"/>
  <c r="E61" i="27"/>
  <c r="H60" i="27" s="1"/>
  <c r="I60" i="27" s="1"/>
  <c r="J60" i="27" s="1"/>
  <c r="T96" i="27"/>
  <c r="R140" i="27"/>
  <c r="AV129" i="26"/>
  <c r="T132" i="26"/>
  <c r="AU136" i="26"/>
  <c r="K138" i="26"/>
  <c r="L138" i="26" s="1"/>
  <c r="K141" i="26"/>
  <c r="L141" i="26" s="1"/>
  <c r="AU145" i="26"/>
  <c r="AS32" i="27"/>
  <c r="AR36" i="27"/>
  <c r="AR45" i="27"/>
  <c r="K47" i="27"/>
  <c r="L47" i="27" s="1"/>
  <c r="E70" i="27"/>
  <c r="H69" i="27" s="1"/>
  <c r="I69" i="27" s="1"/>
  <c r="J69" i="27" s="1"/>
  <c r="D84" i="27"/>
  <c r="R121" i="27"/>
  <c r="O121" i="27"/>
  <c r="AV127" i="27"/>
  <c r="R136" i="27"/>
  <c r="T137" i="26"/>
  <c r="AU139" i="26"/>
  <c r="T143" i="26"/>
  <c r="AV145" i="26"/>
  <c r="T146" i="26"/>
  <c r="D111" i="27"/>
  <c r="E96" i="27"/>
  <c r="H95" i="27" s="1"/>
  <c r="I95" i="27" s="1"/>
  <c r="J95" i="27" s="1"/>
  <c r="E53" i="27"/>
  <c r="H52" i="27" s="1"/>
  <c r="I52" i="27" s="1"/>
  <c r="J52" i="27" s="1"/>
  <c r="AR78" i="27"/>
  <c r="AR75" i="27"/>
  <c r="AR84" i="27"/>
  <c r="AR81" i="27"/>
  <c r="K80" i="27"/>
  <c r="L80" i="27" s="1"/>
  <c r="K77" i="27"/>
  <c r="L77" i="27" s="1"/>
  <c r="K74" i="27"/>
  <c r="L74" i="27" s="1"/>
  <c r="K83" i="27"/>
  <c r="L83" i="27" s="1"/>
  <c r="AR77" i="27"/>
  <c r="K82" i="27"/>
  <c r="L82" i="27" s="1"/>
  <c r="K73" i="27"/>
  <c r="L73" i="27" s="1"/>
  <c r="AR79" i="27"/>
  <c r="AR76" i="27"/>
  <c r="AR82" i="27"/>
  <c r="K78" i="27"/>
  <c r="L78" i="27" s="1"/>
  <c r="K75" i="27"/>
  <c r="L75" i="27" s="1"/>
  <c r="AR73" i="27"/>
  <c r="AV139" i="26"/>
  <c r="K28" i="27"/>
  <c r="L28" i="27" s="1"/>
  <c r="T30" i="27"/>
  <c r="E48" i="27"/>
  <c r="H47" i="27" s="1"/>
  <c r="I47" i="27" s="1"/>
  <c r="J47" i="27" s="1"/>
  <c r="K50" i="27"/>
  <c r="L50" i="27" s="1"/>
  <c r="K60" i="27"/>
  <c r="L60" i="27" s="1"/>
  <c r="E80" i="27"/>
  <c r="H79" i="27" s="1"/>
  <c r="I79" i="27" s="1"/>
  <c r="J79" i="27" s="1"/>
  <c r="AU125" i="27"/>
  <c r="K129" i="27"/>
  <c r="L129" i="27" s="1"/>
  <c r="AS73" i="27"/>
  <c r="T74" i="27"/>
  <c r="T80" i="27"/>
  <c r="AS82" i="27"/>
  <c r="T83" i="27"/>
  <c r="AU121" i="27"/>
  <c r="AU123" i="27"/>
  <c r="AS76" i="27"/>
  <c r="T77" i="27"/>
  <c r="AS79" i="27"/>
  <c r="K92" i="27"/>
  <c r="L92" i="27" s="1"/>
  <c r="K97" i="27"/>
  <c r="L97" i="27" s="1"/>
  <c r="K105" i="27"/>
  <c r="L105" i="27" s="1"/>
  <c r="K114" i="27"/>
  <c r="L114" i="27" s="1"/>
  <c r="T126" i="27"/>
  <c r="K127" i="27"/>
  <c r="L127" i="27" s="1"/>
  <c r="AU132" i="27"/>
  <c r="K125" i="27"/>
  <c r="L125" i="27" s="1"/>
  <c r="AU130" i="27"/>
  <c r="L142" i="27"/>
  <c r="T144" i="27"/>
  <c r="T147" i="27"/>
  <c r="AS65" i="27"/>
  <c r="AS68" i="27"/>
  <c r="AL94" i="27"/>
  <c r="AL99" i="27"/>
  <c r="AU106" i="27"/>
  <c r="AU112" i="27"/>
  <c r="T113" i="27"/>
  <c r="AU115" i="27"/>
  <c r="T116" i="27"/>
  <c r="T122" i="27"/>
  <c r="AV137" i="27"/>
  <c r="T138" i="27"/>
  <c r="T141" i="27"/>
  <c r="AV143" i="27"/>
  <c r="AV146" i="27"/>
  <c r="AS74" i="27"/>
  <c r="T75" i="27"/>
  <c r="T78" i="27"/>
  <c r="AS80" i="27"/>
  <c r="AS83" i="27"/>
  <c r="AL95" i="27"/>
  <c r="AL100" i="27"/>
  <c r="K115" i="27"/>
  <c r="L115" i="27" s="1"/>
  <c r="AU126" i="27"/>
  <c r="T129" i="27"/>
  <c r="K130" i="27"/>
  <c r="L130" i="27" s="1"/>
  <c r="AS77" i="27"/>
  <c r="K99" i="27"/>
  <c r="L99" i="27" s="1"/>
  <c r="K106" i="27"/>
  <c r="L106" i="27" s="1"/>
  <c r="K109" i="27"/>
  <c r="L109" i="27" s="1"/>
  <c r="K112" i="27"/>
  <c r="L112" i="27" s="1"/>
  <c r="AU124" i="27"/>
  <c r="T136" i="27"/>
  <c r="AU144" i="27"/>
  <c r="T145" i="27"/>
  <c r="AU147" i="27"/>
  <c r="AS66" i="27"/>
  <c r="AS69" i="27"/>
  <c r="AK91" i="27"/>
  <c r="K94" i="27"/>
  <c r="L94" i="27" s="1"/>
  <c r="AK96" i="27"/>
  <c r="AU113" i="27"/>
  <c r="T114" i="27"/>
  <c r="AU116" i="27"/>
  <c r="AU122" i="27"/>
  <c r="T127" i="27"/>
  <c r="K128" i="27"/>
  <c r="L128" i="27" s="1"/>
  <c r="AU138" i="27"/>
  <c r="T139" i="27"/>
  <c r="AU141" i="27"/>
  <c r="T142" i="27"/>
  <c r="AV144" i="27"/>
  <c r="AV147" i="27"/>
  <c r="AS63" i="27"/>
  <c r="AL91" i="27"/>
  <c r="AL96" i="27"/>
  <c r="AU107" i="27"/>
  <c r="T108" i="27"/>
  <c r="AU110" i="27"/>
  <c r="AV113" i="27"/>
  <c r="AV116" i="27"/>
  <c r="AV138" i="27"/>
  <c r="AV141" i="27"/>
  <c r="T73" i="27"/>
  <c r="T82" i="27"/>
  <c r="K90" i="27"/>
  <c r="L90" i="27" s="1"/>
  <c r="AV107" i="27"/>
  <c r="T125" i="27"/>
  <c r="K126" i="27"/>
  <c r="L126" i="27" s="1"/>
  <c r="AU131" i="27"/>
  <c r="T76" i="27"/>
  <c r="AS81" i="27"/>
  <c r="AS84" i="27"/>
  <c r="AK92" i="27"/>
  <c r="K95" i="27"/>
  <c r="L95" i="27" s="1"/>
  <c r="AK97" i="27"/>
  <c r="T121" i="27"/>
  <c r="T123" i="27"/>
  <c r="K124" i="27"/>
  <c r="L124" i="27" s="1"/>
  <c r="AU129" i="27"/>
  <c r="K144" i="27"/>
  <c r="L144" i="27" s="1"/>
  <c r="K147" i="27"/>
  <c r="L147" i="27" s="1"/>
  <c r="AS75" i="27"/>
  <c r="AL92" i="27"/>
  <c r="K113" i="27"/>
  <c r="L113" i="27" s="1"/>
  <c r="K116" i="27"/>
  <c r="L116" i="27" s="1"/>
  <c r="K122" i="27"/>
  <c r="L122" i="27" s="1"/>
  <c r="T132" i="27"/>
  <c r="AU136" i="27"/>
  <c r="K138" i="27"/>
  <c r="L138" i="27" s="1"/>
  <c r="K141" i="27"/>
  <c r="L141" i="27" s="1"/>
  <c r="AU145" i="27"/>
  <c r="AU105" i="27"/>
  <c r="K107" i="27"/>
  <c r="L107" i="27" s="1"/>
  <c r="K110" i="27"/>
  <c r="L110" i="27" s="1"/>
  <c r="AU127" i="27"/>
  <c r="AV136" i="27"/>
  <c r="T137" i="27"/>
  <c r="AU139" i="27"/>
  <c r="T143" i="27"/>
  <c r="AX121" i="34" l="1"/>
  <c r="BA121" i="34"/>
  <c r="R51" i="34"/>
  <c r="R107" i="34"/>
  <c r="E109" i="34"/>
  <c r="H108" i="34" s="1"/>
  <c r="I108" i="34" s="1"/>
  <c r="J108" i="34" s="1"/>
  <c r="D124" i="34"/>
  <c r="D114" i="34"/>
  <c r="E99" i="34"/>
  <c r="H98" i="34" s="1"/>
  <c r="I98" i="34" s="1"/>
  <c r="J98" i="34" s="1"/>
  <c r="R94" i="34"/>
  <c r="R62" i="34"/>
  <c r="R53" i="34"/>
  <c r="R30" i="34"/>
  <c r="R63" i="34"/>
  <c r="R80" i="34"/>
  <c r="R29" i="34"/>
  <c r="R97" i="34"/>
  <c r="R60" i="34"/>
  <c r="R42" i="34"/>
  <c r="O42" i="34"/>
  <c r="P42" i="34" s="1"/>
  <c r="Q42" i="34" s="1"/>
  <c r="S42" i="34" s="1"/>
  <c r="U42" i="34" s="1"/>
  <c r="AQ42" i="34" s="1"/>
  <c r="AU42" i="34" s="1"/>
  <c r="D93" i="34"/>
  <c r="E78" i="34"/>
  <c r="H77" i="34" s="1"/>
  <c r="I77" i="34" s="1"/>
  <c r="J77" i="34" s="1"/>
  <c r="R99" i="34"/>
  <c r="R77" i="34"/>
  <c r="R34" i="34"/>
  <c r="R49" i="34"/>
  <c r="E100" i="34"/>
  <c r="H99" i="34" s="1"/>
  <c r="I99" i="34" s="1"/>
  <c r="J99" i="34" s="1"/>
  <c r="D115" i="34"/>
  <c r="R98" i="34"/>
  <c r="D96" i="34"/>
  <c r="E81" i="34"/>
  <c r="H80" i="34" s="1"/>
  <c r="I80" i="34" s="1"/>
  <c r="J80" i="34" s="1"/>
  <c r="O74" i="34"/>
  <c r="P74" i="34" s="1"/>
  <c r="Q74" i="34" s="1"/>
  <c r="S74" i="34" s="1"/>
  <c r="U74" i="34" s="1"/>
  <c r="AQ74" i="34" s="1"/>
  <c r="AU74" i="34" s="1"/>
  <c r="R74" i="34"/>
  <c r="O90" i="34"/>
  <c r="R90" i="34"/>
  <c r="R43" i="34"/>
  <c r="R91" i="34"/>
  <c r="R113" i="34"/>
  <c r="R93" i="34"/>
  <c r="R66" i="34"/>
  <c r="R83" i="34"/>
  <c r="R65" i="34"/>
  <c r="R48" i="34"/>
  <c r="R112" i="34"/>
  <c r="R84" i="34"/>
  <c r="R45" i="34"/>
  <c r="R79" i="34"/>
  <c r="R61" i="34"/>
  <c r="R27" i="34"/>
  <c r="R69" i="34"/>
  <c r="R109" i="34"/>
  <c r="D126" i="34"/>
  <c r="E111" i="34"/>
  <c r="H110" i="34" s="1"/>
  <c r="I110" i="34" s="1"/>
  <c r="J110" i="34" s="1"/>
  <c r="R76" i="34"/>
  <c r="R110" i="34"/>
  <c r="R44" i="34"/>
  <c r="R81" i="34"/>
  <c r="R106" i="34"/>
  <c r="R82" i="34"/>
  <c r="P136" i="34"/>
  <c r="Q136" i="34" s="1"/>
  <c r="S136" i="34" s="1"/>
  <c r="U136" i="34" s="1"/>
  <c r="AT136" i="34" s="1"/>
  <c r="AX136" i="34" s="1"/>
  <c r="R33" i="34"/>
  <c r="O105" i="34"/>
  <c r="P105" i="34" s="1"/>
  <c r="Q105" i="34" s="1"/>
  <c r="R105" i="34"/>
  <c r="O137" i="34"/>
  <c r="R137" i="34"/>
  <c r="E112" i="34"/>
  <c r="H111" i="34" s="1"/>
  <c r="I111" i="34" s="1"/>
  <c r="J111" i="34" s="1"/>
  <c r="D127" i="34"/>
  <c r="R37" i="34"/>
  <c r="R115" i="34"/>
  <c r="O89" i="34"/>
  <c r="P89" i="34" s="1"/>
  <c r="Q89" i="34" s="1"/>
  <c r="S89" i="34" s="1"/>
  <c r="U89" i="34" s="1"/>
  <c r="AJ89" i="34" s="1"/>
  <c r="AN89" i="34" s="1"/>
  <c r="R89" i="34"/>
  <c r="R50" i="34"/>
  <c r="R140" i="34"/>
  <c r="R108" i="34"/>
  <c r="R116" i="34"/>
  <c r="R143" i="34"/>
  <c r="D97" i="34"/>
  <c r="E82" i="34"/>
  <c r="H81" i="34" s="1"/>
  <c r="I81" i="34" s="1"/>
  <c r="J81" i="34" s="1"/>
  <c r="R111" i="34"/>
  <c r="O26" i="34"/>
  <c r="P26" i="34" s="1"/>
  <c r="Q26" i="34" s="1"/>
  <c r="S26" i="34" s="1"/>
  <c r="U26" i="34" s="1"/>
  <c r="AQ26" i="34" s="1"/>
  <c r="AU26" i="34" s="1"/>
  <c r="R26" i="34"/>
  <c r="R52" i="34"/>
  <c r="R142" i="34"/>
  <c r="E75" i="34"/>
  <c r="H74" i="34" s="1"/>
  <c r="I74" i="34" s="1"/>
  <c r="J74" i="34" s="1"/>
  <c r="D90" i="34"/>
  <c r="E85" i="34"/>
  <c r="H84" i="34" s="1"/>
  <c r="I84" i="34" s="1"/>
  <c r="J84" i="34" s="1"/>
  <c r="D100" i="34"/>
  <c r="R67" i="34"/>
  <c r="R46" i="34"/>
  <c r="R78" i="34"/>
  <c r="R144" i="34"/>
  <c r="O58" i="34"/>
  <c r="R58" i="34"/>
  <c r="R100" i="34"/>
  <c r="R75" i="34"/>
  <c r="R147" i="34"/>
  <c r="O122" i="34"/>
  <c r="AU42" i="26"/>
  <c r="P42" i="25"/>
  <c r="Q42" i="25" s="1"/>
  <c r="S42" i="25" s="1"/>
  <c r="U42" i="25" s="1"/>
  <c r="AQ42" i="25" s="1"/>
  <c r="AU42" i="25" s="1"/>
  <c r="R45" i="24"/>
  <c r="R46" i="24"/>
  <c r="R46" i="23"/>
  <c r="R130" i="22"/>
  <c r="R61" i="23"/>
  <c r="R146" i="22"/>
  <c r="R97" i="23"/>
  <c r="R30" i="22"/>
  <c r="R46" i="22"/>
  <c r="R51" i="22"/>
  <c r="R108" i="21"/>
  <c r="R139" i="21"/>
  <c r="R50" i="22"/>
  <c r="R99" i="22"/>
  <c r="R89" i="21"/>
  <c r="O89" i="21"/>
  <c r="R97" i="21"/>
  <c r="R130" i="31"/>
  <c r="R73" i="20"/>
  <c r="O73" i="20"/>
  <c r="P73" i="20" s="1"/>
  <c r="Q73" i="20" s="1"/>
  <c r="S73" i="20" s="1"/>
  <c r="U73" i="20" s="1"/>
  <c r="AQ73" i="20" s="1"/>
  <c r="AU73" i="20" s="1"/>
  <c r="R108" i="20"/>
  <c r="R106" i="19"/>
  <c r="R51" i="31"/>
  <c r="R93" i="20"/>
  <c r="R67" i="18"/>
  <c r="E69" i="16"/>
  <c r="H68" i="16" s="1"/>
  <c r="I68" i="16" s="1"/>
  <c r="J68" i="16" s="1"/>
  <c r="D83" i="16"/>
  <c r="R113" i="13"/>
  <c r="R36" i="13"/>
  <c r="R115" i="12"/>
  <c r="R80" i="9"/>
  <c r="E69" i="8"/>
  <c r="H68" i="8" s="1"/>
  <c r="I68" i="8" s="1"/>
  <c r="J68" i="8" s="1"/>
  <c r="D83" i="8"/>
  <c r="R145" i="4"/>
  <c r="D112" i="4"/>
  <c r="E97" i="4"/>
  <c r="H96" i="4" s="1"/>
  <c r="I96" i="4" s="1"/>
  <c r="J96" i="4" s="1"/>
  <c r="R146" i="20"/>
  <c r="R113" i="27"/>
  <c r="R126" i="27"/>
  <c r="R97" i="27"/>
  <c r="R77" i="27"/>
  <c r="R138" i="26"/>
  <c r="R96" i="26"/>
  <c r="E66" i="27"/>
  <c r="H65" i="27" s="1"/>
  <c r="I65" i="27" s="1"/>
  <c r="J65" i="27" s="1"/>
  <c r="D80" i="27"/>
  <c r="R96" i="25"/>
  <c r="R26" i="26"/>
  <c r="O26" i="26"/>
  <c r="R33" i="26"/>
  <c r="R122" i="26"/>
  <c r="R131" i="25"/>
  <c r="R49" i="25"/>
  <c r="R69" i="25"/>
  <c r="R32" i="25"/>
  <c r="R141" i="24"/>
  <c r="R113" i="23"/>
  <c r="O42" i="24"/>
  <c r="R42" i="24"/>
  <c r="R122" i="22"/>
  <c r="D94" i="23"/>
  <c r="E79" i="23"/>
  <c r="H78" i="23" s="1"/>
  <c r="I78" i="23" s="1"/>
  <c r="J78" i="23" s="1"/>
  <c r="D91" i="23"/>
  <c r="E76" i="23"/>
  <c r="H75" i="23" s="1"/>
  <c r="I75" i="23" s="1"/>
  <c r="J75" i="23" s="1"/>
  <c r="R143" i="21"/>
  <c r="D91" i="22"/>
  <c r="E76" i="22"/>
  <c r="H75" i="22" s="1"/>
  <c r="I75" i="22" s="1"/>
  <c r="J75" i="22" s="1"/>
  <c r="R66" i="22"/>
  <c r="R83" i="22"/>
  <c r="AU58" i="22"/>
  <c r="R110" i="21"/>
  <c r="R124" i="21"/>
  <c r="S42" i="22"/>
  <c r="U42" i="22" s="1"/>
  <c r="AQ42" i="22" s="1"/>
  <c r="AU42" i="22" s="1"/>
  <c r="R83" i="21"/>
  <c r="R92" i="21"/>
  <c r="R121" i="31"/>
  <c r="O121" i="31"/>
  <c r="R74" i="20"/>
  <c r="R45" i="20"/>
  <c r="R50" i="20"/>
  <c r="R114" i="20"/>
  <c r="R53" i="31"/>
  <c r="R96" i="17"/>
  <c r="R51" i="12"/>
  <c r="R66" i="10"/>
  <c r="R77" i="9"/>
  <c r="R69" i="11"/>
  <c r="R61" i="6"/>
  <c r="R123" i="5"/>
  <c r="R116" i="4"/>
  <c r="R58" i="2"/>
  <c r="O58" i="2"/>
  <c r="P58" i="2" s="1"/>
  <c r="Q58" i="2" s="1"/>
  <c r="S58" i="2" s="1"/>
  <c r="U58" i="2" s="1"/>
  <c r="AQ58" i="2" s="1"/>
  <c r="AU58" i="2" s="1"/>
  <c r="R60" i="2"/>
  <c r="R91" i="30"/>
  <c r="E82" i="28"/>
  <c r="H81" i="28" s="1"/>
  <c r="I81" i="28" s="1"/>
  <c r="J81" i="28" s="1"/>
  <c r="D97" i="28"/>
  <c r="R42" i="33"/>
  <c r="O42" i="33"/>
  <c r="P42" i="33" s="1"/>
  <c r="Q42" i="33" s="1"/>
  <c r="S42" i="33" s="1"/>
  <c r="U42" i="33" s="1"/>
  <c r="AQ42" i="33" s="1"/>
  <c r="R92" i="27"/>
  <c r="R80" i="27"/>
  <c r="O42" i="27"/>
  <c r="R42" i="27"/>
  <c r="R49" i="27"/>
  <c r="R59" i="27"/>
  <c r="R91" i="26"/>
  <c r="R46" i="26"/>
  <c r="R68" i="26"/>
  <c r="R91" i="25"/>
  <c r="R127" i="26"/>
  <c r="R100" i="25"/>
  <c r="E79" i="26"/>
  <c r="H78" i="26" s="1"/>
  <c r="I78" i="26" s="1"/>
  <c r="J78" i="26" s="1"/>
  <c r="D94" i="26"/>
  <c r="R89" i="25"/>
  <c r="O89" i="25"/>
  <c r="D82" i="25"/>
  <c r="E68" i="25"/>
  <c r="H67" i="25" s="1"/>
  <c r="I67" i="25" s="1"/>
  <c r="J67" i="25" s="1"/>
  <c r="R82" i="25"/>
  <c r="R145" i="24"/>
  <c r="R138" i="24"/>
  <c r="D92" i="25"/>
  <c r="E93" i="25" s="1"/>
  <c r="H92" i="25" s="1"/>
  <c r="I92" i="25" s="1"/>
  <c r="J92" i="25" s="1"/>
  <c r="E77" i="25"/>
  <c r="H76" i="25" s="1"/>
  <c r="I76" i="25" s="1"/>
  <c r="J76" i="25" s="1"/>
  <c r="R114" i="24"/>
  <c r="R126" i="24"/>
  <c r="R35" i="24"/>
  <c r="R112" i="23"/>
  <c r="R49" i="24"/>
  <c r="R143" i="23"/>
  <c r="R146" i="23"/>
  <c r="R80" i="23"/>
  <c r="R34" i="23"/>
  <c r="R64" i="23"/>
  <c r="R116" i="22"/>
  <c r="R124" i="22"/>
  <c r="E62" i="23"/>
  <c r="H61" i="23" s="1"/>
  <c r="I61" i="23" s="1"/>
  <c r="J61" i="23" s="1"/>
  <c r="D76" i="23"/>
  <c r="E84" i="23"/>
  <c r="H83" i="23" s="1"/>
  <c r="I83" i="23" s="1"/>
  <c r="J83" i="23" s="1"/>
  <c r="D99" i="23"/>
  <c r="R123" i="22"/>
  <c r="R93" i="23"/>
  <c r="U42" i="23"/>
  <c r="AQ42" i="23" s="1"/>
  <c r="AU42" i="23" s="1"/>
  <c r="R140" i="21"/>
  <c r="R69" i="22"/>
  <c r="R48" i="22"/>
  <c r="R74" i="22"/>
  <c r="R127" i="21"/>
  <c r="R107" i="21"/>
  <c r="E106" i="22"/>
  <c r="H105" i="22" s="1"/>
  <c r="I105" i="22" s="1"/>
  <c r="J105" i="22" s="1"/>
  <c r="P105" i="22" s="1"/>
  <c r="D121" i="22"/>
  <c r="R94" i="22"/>
  <c r="R33" i="21"/>
  <c r="R100" i="21"/>
  <c r="R144" i="20"/>
  <c r="R64" i="20"/>
  <c r="R106" i="20"/>
  <c r="R124" i="19"/>
  <c r="E84" i="20"/>
  <c r="H83" i="20" s="1"/>
  <c r="I83" i="20" s="1"/>
  <c r="J83" i="20" s="1"/>
  <c r="D99" i="20"/>
  <c r="R91" i="17"/>
  <c r="R147" i="10"/>
  <c r="R78" i="11"/>
  <c r="D95" i="10"/>
  <c r="E80" i="10"/>
  <c r="H79" i="10" s="1"/>
  <c r="I79" i="10" s="1"/>
  <c r="J79" i="10" s="1"/>
  <c r="R124" i="8"/>
  <c r="R84" i="7"/>
  <c r="R67" i="6"/>
  <c r="R113" i="4"/>
  <c r="R27" i="2"/>
  <c r="R83" i="1"/>
  <c r="R84" i="30"/>
  <c r="R83" i="15"/>
  <c r="AU42" i="33"/>
  <c r="R74" i="27"/>
  <c r="R77" i="20"/>
  <c r="R62" i="27"/>
  <c r="E92" i="27"/>
  <c r="H91" i="27" s="1"/>
  <c r="I91" i="27" s="1"/>
  <c r="J91" i="27" s="1"/>
  <c r="D107" i="27"/>
  <c r="R84" i="26"/>
  <c r="R110" i="26"/>
  <c r="R115" i="26"/>
  <c r="R83" i="26"/>
  <c r="E68" i="27"/>
  <c r="H67" i="27" s="1"/>
  <c r="I67" i="27" s="1"/>
  <c r="J67" i="27" s="1"/>
  <c r="D82" i="27"/>
  <c r="R145" i="25"/>
  <c r="R131" i="26"/>
  <c r="R125" i="25"/>
  <c r="R66" i="25"/>
  <c r="R136" i="24"/>
  <c r="O136" i="24"/>
  <c r="R35" i="25"/>
  <c r="R97" i="24"/>
  <c r="R96" i="24"/>
  <c r="D100" i="25"/>
  <c r="E101" i="25" s="1"/>
  <c r="H100" i="25" s="1"/>
  <c r="I100" i="25" s="1"/>
  <c r="J100" i="25" s="1"/>
  <c r="E85" i="25"/>
  <c r="H84" i="25" s="1"/>
  <c r="I84" i="25" s="1"/>
  <c r="J84" i="25" s="1"/>
  <c r="R109" i="23"/>
  <c r="R140" i="23"/>
  <c r="R132" i="23"/>
  <c r="R127" i="23"/>
  <c r="R77" i="23"/>
  <c r="R28" i="23"/>
  <c r="R113" i="22"/>
  <c r="R126" i="22"/>
  <c r="R138" i="22"/>
  <c r="R98" i="23"/>
  <c r="R109" i="21"/>
  <c r="R137" i="21"/>
  <c r="R146" i="21"/>
  <c r="R37" i="22"/>
  <c r="R77" i="22"/>
  <c r="R141" i="21"/>
  <c r="E81" i="21"/>
  <c r="H80" i="21" s="1"/>
  <c r="I80" i="21" s="1"/>
  <c r="J80" i="21" s="1"/>
  <c r="D96" i="21"/>
  <c r="R34" i="21"/>
  <c r="R84" i="20"/>
  <c r="R115" i="31"/>
  <c r="R147" i="20"/>
  <c r="E70" i="20"/>
  <c r="H69" i="20" s="1"/>
  <c r="I69" i="20" s="1"/>
  <c r="J69" i="20" s="1"/>
  <c r="D84" i="20"/>
  <c r="R36" i="20"/>
  <c r="E81" i="20"/>
  <c r="H80" i="20" s="1"/>
  <c r="I80" i="20" s="1"/>
  <c r="J80" i="20" s="1"/>
  <c r="D96" i="20"/>
  <c r="R137" i="31"/>
  <c r="R144" i="31"/>
  <c r="R123" i="19"/>
  <c r="R100" i="18"/>
  <c r="R95" i="16"/>
  <c r="R89" i="10"/>
  <c r="O89" i="10"/>
  <c r="R29" i="9"/>
  <c r="R99" i="8"/>
  <c r="O58" i="6"/>
  <c r="P58" i="6" s="1"/>
  <c r="Q58" i="6" s="1"/>
  <c r="R58" i="6"/>
  <c r="R27" i="7"/>
  <c r="O27" i="7"/>
  <c r="P27" i="7" s="1"/>
  <c r="Q27" i="7" s="1"/>
  <c r="S27" i="7" s="1"/>
  <c r="U27" i="7" s="1"/>
  <c r="AQ27" i="7" s="1"/>
  <c r="AU27" i="7" s="1"/>
  <c r="R100" i="28"/>
  <c r="R79" i="1"/>
  <c r="R93" i="15"/>
  <c r="R114" i="29"/>
  <c r="P43" i="28"/>
  <c r="Q43" i="28" s="1"/>
  <c r="S43" i="28" s="1"/>
  <c r="U43" i="28" s="1"/>
  <c r="AQ43" i="28" s="1"/>
  <c r="R45" i="29"/>
  <c r="R44" i="20"/>
  <c r="R147" i="27"/>
  <c r="R90" i="27"/>
  <c r="R35" i="27"/>
  <c r="R65" i="27"/>
  <c r="R81" i="26"/>
  <c r="R107" i="26"/>
  <c r="R98" i="26"/>
  <c r="R125" i="26"/>
  <c r="U73" i="26"/>
  <c r="AQ73" i="26" s="1"/>
  <c r="R143" i="25"/>
  <c r="R109" i="25"/>
  <c r="R97" i="25"/>
  <c r="R63" i="25"/>
  <c r="R28" i="25"/>
  <c r="O28" i="25"/>
  <c r="R65" i="24"/>
  <c r="R92" i="24"/>
  <c r="R91" i="24"/>
  <c r="R69" i="24"/>
  <c r="D90" i="24"/>
  <c r="E75" i="24"/>
  <c r="H74" i="24" s="1"/>
  <c r="I74" i="24" s="1"/>
  <c r="J74" i="24" s="1"/>
  <c r="R31" i="24"/>
  <c r="R106" i="23"/>
  <c r="R137" i="23"/>
  <c r="R114" i="23"/>
  <c r="R74" i="23"/>
  <c r="R83" i="23"/>
  <c r="R44" i="23"/>
  <c r="O44" i="23"/>
  <c r="P44" i="23" s="1"/>
  <c r="Q44" i="23" s="1"/>
  <c r="S44" i="23" s="1"/>
  <c r="U44" i="23" s="1"/>
  <c r="AQ44" i="23" s="1"/>
  <c r="AU44" i="23" s="1"/>
  <c r="R49" i="23"/>
  <c r="R141" i="22"/>
  <c r="R106" i="21"/>
  <c r="R130" i="21"/>
  <c r="R132" i="21"/>
  <c r="R60" i="22"/>
  <c r="R80" i="22"/>
  <c r="R114" i="21"/>
  <c r="R28" i="22"/>
  <c r="R138" i="21"/>
  <c r="D97" i="22"/>
  <c r="E82" i="22"/>
  <c r="H81" i="22" s="1"/>
  <c r="I81" i="22" s="1"/>
  <c r="J81" i="22" s="1"/>
  <c r="R90" i="22"/>
  <c r="R79" i="21"/>
  <c r="R98" i="21"/>
  <c r="R81" i="20"/>
  <c r="R138" i="20"/>
  <c r="R29" i="20"/>
  <c r="R127" i="19"/>
  <c r="R145" i="19"/>
  <c r="R58" i="31"/>
  <c r="O58" i="31"/>
  <c r="P58" i="31" s="1"/>
  <c r="Q58" i="31" s="1"/>
  <c r="S58" i="31" s="1"/>
  <c r="U58" i="31" s="1"/>
  <c r="AQ58" i="31" s="1"/>
  <c r="AU58" i="31" s="1"/>
  <c r="R45" i="19"/>
  <c r="R58" i="13"/>
  <c r="O58" i="13"/>
  <c r="P58" i="13" s="1"/>
  <c r="Q58" i="13" s="1"/>
  <c r="S58" i="13" s="1"/>
  <c r="U58" i="13" s="1"/>
  <c r="AQ58" i="13" s="1"/>
  <c r="R63" i="5"/>
  <c r="R80" i="5"/>
  <c r="R26" i="4"/>
  <c r="O26" i="4"/>
  <c r="P26" i="4" s="1"/>
  <c r="Q26" i="4" s="1"/>
  <c r="S26" i="4" s="1"/>
  <c r="U26" i="4" s="1"/>
  <c r="AQ26" i="4" s="1"/>
  <c r="R33" i="30"/>
  <c r="R67" i="30"/>
  <c r="R105" i="29"/>
  <c r="O105" i="29"/>
  <c r="R144" i="27"/>
  <c r="R45" i="26"/>
  <c r="R79" i="26"/>
  <c r="R122" i="25"/>
  <c r="R141" i="25"/>
  <c r="R95" i="25"/>
  <c r="R36" i="26"/>
  <c r="E67" i="26"/>
  <c r="H66" i="26" s="1"/>
  <c r="I66" i="26" s="1"/>
  <c r="J66" i="26" s="1"/>
  <c r="D81" i="26"/>
  <c r="R92" i="25"/>
  <c r="R116" i="25"/>
  <c r="R34" i="25"/>
  <c r="R60" i="25"/>
  <c r="R31" i="25"/>
  <c r="E69" i="25"/>
  <c r="H68" i="25" s="1"/>
  <c r="I68" i="25" s="1"/>
  <c r="J68" i="25" s="1"/>
  <c r="D83" i="25"/>
  <c r="R62" i="24"/>
  <c r="R84" i="24"/>
  <c r="D91" i="25"/>
  <c r="E92" i="25" s="1"/>
  <c r="H91" i="25" s="1"/>
  <c r="I91" i="25" s="1"/>
  <c r="J91" i="25" s="1"/>
  <c r="E76" i="25"/>
  <c r="H75" i="25" s="1"/>
  <c r="I75" i="25" s="1"/>
  <c r="J75" i="25" s="1"/>
  <c r="E68" i="24"/>
  <c r="H67" i="24" s="1"/>
  <c r="I67" i="24" s="1"/>
  <c r="J67" i="24" s="1"/>
  <c r="D82" i="24"/>
  <c r="R52" i="24"/>
  <c r="R130" i="23"/>
  <c r="R147" i="22"/>
  <c r="R129" i="22"/>
  <c r="R115" i="21"/>
  <c r="R63" i="22"/>
  <c r="R29" i="22"/>
  <c r="R36" i="22"/>
  <c r="D127" i="22"/>
  <c r="E112" i="22"/>
  <c r="H111" i="22" s="1"/>
  <c r="I111" i="22" s="1"/>
  <c r="J111" i="22" s="1"/>
  <c r="E78" i="21"/>
  <c r="H77" i="21" s="1"/>
  <c r="I77" i="21" s="1"/>
  <c r="J77" i="21" s="1"/>
  <c r="D93" i="21"/>
  <c r="R96" i="21"/>
  <c r="R131" i="20"/>
  <c r="R112" i="31"/>
  <c r="R141" i="20"/>
  <c r="R123" i="20"/>
  <c r="R32" i="20"/>
  <c r="R99" i="20"/>
  <c r="R84" i="16"/>
  <c r="AU58" i="13"/>
  <c r="R92" i="14"/>
  <c r="R112" i="13"/>
  <c r="R81" i="10"/>
  <c r="AU26" i="11"/>
  <c r="R92" i="7"/>
  <c r="R131" i="7"/>
  <c r="R125" i="9"/>
  <c r="R132" i="9"/>
  <c r="R82" i="8"/>
  <c r="R34" i="5"/>
  <c r="O105" i="3"/>
  <c r="R105" i="3"/>
  <c r="R27" i="29"/>
  <c r="O27" i="29"/>
  <c r="R59" i="33"/>
  <c r="D99" i="33"/>
  <c r="E84" i="33"/>
  <c r="H83" i="33" s="1"/>
  <c r="I83" i="33" s="1"/>
  <c r="J83" i="33" s="1"/>
  <c r="D95" i="33"/>
  <c r="E80" i="33"/>
  <c r="H79" i="33" s="1"/>
  <c r="I79" i="33" s="1"/>
  <c r="J79" i="33" s="1"/>
  <c r="R105" i="27"/>
  <c r="O105" i="27"/>
  <c r="R43" i="20"/>
  <c r="R31" i="27"/>
  <c r="E78" i="27"/>
  <c r="H77" i="27" s="1"/>
  <c r="I77" i="27" s="1"/>
  <c r="J77" i="27" s="1"/>
  <c r="D93" i="27"/>
  <c r="D97" i="27"/>
  <c r="E82" i="27"/>
  <c r="H81" i="27" s="1"/>
  <c r="I81" i="27" s="1"/>
  <c r="J81" i="27" s="1"/>
  <c r="D94" i="27"/>
  <c r="E79" i="27"/>
  <c r="H78" i="27" s="1"/>
  <c r="I78" i="27" s="1"/>
  <c r="J78" i="27" s="1"/>
  <c r="R146" i="26"/>
  <c r="R116" i="26"/>
  <c r="R100" i="26"/>
  <c r="R76" i="26"/>
  <c r="R132" i="25"/>
  <c r="D98" i="26"/>
  <c r="E83" i="26"/>
  <c r="H82" i="26" s="1"/>
  <c r="I82" i="26" s="1"/>
  <c r="J82" i="26" s="1"/>
  <c r="R137" i="25"/>
  <c r="E84" i="26"/>
  <c r="H83" i="26" s="1"/>
  <c r="I83" i="26" s="1"/>
  <c r="J83" i="26" s="1"/>
  <c r="D99" i="26"/>
  <c r="R46" i="25"/>
  <c r="O43" i="25"/>
  <c r="R67" i="25"/>
  <c r="R59" i="24"/>
  <c r="R131" i="24"/>
  <c r="R81" i="24"/>
  <c r="R66" i="24"/>
  <c r="E82" i="24"/>
  <c r="H81" i="24" s="1"/>
  <c r="I81" i="24" s="1"/>
  <c r="J81" i="24" s="1"/>
  <c r="D97" i="24"/>
  <c r="R144" i="22"/>
  <c r="R99" i="23"/>
  <c r="O26" i="22"/>
  <c r="R26" i="22"/>
  <c r="R95" i="22"/>
  <c r="R76" i="21"/>
  <c r="R99" i="21"/>
  <c r="E69" i="21"/>
  <c r="H68" i="21" s="1"/>
  <c r="I68" i="21" s="1"/>
  <c r="J68" i="21" s="1"/>
  <c r="D83" i="21"/>
  <c r="R91" i="21"/>
  <c r="R109" i="31"/>
  <c r="D113" i="21"/>
  <c r="E98" i="21"/>
  <c r="H97" i="21" s="1"/>
  <c r="I97" i="21" s="1"/>
  <c r="J97" i="21" s="1"/>
  <c r="R121" i="20"/>
  <c r="O121" i="20"/>
  <c r="R129" i="31"/>
  <c r="R28" i="20"/>
  <c r="O28" i="20"/>
  <c r="R62" i="20"/>
  <c r="R91" i="18"/>
  <c r="D111" i="31"/>
  <c r="E96" i="31"/>
  <c r="H95" i="31" s="1"/>
  <c r="I95" i="31" s="1"/>
  <c r="J95" i="31" s="1"/>
  <c r="R81" i="16"/>
  <c r="R97" i="14"/>
  <c r="R109" i="13"/>
  <c r="D99" i="17"/>
  <c r="E84" i="17"/>
  <c r="H83" i="17" s="1"/>
  <c r="I83" i="17" s="1"/>
  <c r="J83" i="17" s="1"/>
  <c r="AU44" i="12"/>
  <c r="R143" i="10"/>
  <c r="R112" i="11"/>
  <c r="R32" i="11"/>
  <c r="R114" i="8"/>
  <c r="R31" i="8"/>
  <c r="R146" i="1"/>
  <c r="R42" i="2"/>
  <c r="O42" i="2"/>
  <c r="P42" i="2" s="1"/>
  <c r="Q42" i="2" s="1"/>
  <c r="S42" i="2" s="1"/>
  <c r="U42" i="2" s="1"/>
  <c r="AQ42" i="2" s="1"/>
  <c r="AU42" i="2" s="1"/>
  <c r="R80" i="30"/>
  <c r="R141" i="15"/>
  <c r="R53" i="33"/>
  <c r="R110" i="27"/>
  <c r="R124" i="27"/>
  <c r="R128" i="27"/>
  <c r="R112" i="27"/>
  <c r="R75" i="27"/>
  <c r="D73" i="27"/>
  <c r="E59" i="27"/>
  <c r="H58" i="27" s="1"/>
  <c r="I58" i="27" s="1"/>
  <c r="J58" i="27" s="1"/>
  <c r="E75" i="27"/>
  <c r="H74" i="27" s="1"/>
  <c r="I74" i="27" s="1"/>
  <c r="J74" i="27" s="1"/>
  <c r="D90" i="27"/>
  <c r="R49" i="26"/>
  <c r="R132" i="26"/>
  <c r="R94" i="25"/>
  <c r="R123" i="25"/>
  <c r="R37" i="25"/>
  <c r="R147" i="24"/>
  <c r="R52" i="25"/>
  <c r="R116" i="24"/>
  <c r="R147" i="23"/>
  <c r="R51" i="23"/>
  <c r="D84" i="23"/>
  <c r="E70" i="23"/>
  <c r="H69" i="23" s="1"/>
  <c r="I69" i="23" s="1"/>
  <c r="J69" i="23" s="1"/>
  <c r="R68" i="23"/>
  <c r="D96" i="24"/>
  <c r="E81" i="24"/>
  <c r="H80" i="24" s="1"/>
  <c r="I80" i="24" s="1"/>
  <c r="J80" i="24" s="1"/>
  <c r="R27" i="23"/>
  <c r="O27" i="23"/>
  <c r="R94" i="23"/>
  <c r="R68" i="22"/>
  <c r="R75" i="22"/>
  <c r="R32" i="22"/>
  <c r="R97" i="22"/>
  <c r="D84" i="21"/>
  <c r="E70" i="21"/>
  <c r="H69" i="21" s="1"/>
  <c r="I69" i="21" s="1"/>
  <c r="J69" i="21" s="1"/>
  <c r="E75" i="21"/>
  <c r="H74" i="21" s="1"/>
  <c r="I74" i="21" s="1"/>
  <c r="J74" i="21" s="1"/>
  <c r="D90" i="21"/>
  <c r="R67" i="21"/>
  <c r="R84" i="21"/>
  <c r="R49" i="20"/>
  <c r="R106" i="31"/>
  <c r="R69" i="20"/>
  <c r="R33" i="20"/>
  <c r="R61" i="20"/>
  <c r="R146" i="18"/>
  <c r="R79" i="14"/>
  <c r="R94" i="12"/>
  <c r="R140" i="10"/>
  <c r="R109" i="11"/>
  <c r="R36" i="10"/>
  <c r="R35" i="10"/>
  <c r="O105" i="8"/>
  <c r="R105" i="8"/>
  <c r="R34" i="8"/>
  <c r="R111" i="28"/>
  <c r="R77" i="30"/>
  <c r="R138" i="15"/>
  <c r="R95" i="33"/>
  <c r="R136" i="25"/>
  <c r="O136" i="25"/>
  <c r="P136" i="25" s="1"/>
  <c r="Q136" i="25" s="1"/>
  <c r="R32" i="1"/>
  <c r="R107" i="27"/>
  <c r="R109" i="27"/>
  <c r="R78" i="27"/>
  <c r="R52" i="27"/>
  <c r="R96" i="27"/>
  <c r="R29" i="27"/>
  <c r="R109" i="26"/>
  <c r="E70" i="26"/>
  <c r="H69" i="26" s="1"/>
  <c r="I69" i="26" s="1"/>
  <c r="J69" i="26" s="1"/>
  <c r="D84" i="26"/>
  <c r="R124" i="25"/>
  <c r="R37" i="26"/>
  <c r="R105" i="25"/>
  <c r="O105" i="25"/>
  <c r="R144" i="24"/>
  <c r="R127" i="24"/>
  <c r="R64" i="24"/>
  <c r="R129" i="24"/>
  <c r="R113" i="24"/>
  <c r="R144" i="23"/>
  <c r="R47" i="24"/>
  <c r="R115" i="23"/>
  <c r="R37" i="23"/>
  <c r="R128" i="22"/>
  <c r="R136" i="22"/>
  <c r="O136" i="22"/>
  <c r="R89" i="23"/>
  <c r="O89" i="23"/>
  <c r="R131" i="22"/>
  <c r="R91" i="22"/>
  <c r="R123" i="21"/>
  <c r="R64" i="22"/>
  <c r="R78" i="22"/>
  <c r="R92" i="22"/>
  <c r="R122" i="21"/>
  <c r="E81" i="22"/>
  <c r="H80" i="22" s="1"/>
  <c r="I80" i="22" s="1"/>
  <c r="J80" i="22" s="1"/>
  <c r="D96" i="22"/>
  <c r="R100" i="22"/>
  <c r="R95" i="21"/>
  <c r="R90" i="21"/>
  <c r="R65" i="21"/>
  <c r="R35" i="21"/>
  <c r="R78" i="21"/>
  <c r="R81" i="21"/>
  <c r="E77" i="21"/>
  <c r="H76" i="21" s="1"/>
  <c r="I76" i="21" s="1"/>
  <c r="J76" i="21" s="1"/>
  <c r="D92" i="21"/>
  <c r="R110" i="20"/>
  <c r="R66" i="20"/>
  <c r="D94" i="20"/>
  <c r="E79" i="20"/>
  <c r="H78" i="20" s="1"/>
  <c r="I78" i="20" s="1"/>
  <c r="J78" i="20" s="1"/>
  <c r="R83" i="20"/>
  <c r="R68" i="19"/>
  <c r="R64" i="18"/>
  <c r="R42" i="19"/>
  <c r="O42" i="19"/>
  <c r="P42" i="19" s="1"/>
  <c r="Q42" i="19" s="1"/>
  <c r="S42" i="19" s="1"/>
  <c r="U42" i="19" s="1"/>
  <c r="AQ42" i="19" s="1"/>
  <c r="R48" i="17"/>
  <c r="D78" i="16"/>
  <c r="E64" i="16"/>
  <c r="H63" i="16" s="1"/>
  <c r="I63" i="16" s="1"/>
  <c r="J63" i="16" s="1"/>
  <c r="R30" i="11"/>
  <c r="R29" i="10"/>
  <c r="R83" i="6"/>
  <c r="R115" i="6"/>
  <c r="R27" i="5"/>
  <c r="O27" i="5"/>
  <c r="P27" i="5" s="1"/>
  <c r="Q27" i="5" s="1"/>
  <c r="S27" i="5" s="1"/>
  <c r="U27" i="5" s="1"/>
  <c r="AQ27" i="5" s="1"/>
  <c r="R62" i="5"/>
  <c r="R65" i="4"/>
  <c r="R52" i="3"/>
  <c r="R131" i="3"/>
  <c r="R92" i="1"/>
  <c r="R77" i="28"/>
  <c r="R147" i="15"/>
  <c r="R143" i="15"/>
  <c r="R141" i="26"/>
  <c r="R66" i="26"/>
  <c r="D92" i="27"/>
  <c r="E77" i="27"/>
  <c r="H76" i="27" s="1"/>
  <c r="I76" i="27" s="1"/>
  <c r="J76" i="27" s="1"/>
  <c r="R111" i="25"/>
  <c r="E81" i="26"/>
  <c r="H80" i="26" s="1"/>
  <c r="I80" i="26" s="1"/>
  <c r="J80" i="26" s="1"/>
  <c r="D96" i="26"/>
  <c r="R142" i="25"/>
  <c r="U27" i="25"/>
  <c r="AQ27" i="25" s="1"/>
  <c r="AU27" i="25" s="1"/>
  <c r="R128" i="24"/>
  <c r="R60" i="24"/>
  <c r="R116" i="23"/>
  <c r="R30" i="24"/>
  <c r="R33" i="24"/>
  <c r="R29" i="23"/>
  <c r="R106" i="27"/>
  <c r="R142" i="27"/>
  <c r="D100" i="27"/>
  <c r="E85" i="27"/>
  <c r="H84" i="27" s="1"/>
  <c r="I84" i="27" s="1"/>
  <c r="J84" i="27" s="1"/>
  <c r="R147" i="26"/>
  <c r="R66" i="27"/>
  <c r="R95" i="26"/>
  <c r="R50" i="26"/>
  <c r="R130" i="26"/>
  <c r="R29" i="26"/>
  <c r="R34" i="26"/>
  <c r="R146" i="24"/>
  <c r="R98" i="24"/>
  <c r="R61" i="24"/>
  <c r="R78" i="24"/>
  <c r="R100" i="24"/>
  <c r="R27" i="24"/>
  <c r="R50" i="24"/>
  <c r="R36" i="24"/>
  <c r="R33" i="23"/>
  <c r="R110" i="22"/>
  <c r="R145" i="22"/>
  <c r="D96" i="23"/>
  <c r="E81" i="23"/>
  <c r="H80" i="23" s="1"/>
  <c r="I80" i="23" s="1"/>
  <c r="J80" i="23" s="1"/>
  <c r="R90" i="23"/>
  <c r="D93" i="23"/>
  <c r="E78" i="23"/>
  <c r="H77" i="23" s="1"/>
  <c r="I77" i="23" s="1"/>
  <c r="J77" i="23" s="1"/>
  <c r="O121" i="21"/>
  <c r="R121" i="21"/>
  <c r="R67" i="22"/>
  <c r="R129" i="21"/>
  <c r="R116" i="21"/>
  <c r="R35" i="22"/>
  <c r="R62" i="21"/>
  <c r="R82" i="21"/>
  <c r="R75" i="21"/>
  <c r="R107" i="20"/>
  <c r="R145" i="20"/>
  <c r="D91" i="20"/>
  <c r="E76" i="20"/>
  <c r="H75" i="20" s="1"/>
  <c r="I75" i="20" s="1"/>
  <c r="J75" i="20" s="1"/>
  <c r="R125" i="31"/>
  <c r="D94" i="21"/>
  <c r="E79" i="21"/>
  <c r="H78" i="21" s="1"/>
  <c r="I78" i="21" s="1"/>
  <c r="J78" i="21" s="1"/>
  <c r="R61" i="18"/>
  <c r="R139" i="17"/>
  <c r="E82" i="18"/>
  <c r="H81" i="18" s="1"/>
  <c r="I81" i="18" s="1"/>
  <c r="J81" i="18" s="1"/>
  <c r="D97" i="18"/>
  <c r="R74" i="13"/>
  <c r="R68" i="7"/>
  <c r="AU60" i="8"/>
  <c r="R100" i="6"/>
  <c r="AU26" i="6"/>
  <c r="D115" i="6"/>
  <c r="E100" i="6"/>
  <c r="H99" i="6" s="1"/>
  <c r="I99" i="6" s="1"/>
  <c r="J99" i="6" s="1"/>
  <c r="R59" i="5"/>
  <c r="O59" i="5"/>
  <c r="P59" i="5" s="1"/>
  <c r="Q59" i="5" s="1"/>
  <c r="S59" i="5" s="1"/>
  <c r="U59" i="5" s="1"/>
  <c r="AQ59" i="5" s="1"/>
  <c r="R79" i="5"/>
  <c r="E75" i="5"/>
  <c r="H74" i="5" s="1"/>
  <c r="I74" i="5" s="1"/>
  <c r="J74" i="5" s="1"/>
  <c r="D90" i="5"/>
  <c r="R62" i="4"/>
  <c r="R147" i="1"/>
  <c r="R49" i="15"/>
  <c r="R95" i="28"/>
  <c r="R144" i="15"/>
  <c r="D97" i="29"/>
  <c r="E82" i="29"/>
  <c r="H81" i="29" s="1"/>
  <c r="I81" i="29" s="1"/>
  <c r="J81" i="29" s="1"/>
  <c r="R123" i="31"/>
  <c r="R99" i="27"/>
  <c r="R60" i="27"/>
  <c r="D127" i="27"/>
  <c r="E112" i="27"/>
  <c r="H111" i="27" s="1"/>
  <c r="I111" i="27" s="1"/>
  <c r="J111" i="27" s="1"/>
  <c r="R144" i="26"/>
  <c r="R44" i="27"/>
  <c r="R34" i="27"/>
  <c r="R30" i="27"/>
  <c r="R69" i="27"/>
  <c r="R105" i="26"/>
  <c r="O105" i="26"/>
  <c r="S26" i="27"/>
  <c r="U26" i="27" s="1"/>
  <c r="AQ26" i="27" s="1"/>
  <c r="AU26" i="27" s="1"/>
  <c r="R44" i="26"/>
  <c r="R78" i="26"/>
  <c r="R98" i="25"/>
  <c r="O74" i="26"/>
  <c r="R29" i="25"/>
  <c r="R94" i="24"/>
  <c r="R112" i="24"/>
  <c r="R93" i="24"/>
  <c r="E69" i="24"/>
  <c r="H68" i="24" s="1"/>
  <c r="I68" i="24" s="1"/>
  <c r="J68" i="24" s="1"/>
  <c r="D83" i="24"/>
  <c r="R125" i="24"/>
  <c r="R75" i="24"/>
  <c r="R110" i="23"/>
  <c r="R126" i="23"/>
  <c r="R128" i="23"/>
  <c r="E63" i="24"/>
  <c r="H62" i="24" s="1"/>
  <c r="I62" i="24" s="1"/>
  <c r="J62" i="24" s="1"/>
  <c r="D77" i="24"/>
  <c r="D94" i="24"/>
  <c r="E79" i="24"/>
  <c r="H78" i="24" s="1"/>
  <c r="I78" i="24" s="1"/>
  <c r="J78" i="24" s="1"/>
  <c r="R26" i="23"/>
  <c r="O26" i="23"/>
  <c r="P26" i="23" s="1"/>
  <c r="Q26" i="23" s="1"/>
  <c r="R79" i="23"/>
  <c r="R107" i="22"/>
  <c r="R139" i="22"/>
  <c r="R91" i="23"/>
  <c r="R81" i="22"/>
  <c r="E60" i="22"/>
  <c r="H59" i="22" s="1"/>
  <c r="I59" i="22" s="1"/>
  <c r="J59" i="22" s="1"/>
  <c r="D74" i="22"/>
  <c r="R113" i="21"/>
  <c r="R59" i="21"/>
  <c r="O59" i="21"/>
  <c r="R73" i="21"/>
  <c r="O73" i="21"/>
  <c r="R139" i="20"/>
  <c r="R122" i="31"/>
  <c r="R136" i="31"/>
  <c r="O136" i="31"/>
  <c r="R98" i="19"/>
  <c r="AU42" i="19"/>
  <c r="R32" i="18"/>
  <c r="R81" i="31"/>
  <c r="R141" i="17"/>
  <c r="R121" i="14"/>
  <c r="O121" i="14"/>
  <c r="R33" i="16"/>
  <c r="R142" i="14"/>
  <c r="R115" i="13"/>
  <c r="R77" i="13"/>
  <c r="E66" i="13"/>
  <c r="H65" i="13" s="1"/>
  <c r="I65" i="13" s="1"/>
  <c r="J65" i="13" s="1"/>
  <c r="D80" i="13"/>
  <c r="R69" i="8"/>
  <c r="R58" i="9"/>
  <c r="O58" i="9"/>
  <c r="E69" i="9"/>
  <c r="H68" i="9" s="1"/>
  <c r="I68" i="9" s="1"/>
  <c r="J68" i="9" s="1"/>
  <c r="D83" i="9"/>
  <c r="R146" i="5"/>
  <c r="D92" i="5"/>
  <c r="E77" i="5"/>
  <c r="H76" i="5" s="1"/>
  <c r="I76" i="5" s="1"/>
  <c r="J76" i="5" s="1"/>
  <c r="D93" i="5"/>
  <c r="E78" i="5"/>
  <c r="H77" i="5" s="1"/>
  <c r="I77" i="5" s="1"/>
  <c r="J77" i="5" s="1"/>
  <c r="R98" i="29"/>
  <c r="R132" i="29"/>
  <c r="R141" i="27"/>
  <c r="R95" i="27"/>
  <c r="R125" i="27"/>
  <c r="R50" i="27"/>
  <c r="R47" i="27"/>
  <c r="R63" i="27"/>
  <c r="R145" i="26"/>
  <c r="R92" i="26"/>
  <c r="P59" i="26"/>
  <c r="Q59" i="26" s="1"/>
  <c r="S59" i="26" s="1"/>
  <c r="U59" i="26" s="1"/>
  <c r="AQ59" i="26" s="1"/>
  <c r="AU59" i="26" s="1"/>
  <c r="R35" i="26"/>
  <c r="R93" i="25"/>
  <c r="D93" i="26"/>
  <c r="E78" i="26"/>
  <c r="H77" i="26" s="1"/>
  <c r="I77" i="26" s="1"/>
  <c r="J77" i="26" s="1"/>
  <c r="R83" i="25"/>
  <c r="R30" i="25"/>
  <c r="R48" i="25"/>
  <c r="R53" i="25"/>
  <c r="R65" i="25"/>
  <c r="R76" i="25"/>
  <c r="R109" i="24"/>
  <c r="R115" i="24"/>
  <c r="R68" i="24"/>
  <c r="R82" i="24"/>
  <c r="R111" i="24"/>
  <c r="R67" i="24"/>
  <c r="R107" i="23"/>
  <c r="R141" i="23"/>
  <c r="R124" i="23"/>
  <c r="E74" i="24"/>
  <c r="H73" i="24" s="1"/>
  <c r="I73" i="24" s="1"/>
  <c r="J73" i="24" s="1"/>
  <c r="P73" i="24" s="1"/>
  <c r="D89" i="24"/>
  <c r="R37" i="24"/>
  <c r="R145" i="23"/>
  <c r="R129" i="23"/>
  <c r="R48" i="23"/>
  <c r="R53" i="23"/>
  <c r="R45" i="23"/>
  <c r="R76" i="23"/>
  <c r="R82" i="23"/>
  <c r="R137" i="22"/>
  <c r="R142" i="22"/>
  <c r="R96" i="23"/>
  <c r="R95" i="23"/>
  <c r="R132" i="22"/>
  <c r="R96" i="22"/>
  <c r="R62" i="22"/>
  <c r="E70" i="22"/>
  <c r="H69" i="22" s="1"/>
  <c r="I69" i="22" s="1"/>
  <c r="J69" i="22" s="1"/>
  <c r="D84" i="22"/>
  <c r="R31" i="22"/>
  <c r="D124" i="22"/>
  <c r="E109" i="22"/>
  <c r="H108" i="22" s="1"/>
  <c r="I108" i="22" s="1"/>
  <c r="J108" i="22" s="1"/>
  <c r="R94" i="21"/>
  <c r="E78" i="22"/>
  <c r="H77" i="22" s="1"/>
  <c r="I77" i="22" s="1"/>
  <c r="J77" i="22" s="1"/>
  <c r="D93" i="22"/>
  <c r="R46" i="20"/>
  <c r="R142" i="20"/>
  <c r="R51" i="20"/>
  <c r="R111" i="31"/>
  <c r="R116" i="31"/>
  <c r="R145" i="31"/>
  <c r="R46" i="31"/>
  <c r="R93" i="19"/>
  <c r="R84" i="31"/>
  <c r="AU42" i="17"/>
  <c r="D92" i="17"/>
  <c r="E77" i="17"/>
  <c r="H76" i="17" s="1"/>
  <c r="I76" i="17" s="1"/>
  <c r="J76" i="17" s="1"/>
  <c r="R35" i="16"/>
  <c r="O27" i="12"/>
  <c r="R64" i="11"/>
  <c r="R67" i="9"/>
  <c r="D93" i="8"/>
  <c r="E78" i="8"/>
  <c r="H77" i="8" s="1"/>
  <c r="I77" i="8" s="1"/>
  <c r="J77" i="8" s="1"/>
  <c r="S27" i="6"/>
  <c r="U27" i="6" s="1"/>
  <c r="AQ27" i="6" s="1"/>
  <c r="R114" i="5"/>
  <c r="D78" i="30"/>
  <c r="E64" i="30"/>
  <c r="H63" i="30" s="1"/>
  <c r="I63" i="30" s="1"/>
  <c r="J63" i="30" s="1"/>
  <c r="R69" i="15"/>
  <c r="R93" i="29"/>
  <c r="R116" i="27"/>
  <c r="R138" i="27"/>
  <c r="R130" i="27"/>
  <c r="R73" i="27"/>
  <c r="O73" i="27"/>
  <c r="R27" i="27"/>
  <c r="O27" i="27"/>
  <c r="P27" i="27" s="1"/>
  <c r="Q27" i="27" s="1"/>
  <c r="R143" i="26"/>
  <c r="R67" i="27"/>
  <c r="R53" i="27"/>
  <c r="R106" i="26"/>
  <c r="R121" i="26"/>
  <c r="O121" i="26"/>
  <c r="R128" i="26"/>
  <c r="R107" i="25"/>
  <c r="R143" i="24"/>
  <c r="R68" i="25"/>
  <c r="E60" i="26"/>
  <c r="H59" i="26" s="1"/>
  <c r="I59" i="26" s="1"/>
  <c r="J59" i="26" s="1"/>
  <c r="D74" i="26"/>
  <c r="E67" i="25"/>
  <c r="H66" i="25" s="1"/>
  <c r="I66" i="25" s="1"/>
  <c r="J66" i="25" s="1"/>
  <c r="D81" i="25"/>
  <c r="R106" i="24"/>
  <c r="R79" i="24"/>
  <c r="R108" i="24"/>
  <c r="R58" i="24"/>
  <c r="O58" i="24"/>
  <c r="P58" i="24" s="1"/>
  <c r="Q58" i="24" s="1"/>
  <c r="AU26" i="25"/>
  <c r="R95" i="24"/>
  <c r="R138" i="23"/>
  <c r="R26" i="24"/>
  <c r="O26" i="24"/>
  <c r="P26" i="24" s="1"/>
  <c r="Q26" i="24" s="1"/>
  <c r="S26" i="24" s="1"/>
  <c r="U26" i="24" s="1"/>
  <c r="AQ26" i="24" s="1"/>
  <c r="AU26" i="24" s="1"/>
  <c r="R28" i="24"/>
  <c r="O43" i="23"/>
  <c r="P43" i="23" s="1"/>
  <c r="Q43" i="23" s="1"/>
  <c r="R43" i="23"/>
  <c r="R73" i="23"/>
  <c r="O73" i="23"/>
  <c r="E59" i="23"/>
  <c r="H58" i="23" s="1"/>
  <c r="I58" i="23" s="1"/>
  <c r="J58" i="23" s="1"/>
  <c r="D73" i="23"/>
  <c r="E75" i="23"/>
  <c r="H74" i="23" s="1"/>
  <c r="I74" i="23" s="1"/>
  <c r="J74" i="23" s="1"/>
  <c r="D90" i="23"/>
  <c r="R112" i="22"/>
  <c r="R140" i="22"/>
  <c r="R59" i="22"/>
  <c r="R65" i="22"/>
  <c r="R33" i="22"/>
  <c r="R73" i="22"/>
  <c r="O73" i="22"/>
  <c r="P73" i="22" s="1"/>
  <c r="Q73" i="22" s="1"/>
  <c r="R93" i="22"/>
  <c r="R37" i="21"/>
  <c r="R80" i="21"/>
  <c r="R29" i="21"/>
  <c r="R28" i="21"/>
  <c r="R124" i="20"/>
  <c r="R108" i="31"/>
  <c r="R132" i="20"/>
  <c r="R113" i="31"/>
  <c r="R92" i="20"/>
  <c r="R59" i="31"/>
  <c r="O59" i="31"/>
  <c r="R122" i="19"/>
  <c r="R35" i="18"/>
  <c r="D77" i="19"/>
  <c r="E63" i="19"/>
  <c r="H62" i="19" s="1"/>
  <c r="I62" i="19" s="1"/>
  <c r="J62" i="19" s="1"/>
  <c r="R63" i="18"/>
  <c r="R115" i="17"/>
  <c r="R63" i="10"/>
  <c r="D92" i="10"/>
  <c r="E77" i="10"/>
  <c r="H76" i="10" s="1"/>
  <c r="I76" i="10" s="1"/>
  <c r="J76" i="10" s="1"/>
  <c r="R61" i="11"/>
  <c r="AU27" i="5"/>
  <c r="AU26" i="4"/>
  <c r="R33" i="2"/>
  <c r="R106" i="5"/>
  <c r="R99" i="5"/>
  <c r="R53" i="3"/>
  <c r="R63" i="1"/>
  <c r="R47" i="1"/>
  <c r="E70" i="15"/>
  <c r="H69" i="15" s="1"/>
  <c r="I69" i="15" s="1"/>
  <c r="J69" i="15" s="1"/>
  <c r="D84" i="15"/>
  <c r="R34" i="20"/>
  <c r="R127" i="27"/>
  <c r="R129" i="27"/>
  <c r="R82" i="27"/>
  <c r="R140" i="26"/>
  <c r="R61" i="27"/>
  <c r="R61" i="26"/>
  <c r="AU73" i="26"/>
  <c r="R113" i="26"/>
  <c r="R80" i="26"/>
  <c r="R48" i="26"/>
  <c r="R129" i="26"/>
  <c r="R126" i="26"/>
  <c r="R90" i="25"/>
  <c r="R121" i="25"/>
  <c r="O121" i="25"/>
  <c r="R147" i="25"/>
  <c r="R140" i="24"/>
  <c r="D105" i="26"/>
  <c r="E90" i="26"/>
  <c r="H89" i="26" s="1"/>
  <c r="I89" i="26" s="1"/>
  <c r="J89" i="26" s="1"/>
  <c r="P89" i="26" s="1"/>
  <c r="U58" i="25"/>
  <c r="AQ58" i="25" s="1"/>
  <c r="AU58" i="25" s="1"/>
  <c r="R83" i="24"/>
  <c r="R99" i="24"/>
  <c r="E81" i="25"/>
  <c r="H80" i="25" s="1"/>
  <c r="I80" i="25" s="1"/>
  <c r="J80" i="25" s="1"/>
  <c r="D96" i="25"/>
  <c r="E97" i="25" s="1"/>
  <c r="H96" i="25" s="1"/>
  <c r="I96" i="25" s="1"/>
  <c r="J96" i="25" s="1"/>
  <c r="R132" i="24"/>
  <c r="O59" i="25"/>
  <c r="R53" i="24"/>
  <c r="R36" i="23"/>
  <c r="D95" i="23"/>
  <c r="E80" i="23"/>
  <c r="H79" i="23" s="1"/>
  <c r="I79" i="23" s="1"/>
  <c r="J79" i="23" s="1"/>
  <c r="R109" i="22"/>
  <c r="R143" i="22"/>
  <c r="R100" i="23"/>
  <c r="D94" i="22"/>
  <c r="E79" i="22"/>
  <c r="H78" i="22" s="1"/>
  <c r="I78" i="22" s="1"/>
  <c r="J78" i="22" s="1"/>
  <c r="E84" i="22"/>
  <c r="H83" i="22" s="1"/>
  <c r="I83" i="22" s="1"/>
  <c r="J83" i="22" s="1"/>
  <c r="D99" i="22"/>
  <c r="R125" i="21"/>
  <c r="R82" i="22"/>
  <c r="R145" i="21"/>
  <c r="E83" i="22"/>
  <c r="H82" i="22" s="1"/>
  <c r="I82" i="22" s="1"/>
  <c r="J82" i="22" s="1"/>
  <c r="D98" i="22"/>
  <c r="R131" i="21"/>
  <c r="R147" i="21"/>
  <c r="R98" i="22"/>
  <c r="R66" i="21"/>
  <c r="R77" i="21"/>
  <c r="O44" i="22"/>
  <c r="R78" i="20"/>
  <c r="R116" i="20"/>
  <c r="R37" i="20"/>
  <c r="R68" i="20"/>
  <c r="R79" i="20"/>
  <c r="R34" i="31"/>
  <c r="R100" i="20"/>
  <c r="R60" i="18"/>
  <c r="R28" i="18"/>
  <c r="AU27" i="17"/>
  <c r="R100" i="17"/>
  <c r="R145" i="16"/>
  <c r="R98" i="13"/>
  <c r="D94" i="8"/>
  <c r="E79" i="8"/>
  <c r="H78" i="8" s="1"/>
  <c r="I78" i="8" s="1"/>
  <c r="J78" i="8" s="1"/>
  <c r="R36" i="4"/>
  <c r="R34" i="4"/>
  <c r="R64" i="2"/>
  <c r="R110" i="2"/>
  <c r="R37" i="3"/>
  <c r="R130" i="30"/>
  <c r="R63" i="15"/>
  <c r="R94" i="27"/>
  <c r="O28" i="27"/>
  <c r="P28" i="27" s="1"/>
  <c r="Q28" i="27" s="1"/>
  <c r="R28" i="27"/>
  <c r="R137" i="26"/>
  <c r="R64" i="27"/>
  <c r="R42" i="26"/>
  <c r="O42" i="26"/>
  <c r="P42" i="26" s="1"/>
  <c r="Q42" i="26" s="1"/>
  <c r="S42" i="26" s="1"/>
  <c r="U42" i="26" s="1"/>
  <c r="AQ42" i="26" s="1"/>
  <c r="R67" i="26"/>
  <c r="R43" i="26"/>
  <c r="O43" i="26"/>
  <c r="P43" i="26" s="1"/>
  <c r="Q43" i="26" s="1"/>
  <c r="S43" i="26" s="1"/>
  <c r="U43" i="26" s="1"/>
  <c r="AQ43" i="26" s="1"/>
  <c r="AU43" i="26" s="1"/>
  <c r="E61" i="26"/>
  <c r="H60" i="26" s="1"/>
  <c r="I60" i="26" s="1"/>
  <c r="J60" i="26" s="1"/>
  <c r="D75" i="26"/>
  <c r="R47" i="26"/>
  <c r="R123" i="26"/>
  <c r="R115" i="25"/>
  <c r="R129" i="25"/>
  <c r="D79" i="26"/>
  <c r="E65" i="26"/>
  <c r="H64" i="26" s="1"/>
  <c r="I64" i="26" s="1"/>
  <c r="J64" i="26" s="1"/>
  <c r="R146" i="25"/>
  <c r="E93" i="26"/>
  <c r="H92" i="26" s="1"/>
  <c r="I92" i="26" s="1"/>
  <c r="J92" i="26" s="1"/>
  <c r="D108" i="26"/>
  <c r="R81" i="25"/>
  <c r="R137" i="24"/>
  <c r="R33" i="25"/>
  <c r="R142" i="24"/>
  <c r="R50" i="25"/>
  <c r="E63" i="25"/>
  <c r="H62" i="25" s="1"/>
  <c r="I62" i="25" s="1"/>
  <c r="J62" i="25" s="1"/>
  <c r="D77" i="25"/>
  <c r="O89" i="24"/>
  <c r="R89" i="24"/>
  <c r="E79" i="25"/>
  <c r="H78" i="25" s="1"/>
  <c r="I78" i="25" s="1"/>
  <c r="J78" i="25" s="1"/>
  <c r="D94" i="25"/>
  <c r="E95" i="25" s="1"/>
  <c r="H94" i="25" s="1"/>
  <c r="I94" i="25" s="1"/>
  <c r="J94" i="25" s="1"/>
  <c r="R63" i="24"/>
  <c r="D100" i="24"/>
  <c r="E85" i="24"/>
  <c r="H84" i="24" s="1"/>
  <c r="I84" i="24" s="1"/>
  <c r="J84" i="24" s="1"/>
  <c r="R48" i="24"/>
  <c r="R123" i="23"/>
  <c r="R50" i="23"/>
  <c r="R78" i="23"/>
  <c r="R84" i="23"/>
  <c r="R30" i="23"/>
  <c r="R106" i="22"/>
  <c r="D97" i="23"/>
  <c r="E82" i="23"/>
  <c r="H81" i="23" s="1"/>
  <c r="I81" i="23" s="1"/>
  <c r="J81" i="23" s="1"/>
  <c r="R76" i="22"/>
  <c r="R47" i="22"/>
  <c r="R144" i="21"/>
  <c r="R26" i="21"/>
  <c r="O26" i="21"/>
  <c r="R74" i="21"/>
  <c r="R93" i="21"/>
  <c r="R75" i="20"/>
  <c r="O136" i="20"/>
  <c r="R136" i="20"/>
  <c r="R113" i="20"/>
  <c r="R132" i="31"/>
  <c r="R115" i="20"/>
  <c r="R76" i="20"/>
  <c r="D94" i="31"/>
  <c r="E79" i="31"/>
  <c r="H78" i="31" s="1"/>
  <c r="I78" i="31" s="1"/>
  <c r="J78" i="31" s="1"/>
  <c r="R76" i="19"/>
  <c r="R128" i="18"/>
  <c r="R123" i="18"/>
  <c r="R146" i="16"/>
  <c r="R123" i="17"/>
  <c r="R36" i="17"/>
  <c r="R93" i="17"/>
  <c r="R28" i="16"/>
  <c r="R78" i="16"/>
  <c r="R47" i="16"/>
  <c r="R82" i="14"/>
  <c r="R69" i="12"/>
  <c r="R62" i="11"/>
  <c r="E83" i="9"/>
  <c r="H82" i="9" s="1"/>
  <c r="I82" i="9" s="1"/>
  <c r="J82" i="9" s="1"/>
  <c r="D98" i="9"/>
  <c r="R51" i="8"/>
  <c r="R48" i="8"/>
  <c r="R138" i="3"/>
  <c r="R51" i="3"/>
  <c r="E81" i="2"/>
  <c r="H80" i="2" s="1"/>
  <c r="I80" i="2" s="1"/>
  <c r="J80" i="2" s="1"/>
  <c r="D96" i="2"/>
  <c r="R110" i="1"/>
  <c r="R122" i="27"/>
  <c r="R115" i="27"/>
  <c r="R114" i="27"/>
  <c r="R83" i="27"/>
  <c r="P58" i="27"/>
  <c r="Q58" i="27" s="1"/>
  <c r="S58" i="27" s="1"/>
  <c r="U58" i="27" s="1"/>
  <c r="AQ58" i="27" s="1"/>
  <c r="AU58" i="27" s="1"/>
  <c r="E84" i="27"/>
  <c r="H83" i="27" s="1"/>
  <c r="I83" i="27" s="1"/>
  <c r="J83" i="27" s="1"/>
  <c r="D99" i="27"/>
  <c r="R142" i="26"/>
  <c r="R52" i="26"/>
  <c r="R69" i="26"/>
  <c r="R51" i="26"/>
  <c r="R94" i="26"/>
  <c r="R53" i="26"/>
  <c r="R124" i="26"/>
  <c r="R144" i="25"/>
  <c r="R84" i="25"/>
  <c r="R139" i="24"/>
  <c r="R36" i="25"/>
  <c r="E60" i="25"/>
  <c r="H59" i="25" s="1"/>
  <c r="I59" i="25" s="1"/>
  <c r="J59" i="25" s="1"/>
  <c r="D74" i="25"/>
  <c r="D95" i="25"/>
  <c r="E96" i="25" s="1"/>
  <c r="H95" i="25" s="1"/>
  <c r="I95" i="25" s="1"/>
  <c r="J95" i="25" s="1"/>
  <c r="E80" i="25"/>
  <c r="H79" i="25" s="1"/>
  <c r="I79" i="25" s="1"/>
  <c r="J79" i="25" s="1"/>
  <c r="D89" i="25"/>
  <c r="E90" i="25" s="1"/>
  <c r="H89" i="25" s="1"/>
  <c r="I89" i="25" s="1"/>
  <c r="J89" i="25" s="1"/>
  <c r="E74" i="25"/>
  <c r="H73" i="25" s="1"/>
  <c r="I73" i="25" s="1"/>
  <c r="J73" i="25" s="1"/>
  <c r="P73" i="25" s="1"/>
  <c r="R130" i="24"/>
  <c r="E62" i="24"/>
  <c r="H61" i="24" s="1"/>
  <c r="I61" i="24" s="1"/>
  <c r="J61" i="24" s="1"/>
  <c r="D76" i="24"/>
  <c r="D95" i="24"/>
  <c r="E80" i="24"/>
  <c r="H79" i="24" s="1"/>
  <c r="I79" i="24" s="1"/>
  <c r="J79" i="24" s="1"/>
  <c r="R122" i="23"/>
  <c r="R34" i="24"/>
  <c r="R44" i="24"/>
  <c r="R121" i="23"/>
  <c r="O121" i="23"/>
  <c r="R66" i="23"/>
  <c r="E61" i="24"/>
  <c r="H60" i="24" s="1"/>
  <c r="I60" i="24" s="1"/>
  <c r="J60" i="24" s="1"/>
  <c r="D75" i="24"/>
  <c r="R32" i="23"/>
  <c r="R47" i="23"/>
  <c r="R75" i="23"/>
  <c r="R81" i="23"/>
  <c r="D114" i="23"/>
  <c r="E99" i="23"/>
  <c r="H98" i="23" s="1"/>
  <c r="I98" i="23" s="1"/>
  <c r="J98" i="23" s="1"/>
  <c r="R92" i="23"/>
  <c r="P58" i="23"/>
  <c r="R34" i="22"/>
  <c r="R111" i="21"/>
  <c r="R79" i="22"/>
  <c r="R142" i="21"/>
  <c r="R89" i="22"/>
  <c r="O89" i="22"/>
  <c r="P89" i="22" s="1"/>
  <c r="Q89" i="22" s="1"/>
  <c r="S89" i="22" s="1"/>
  <c r="U89" i="22" s="1"/>
  <c r="AJ89" i="22" s="1"/>
  <c r="AN89" i="22" s="1"/>
  <c r="P58" i="22"/>
  <c r="Q58" i="22" s="1"/>
  <c r="S58" i="22" s="1"/>
  <c r="U58" i="22" s="1"/>
  <c r="AQ58" i="22" s="1"/>
  <c r="R126" i="20"/>
  <c r="R80" i="20"/>
  <c r="R48" i="20"/>
  <c r="E74" i="21"/>
  <c r="H73" i="21" s="1"/>
  <c r="I73" i="21" s="1"/>
  <c r="J73" i="21" s="1"/>
  <c r="D89" i="21"/>
  <c r="R82" i="20"/>
  <c r="R111" i="20"/>
  <c r="D98" i="21"/>
  <c r="E83" i="21"/>
  <c r="H82" i="21" s="1"/>
  <c r="I82" i="21" s="1"/>
  <c r="J82" i="21" s="1"/>
  <c r="R75" i="16"/>
  <c r="R50" i="16"/>
  <c r="R59" i="11"/>
  <c r="R43" i="8"/>
  <c r="O43" i="8"/>
  <c r="AU27" i="6"/>
  <c r="R136" i="4"/>
  <c r="O136" i="4"/>
  <c r="R127" i="4"/>
  <c r="R79" i="2"/>
  <c r="R139" i="28"/>
  <c r="E81" i="33"/>
  <c r="H80" i="33" s="1"/>
  <c r="I80" i="33" s="1"/>
  <c r="J80" i="33" s="1"/>
  <c r="D96" i="33"/>
  <c r="R105" i="20"/>
  <c r="O105" i="20"/>
  <c r="R139" i="31"/>
  <c r="R91" i="20"/>
  <c r="R136" i="19"/>
  <c r="O136" i="19"/>
  <c r="R112" i="20"/>
  <c r="R110" i="19"/>
  <c r="R116" i="19"/>
  <c r="R52" i="18"/>
  <c r="R33" i="18"/>
  <c r="R45" i="21"/>
  <c r="R48" i="18"/>
  <c r="R121" i="18"/>
  <c r="O121" i="18"/>
  <c r="R108" i="17"/>
  <c r="P58" i="20"/>
  <c r="U27" i="31"/>
  <c r="AQ27" i="31" s="1"/>
  <c r="R84" i="17"/>
  <c r="R128" i="16"/>
  <c r="R30" i="17"/>
  <c r="R132" i="16"/>
  <c r="R43" i="17"/>
  <c r="O43" i="17"/>
  <c r="P43" i="17" s="1"/>
  <c r="Q43" i="17" s="1"/>
  <c r="R136" i="16"/>
  <c r="O136" i="16"/>
  <c r="R121" i="17"/>
  <c r="O121" i="17"/>
  <c r="R82" i="18"/>
  <c r="R79" i="17"/>
  <c r="R139" i="14"/>
  <c r="E85" i="17"/>
  <c r="H84" i="17" s="1"/>
  <c r="I84" i="17" s="1"/>
  <c r="J84" i="17" s="1"/>
  <c r="D100" i="17"/>
  <c r="R82" i="17"/>
  <c r="R67" i="16"/>
  <c r="P58" i="17"/>
  <c r="Q58" i="17" s="1"/>
  <c r="S58" i="17" s="1"/>
  <c r="U58" i="17" s="1"/>
  <c r="AQ58" i="17" s="1"/>
  <c r="AU58" i="17" s="1"/>
  <c r="R106" i="13"/>
  <c r="R146" i="13"/>
  <c r="R105" i="16"/>
  <c r="O105" i="16"/>
  <c r="R116" i="16"/>
  <c r="R83" i="14"/>
  <c r="R131" i="12"/>
  <c r="R47" i="13"/>
  <c r="D82" i="12"/>
  <c r="E68" i="12"/>
  <c r="H67" i="12" s="1"/>
  <c r="I67" i="12" s="1"/>
  <c r="J67" i="12" s="1"/>
  <c r="R83" i="12"/>
  <c r="R52" i="13"/>
  <c r="R75" i="13"/>
  <c r="R80" i="13"/>
  <c r="R123" i="12"/>
  <c r="E70" i="12"/>
  <c r="H69" i="12" s="1"/>
  <c r="I69" i="12" s="1"/>
  <c r="J69" i="12" s="1"/>
  <c r="D84" i="12"/>
  <c r="R60" i="10"/>
  <c r="R144" i="10"/>
  <c r="R137" i="10"/>
  <c r="E78" i="13"/>
  <c r="H77" i="13" s="1"/>
  <c r="I77" i="13" s="1"/>
  <c r="J77" i="13" s="1"/>
  <c r="D93" i="13"/>
  <c r="R128" i="11"/>
  <c r="R106" i="11"/>
  <c r="R143" i="11"/>
  <c r="R75" i="11"/>
  <c r="R143" i="9"/>
  <c r="R112" i="9"/>
  <c r="R97" i="8"/>
  <c r="E63" i="10"/>
  <c r="H62" i="10" s="1"/>
  <c r="I62" i="10" s="1"/>
  <c r="J62" i="10" s="1"/>
  <c r="D77" i="10"/>
  <c r="R141" i="8"/>
  <c r="E84" i="11"/>
  <c r="H83" i="11" s="1"/>
  <c r="I83" i="11" s="1"/>
  <c r="J83" i="11" s="1"/>
  <c r="D99" i="11"/>
  <c r="R66" i="8"/>
  <c r="R66" i="9"/>
  <c r="R61" i="9"/>
  <c r="R81" i="7"/>
  <c r="R121" i="9"/>
  <c r="O121" i="9"/>
  <c r="R67" i="8"/>
  <c r="R75" i="8"/>
  <c r="R35" i="6"/>
  <c r="AU28" i="9"/>
  <c r="D91" i="8"/>
  <c r="E76" i="8"/>
  <c r="H75" i="8" s="1"/>
  <c r="I75" i="8" s="1"/>
  <c r="J75" i="8" s="1"/>
  <c r="R105" i="7"/>
  <c r="O105" i="7"/>
  <c r="R52" i="6"/>
  <c r="R110" i="6"/>
  <c r="R63" i="6"/>
  <c r="R132" i="5"/>
  <c r="R121" i="5"/>
  <c r="O121" i="5"/>
  <c r="R52" i="7"/>
  <c r="O60" i="5"/>
  <c r="R60" i="5"/>
  <c r="R77" i="5"/>
  <c r="R114" i="4"/>
  <c r="E76" i="5"/>
  <c r="H75" i="5" s="1"/>
  <c r="I75" i="5" s="1"/>
  <c r="J75" i="5" s="1"/>
  <c r="D91" i="5"/>
  <c r="R92" i="3"/>
  <c r="R59" i="4"/>
  <c r="O59" i="4"/>
  <c r="R44" i="3"/>
  <c r="R145" i="1"/>
  <c r="R96" i="3"/>
  <c r="R139" i="4"/>
  <c r="E107" i="4"/>
  <c r="H106" i="4" s="1"/>
  <c r="I106" i="4" s="1"/>
  <c r="J106" i="4" s="1"/>
  <c r="D122" i="4"/>
  <c r="R125" i="4"/>
  <c r="E78" i="2"/>
  <c r="H77" i="2" s="1"/>
  <c r="I77" i="2" s="1"/>
  <c r="J77" i="2" s="1"/>
  <c r="D93" i="2"/>
  <c r="R121" i="1"/>
  <c r="O121" i="1"/>
  <c r="P121" i="1" s="1"/>
  <c r="Q121" i="1" s="1"/>
  <c r="S121" i="1" s="1"/>
  <c r="U121" i="1" s="1"/>
  <c r="AT121" i="1" s="1"/>
  <c r="BA121" i="1" s="1"/>
  <c r="R94" i="5"/>
  <c r="R61" i="2"/>
  <c r="R142" i="1"/>
  <c r="R108" i="28"/>
  <c r="R127" i="28"/>
  <c r="R129" i="28"/>
  <c r="D113" i="4"/>
  <c r="E98" i="4"/>
  <c r="H97" i="4" s="1"/>
  <c r="I97" i="4" s="1"/>
  <c r="J97" i="4" s="1"/>
  <c r="R84" i="1"/>
  <c r="R52" i="1"/>
  <c r="R44" i="1"/>
  <c r="R51" i="4"/>
  <c r="R45" i="4"/>
  <c r="R30" i="3"/>
  <c r="R78" i="1"/>
  <c r="R76" i="15"/>
  <c r="R74" i="30"/>
  <c r="R128" i="30"/>
  <c r="R116" i="29"/>
  <c r="R142" i="15"/>
  <c r="R115" i="30"/>
  <c r="R45" i="15"/>
  <c r="R94" i="29"/>
  <c r="R81" i="30"/>
  <c r="R66" i="15"/>
  <c r="R97" i="29"/>
  <c r="R122" i="30"/>
  <c r="R140" i="15"/>
  <c r="D99" i="28"/>
  <c r="E84" i="28"/>
  <c r="H83" i="28" s="1"/>
  <c r="I83" i="28" s="1"/>
  <c r="J83" i="28" s="1"/>
  <c r="R82" i="29"/>
  <c r="R36" i="29"/>
  <c r="D95" i="28"/>
  <c r="E80" i="28"/>
  <c r="H79" i="28" s="1"/>
  <c r="I79" i="28" s="1"/>
  <c r="J79" i="28" s="1"/>
  <c r="R42" i="29"/>
  <c r="O42" i="29"/>
  <c r="R90" i="33"/>
  <c r="R34" i="29"/>
  <c r="R49" i="33"/>
  <c r="R112" i="33"/>
  <c r="R146" i="30"/>
  <c r="R130" i="29"/>
  <c r="E75" i="33"/>
  <c r="H74" i="33" s="1"/>
  <c r="I74" i="33" s="1"/>
  <c r="J74" i="33" s="1"/>
  <c r="D90" i="33"/>
  <c r="O28" i="33"/>
  <c r="D95" i="29"/>
  <c r="E80" i="29"/>
  <c r="H79" i="29" s="1"/>
  <c r="I79" i="29" s="1"/>
  <c r="J79" i="29" s="1"/>
  <c r="R47" i="20"/>
  <c r="R97" i="31"/>
  <c r="R109" i="19"/>
  <c r="R142" i="31"/>
  <c r="R95" i="31"/>
  <c r="R79" i="19"/>
  <c r="R96" i="20"/>
  <c r="R45" i="31"/>
  <c r="R109" i="20"/>
  <c r="R107" i="19"/>
  <c r="R59" i="20"/>
  <c r="R113" i="19"/>
  <c r="R100" i="19"/>
  <c r="R48" i="19"/>
  <c r="D91" i="31"/>
  <c r="E76" i="31"/>
  <c r="H75" i="31" s="1"/>
  <c r="I75" i="31" s="1"/>
  <c r="J75" i="31" s="1"/>
  <c r="R42" i="18"/>
  <c r="O42" i="18"/>
  <c r="P42" i="18" s="1"/>
  <c r="Q42" i="18" s="1"/>
  <c r="S42" i="18" s="1"/>
  <c r="U42" i="18" s="1"/>
  <c r="AQ42" i="18" s="1"/>
  <c r="AU42" i="18" s="1"/>
  <c r="D99" i="19"/>
  <c r="E84" i="19"/>
  <c r="H83" i="19" s="1"/>
  <c r="I83" i="19" s="1"/>
  <c r="J83" i="19" s="1"/>
  <c r="R96" i="18"/>
  <c r="D96" i="31"/>
  <c r="E81" i="31"/>
  <c r="H80" i="31" s="1"/>
  <c r="I80" i="31" s="1"/>
  <c r="J80" i="31" s="1"/>
  <c r="R95" i="18"/>
  <c r="R43" i="18"/>
  <c r="R53" i="19"/>
  <c r="R82" i="31"/>
  <c r="R114" i="17"/>
  <c r="R81" i="17"/>
  <c r="R124" i="17"/>
  <c r="R95" i="17"/>
  <c r="D92" i="18"/>
  <c r="E77" i="18"/>
  <c r="H76" i="18" s="1"/>
  <c r="I76" i="18" s="1"/>
  <c r="J76" i="18" s="1"/>
  <c r="R32" i="17"/>
  <c r="R76" i="17"/>
  <c r="E60" i="17"/>
  <c r="H59" i="17" s="1"/>
  <c r="I59" i="17" s="1"/>
  <c r="J59" i="17" s="1"/>
  <c r="D74" i="17"/>
  <c r="R31" i="16"/>
  <c r="R58" i="16"/>
  <c r="O58" i="16"/>
  <c r="R126" i="13"/>
  <c r="R132" i="13"/>
  <c r="R114" i="16"/>
  <c r="R80" i="14"/>
  <c r="R32" i="13"/>
  <c r="R66" i="12"/>
  <c r="D95" i="16"/>
  <c r="E80" i="16"/>
  <c r="H79" i="16" s="1"/>
  <c r="I79" i="16" s="1"/>
  <c r="J79" i="16" s="1"/>
  <c r="R76" i="14"/>
  <c r="R146" i="12"/>
  <c r="R78" i="13"/>
  <c r="R121" i="12"/>
  <c r="O121" i="12"/>
  <c r="R89" i="13"/>
  <c r="O89" i="13"/>
  <c r="R90" i="12"/>
  <c r="O90" i="12"/>
  <c r="R36" i="12"/>
  <c r="E93" i="12"/>
  <c r="H92" i="12" s="1"/>
  <c r="I92" i="12" s="1"/>
  <c r="J92" i="12" s="1"/>
  <c r="D108" i="12"/>
  <c r="R126" i="10"/>
  <c r="R83" i="10"/>
  <c r="R130" i="10"/>
  <c r="R146" i="10"/>
  <c r="P42" i="13"/>
  <c r="R80" i="11"/>
  <c r="R48" i="11"/>
  <c r="R99" i="11"/>
  <c r="R140" i="11"/>
  <c r="R94" i="10"/>
  <c r="R45" i="10"/>
  <c r="R140" i="9"/>
  <c r="R33" i="10"/>
  <c r="R109" i="9"/>
  <c r="R92" i="8"/>
  <c r="D84" i="9"/>
  <c r="E70" i="9"/>
  <c r="H69" i="9" s="1"/>
  <c r="I69" i="9" s="1"/>
  <c r="J69" i="9" s="1"/>
  <c r="R131" i="8"/>
  <c r="R138" i="8"/>
  <c r="D94" i="11"/>
  <c r="E79" i="11"/>
  <c r="H78" i="11" s="1"/>
  <c r="I78" i="11" s="1"/>
  <c r="J78" i="11" s="1"/>
  <c r="R94" i="8"/>
  <c r="R65" i="7"/>
  <c r="R37" i="8"/>
  <c r="R64" i="9"/>
  <c r="R65" i="8"/>
  <c r="R123" i="9"/>
  <c r="R147" i="7"/>
  <c r="R58" i="8"/>
  <c r="O58" i="8"/>
  <c r="P58" i="8" s="1"/>
  <c r="Q58" i="8" s="1"/>
  <c r="R78" i="8"/>
  <c r="R114" i="7"/>
  <c r="R96" i="6"/>
  <c r="R107" i="6"/>
  <c r="R60" i="6"/>
  <c r="R42" i="7"/>
  <c r="O42" i="7"/>
  <c r="R95" i="6"/>
  <c r="R33" i="6"/>
  <c r="R145" i="5"/>
  <c r="R45" i="6"/>
  <c r="D90" i="8"/>
  <c r="E75" i="8"/>
  <c r="H74" i="8" s="1"/>
  <c r="I74" i="8" s="1"/>
  <c r="J74" i="8" s="1"/>
  <c r="D125" i="6"/>
  <c r="E110" i="6"/>
  <c r="H109" i="6" s="1"/>
  <c r="I109" i="6" s="1"/>
  <c r="J109" i="6" s="1"/>
  <c r="AU58" i="5"/>
  <c r="R37" i="5"/>
  <c r="R74" i="5"/>
  <c r="R97" i="4"/>
  <c r="E79" i="6"/>
  <c r="H78" i="6" s="1"/>
  <c r="I78" i="6" s="1"/>
  <c r="J78" i="6" s="1"/>
  <c r="D94" i="6"/>
  <c r="AU59" i="5"/>
  <c r="R32" i="4"/>
  <c r="R91" i="3"/>
  <c r="R29" i="2"/>
  <c r="E85" i="5"/>
  <c r="H84" i="5" s="1"/>
  <c r="I84" i="5" s="1"/>
  <c r="J84" i="5" s="1"/>
  <c r="D100" i="5"/>
  <c r="R110" i="3"/>
  <c r="R99" i="2"/>
  <c r="R108" i="5"/>
  <c r="R142" i="4"/>
  <c r="E94" i="4"/>
  <c r="H93" i="4" s="1"/>
  <c r="I93" i="4" s="1"/>
  <c r="J93" i="4" s="1"/>
  <c r="D109" i="4"/>
  <c r="R116" i="3"/>
  <c r="D83" i="4"/>
  <c r="E69" i="4"/>
  <c r="H68" i="4" s="1"/>
  <c r="I68" i="4" s="1"/>
  <c r="J68" i="4" s="1"/>
  <c r="R76" i="2"/>
  <c r="R98" i="1"/>
  <c r="R96" i="2"/>
  <c r="E83" i="4"/>
  <c r="H82" i="4" s="1"/>
  <c r="I82" i="4" s="1"/>
  <c r="J82" i="4" s="1"/>
  <c r="D98" i="4"/>
  <c r="R141" i="28"/>
  <c r="AX121" i="1"/>
  <c r="R47" i="2"/>
  <c r="R46" i="4"/>
  <c r="D98" i="3"/>
  <c r="E83" i="3"/>
  <c r="H82" i="3" s="1"/>
  <c r="I82" i="3" s="1"/>
  <c r="J82" i="3" s="1"/>
  <c r="E74" i="2"/>
  <c r="H73" i="2" s="1"/>
  <c r="I73" i="2" s="1"/>
  <c r="J73" i="2" s="1"/>
  <c r="D89" i="2"/>
  <c r="R58" i="15"/>
  <c r="O58" i="15"/>
  <c r="R28" i="30"/>
  <c r="R113" i="29"/>
  <c r="R34" i="28"/>
  <c r="R139" i="15"/>
  <c r="O43" i="15"/>
  <c r="R43" i="15"/>
  <c r="R145" i="15"/>
  <c r="R33" i="28"/>
  <c r="D107" i="2"/>
  <c r="E92" i="2"/>
  <c r="H91" i="2" s="1"/>
  <c r="I91" i="2" s="1"/>
  <c r="J91" i="2" s="1"/>
  <c r="R64" i="15"/>
  <c r="R45" i="30"/>
  <c r="R53" i="15"/>
  <c r="E69" i="30"/>
  <c r="H68" i="30" s="1"/>
  <c r="I68" i="30" s="1"/>
  <c r="J68" i="30" s="1"/>
  <c r="D83" i="30"/>
  <c r="R49" i="30"/>
  <c r="R92" i="29"/>
  <c r="R116" i="30"/>
  <c r="R137" i="15"/>
  <c r="R48" i="15"/>
  <c r="R129" i="33"/>
  <c r="R109" i="33"/>
  <c r="R144" i="30"/>
  <c r="R137" i="30"/>
  <c r="O89" i="33"/>
  <c r="R89" i="33"/>
  <c r="D90" i="29"/>
  <c r="E75" i="29"/>
  <c r="H74" i="29" s="1"/>
  <c r="I74" i="29" s="1"/>
  <c r="J74" i="29" s="1"/>
  <c r="D92" i="29"/>
  <c r="E77" i="29"/>
  <c r="H76" i="29" s="1"/>
  <c r="I76" i="29" s="1"/>
  <c r="J76" i="29" s="1"/>
  <c r="R73" i="31"/>
  <c r="O73" i="31"/>
  <c r="P73" i="31" s="1"/>
  <c r="Q73" i="31" s="1"/>
  <c r="R97" i="17"/>
  <c r="R116" i="17"/>
  <c r="R143" i="16"/>
  <c r="R129" i="16"/>
  <c r="R94" i="16"/>
  <c r="R127" i="14"/>
  <c r="R89" i="16"/>
  <c r="O89" i="16"/>
  <c r="R141" i="14"/>
  <c r="E65" i="17"/>
  <c r="H64" i="17" s="1"/>
  <c r="I64" i="17" s="1"/>
  <c r="J64" i="17" s="1"/>
  <c r="D79" i="17"/>
  <c r="R147" i="14"/>
  <c r="R63" i="13"/>
  <c r="E77" i="16"/>
  <c r="H76" i="16" s="1"/>
  <c r="I76" i="16" s="1"/>
  <c r="J76" i="16" s="1"/>
  <c r="D92" i="16"/>
  <c r="R108" i="16"/>
  <c r="R77" i="14"/>
  <c r="R45" i="16"/>
  <c r="R125" i="13"/>
  <c r="R68" i="14"/>
  <c r="R110" i="13"/>
  <c r="R99" i="13"/>
  <c r="R141" i="10"/>
  <c r="E75" i="13"/>
  <c r="H74" i="13" s="1"/>
  <c r="I74" i="13" s="1"/>
  <c r="J74" i="13" s="1"/>
  <c r="D90" i="13"/>
  <c r="R132" i="10"/>
  <c r="R126" i="11"/>
  <c r="R77" i="11"/>
  <c r="R43" i="11"/>
  <c r="R137" i="11"/>
  <c r="R28" i="11"/>
  <c r="R47" i="11"/>
  <c r="R96" i="11"/>
  <c r="R137" i="9"/>
  <c r="R93" i="8"/>
  <c r="R33" i="9"/>
  <c r="R106" i="9"/>
  <c r="R100" i="8"/>
  <c r="R126" i="8"/>
  <c r="R143" i="8"/>
  <c r="R63" i="8"/>
  <c r="R62" i="7"/>
  <c r="R46" i="8"/>
  <c r="P58" i="11"/>
  <c r="R29" i="8"/>
  <c r="R64" i="7"/>
  <c r="R62" i="8"/>
  <c r="R144" i="7"/>
  <c r="R52" i="8"/>
  <c r="R83" i="8"/>
  <c r="R142" i="6"/>
  <c r="R31" i="6"/>
  <c r="R108" i="7"/>
  <c r="E81" i="7"/>
  <c r="H80" i="7" s="1"/>
  <c r="I80" i="7" s="1"/>
  <c r="J80" i="7" s="1"/>
  <c r="D96" i="7"/>
  <c r="R91" i="6"/>
  <c r="R128" i="5"/>
  <c r="R141" i="6"/>
  <c r="R128" i="6"/>
  <c r="R50" i="7"/>
  <c r="R89" i="6"/>
  <c r="O89" i="6"/>
  <c r="R136" i="5"/>
  <c r="O136" i="5"/>
  <c r="R36" i="6"/>
  <c r="R74" i="6"/>
  <c r="R113" i="5"/>
  <c r="R48" i="5"/>
  <c r="R92" i="4"/>
  <c r="R50" i="5"/>
  <c r="R61" i="3"/>
  <c r="R126" i="2"/>
  <c r="R141" i="1"/>
  <c r="R75" i="4"/>
  <c r="R84" i="3"/>
  <c r="R107" i="3"/>
  <c r="R111" i="5"/>
  <c r="R113" i="3"/>
  <c r="R129" i="1"/>
  <c r="R147" i="3"/>
  <c r="R121" i="4"/>
  <c r="O121" i="4"/>
  <c r="R67" i="4"/>
  <c r="E75" i="2"/>
  <c r="H74" i="2" s="1"/>
  <c r="I74" i="2" s="1"/>
  <c r="J74" i="2" s="1"/>
  <c r="D90" i="2"/>
  <c r="R90" i="5"/>
  <c r="R131" i="1"/>
  <c r="R83" i="4"/>
  <c r="R142" i="2"/>
  <c r="E82" i="5"/>
  <c r="H81" i="5" s="1"/>
  <c r="I81" i="5" s="1"/>
  <c r="J81" i="5" s="1"/>
  <c r="D97" i="5"/>
  <c r="R84" i="2"/>
  <c r="R131" i="2"/>
  <c r="R138" i="28"/>
  <c r="R62" i="1"/>
  <c r="R105" i="2"/>
  <c r="O105" i="2"/>
  <c r="D91" i="4"/>
  <c r="E76" i="4"/>
  <c r="H75" i="4" s="1"/>
  <c r="I75" i="4" s="1"/>
  <c r="J75" i="4" s="1"/>
  <c r="AU42" i="1"/>
  <c r="R50" i="2"/>
  <c r="R34" i="3"/>
  <c r="O136" i="15"/>
  <c r="R136" i="15"/>
  <c r="R29" i="15"/>
  <c r="R34" i="15"/>
  <c r="D81" i="30"/>
  <c r="E67" i="30"/>
  <c r="H66" i="30" s="1"/>
  <c r="I66" i="30" s="1"/>
  <c r="J66" i="30" s="1"/>
  <c r="R143" i="29"/>
  <c r="R124" i="15"/>
  <c r="R59" i="15"/>
  <c r="D94" i="4"/>
  <c r="E79" i="4"/>
  <c r="H78" i="4" s="1"/>
  <c r="I78" i="4" s="1"/>
  <c r="J78" i="4" s="1"/>
  <c r="R37" i="30"/>
  <c r="R128" i="15"/>
  <c r="R61" i="15"/>
  <c r="R113" i="30"/>
  <c r="R130" i="15"/>
  <c r="D92" i="28"/>
  <c r="E77" i="28"/>
  <c r="H76" i="28" s="1"/>
  <c r="I76" i="28" s="1"/>
  <c r="J76" i="28" s="1"/>
  <c r="R31" i="29"/>
  <c r="R35" i="29"/>
  <c r="E76" i="28"/>
  <c r="H75" i="28" s="1"/>
  <c r="I75" i="28" s="1"/>
  <c r="J75" i="28" s="1"/>
  <c r="D91" i="28"/>
  <c r="R106" i="33"/>
  <c r="R140" i="30"/>
  <c r="R98" i="20"/>
  <c r="R129" i="19"/>
  <c r="E75" i="20"/>
  <c r="H74" i="20" s="1"/>
  <c r="I74" i="20" s="1"/>
  <c r="J74" i="20" s="1"/>
  <c r="D90" i="20"/>
  <c r="R65" i="20"/>
  <c r="E60" i="31"/>
  <c r="H59" i="31" s="1"/>
  <c r="I59" i="31" s="1"/>
  <c r="J59" i="31" s="1"/>
  <c r="D74" i="31"/>
  <c r="R84" i="18"/>
  <c r="R30" i="18"/>
  <c r="R35" i="19"/>
  <c r="R53" i="21"/>
  <c r="R29" i="18"/>
  <c r="R130" i="18"/>
  <c r="R76" i="31"/>
  <c r="E61" i="19"/>
  <c r="H60" i="19" s="1"/>
  <c r="I60" i="19" s="1"/>
  <c r="J60" i="19" s="1"/>
  <c r="D75" i="19"/>
  <c r="R92" i="17"/>
  <c r="R67" i="17"/>
  <c r="D100" i="19"/>
  <c r="E85" i="19"/>
  <c r="H84" i="19" s="1"/>
  <c r="I84" i="19" s="1"/>
  <c r="J84" i="19" s="1"/>
  <c r="R113" i="17"/>
  <c r="R140" i="16"/>
  <c r="R80" i="17"/>
  <c r="R29" i="17"/>
  <c r="E79" i="18"/>
  <c r="H78" i="18" s="1"/>
  <c r="I78" i="18" s="1"/>
  <c r="J78" i="18" s="1"/>
  <c r="D94" i="18"/>
  <c r="R50" i="17"/>
  <c r="R66" i="16"/>
  <c r="R125" i="14"/>
  <c r="R144" i="14"/>
  <c r="R60" i="13"/>
  <c r="R94" i="14"/>
  <c r="R93" i="14"/>
  <c r="R78" i="14"/>
  <c r="R111" i="16"/>
  <c r="R74" i="14"/>
  <c r="R145" i="13"/>
  <c r="R63" i="12"/>
  <c r="R53" i="13"/>
  <c r="D97" i="14"/>
  <c r="E82" i="14"/>
  <c r="H81" i="14" s="1"/>
  <c r="I81" i="14" s="1"/>
  <c r="J81" i="14" s="1"/>
  <c r="D99" i="14"/>
  <c r="E84" i="14"/>
  <c r="H83" i="14" s="1"/>
  <c r="I83" i="14" s="1"/>
  <c r="J83" i="14" s="1"/>
  <c r="D112" i="14"/>
  <c r="E97" i="14"/>
  <c r="H96" i="14" s="1"/>
  <c r="I96" i="14" s="1"/>
  <c r="J96" i="14" s="1"/>
  <c r="R82" i="12"/>
  <c r="R95" i="12"/>
  <c r="R37" i="12"/>
  <c r="R129" i="10"/>
  <c r="R138" i="10"/>
  <c r="R124" i="10"/>
  <c r="R108" i="12"/>
  <c r="R123" i="10"/>
  <c r="O42" i="10"/>
  <c r="P42" i="10" s="1"/>
  <c r="Q42" i="10" s="1"/>
  <c r="R42" i="10"/>
  <c r="R130" i="11"/>
  <c r="R82" i="11"/>
  <c r="R142" i="11"/>
  <c r="R42" i="11"/>
  <c r="O42" i="11"/>
  <c r="P42" i="11" s="1"/>
  <c r="Q42" i="11" s="1"/>
  <c r="S42" i="11" s="1"/>
  <c r="U42" i="11" s="1"/>
  <c r="AQ42" i="11" s="1"/>
  <c r="AU42" i="11" s="1"/>
  <c r="R90" i="10"/>
  <c r="R91" i="11"/>
  <c r="R26" i="10"/>
  <c r="O26" i="10"/>
  <c r="P26" i="10" s="1"/>
  <c r="Q26" i="10" s="1"/>
  <c r="S26" i="10" s="1"/>
  <c r="U26" i="10" s="1"/>
  <c r="AQ26" i="10" s="1"/>
  <c r="AU26" i="10" s="1"/>
  <c r="R60" i="11"/>
  <c r="R94" i="9"/>
  <c r="R99" i="9"/>
  <c r="D95" i="11"/>
  <c r="E80" i="11"/>
  <c r="H79" i="11" s="1"/>
  <c r="I79" i="11" s="1"/>
  <c r="J79" i="11" s="1"/>
  <c r="R111" i="9"/>
  <c r="R140" i="8"/>
  <c r="R60" i="8"/>
  <c r="O60" i="8"/>
  <c r="P60" i="8" s="1"/>
  <c r="Q60" i="8" s="1"/>
  <c r="S60" i="8" s="1"/>
  <c r="U60" i="8" s="1"/>
  <c r="AQ60" i="8" s="1"/>
  <c r="R146" i="7"/>
  <c r="R61" i="7"/>
  <c r="R59" i="8"/>
  <c r="O59" i="8"/>
  <c r="P59" i="8" s="1"/>
  <c r="Q59" i="8" s="1"/>
  <c r="R69" i="7"/>
  <c r="R139" i="6"/>
  <c r="AU28" i="6"/>
  <c r="R111" i="7"/>
  <c r="E94" i="7"/>
  <c r="H93" i="7" s="1"/>
  <c r="I93" i="7" s="1"/>
  <c r="J93" i="7" s="1"/>
  <c r="D109" i="7"/>
  <c r="D95" i="6"/>
  <c r="E80" i="6"/>
  <c r="H79" i="6" s="1"/>
  <c r="I79" i="6" s="1"/>
  <c r="J79" i="6" s="1"/>
  <c r="E70" i="8"/>
  <c r="H69" i="8" s="1"/>
  <c r="I69" i="8" s="1"/>
  <c r="J69" i="8" s="1"/>
  <c r="D84" i="8"/>
  <c r="R84" i="6"/>
  <c r="R138" i="6"/>
  <c r="R35" i="7"/>
  <c r="R126" i="6"/>
  <c r="R129" i="5"/>
  <c r="R84" i="5"/>
  <c r="E76" i="6"/>
  <c r="H75" i="6" s="1"/>
  <c r="I75" i="6" s="1"/>
  <c r="J75" i="6" s="1"/>
  <c r="D91" i="6"/>
  <c r="R112" i="4"/>
  <c r="O42" i="3"/>
  <c r="P42" i="3" s="1"/>
  <c r="Q42" i="3" s="1"/>
  <c r="S42" i="3" s="1"/>
  <c r="U42" i="3" s="1"/>
  <c r="AQ42" i="3" s="1"/>
  <c r="AU42" i="3" s="1"/>
  <c r="R42" i="3"/>
  <c r="R145" i="3"/>
  <c r="R129" i="3"/>
  <c r="R81" i="3"/>
  <c r="D82" i="5"/>
  <c r="E68" i="5"/>
  <c r="H67" i="5" s="1"/>
  <c r="I67" i="5" s="1"/>
  <c r="J67" i="5" s="1"/>
  <c r="R144" i="3"/>
  <c r="R123" i="4"/>
  <c r="R58" i="4"/>
  <c r="O58" i="4"/>
  <c r="P58" i="4" s="1"/>
  <c r="Q58" i="4" s="1"/>
  <c r="S58" i="4" s="1"/>
  <c r="U58" i="4" s="1"/>
  <c r="AQ58" i="4" s="1"/>
  <c r="AU58" i="4" s="1"/>
  <c r="R82" i="2"/>
  <c r="R125" i="2"/>
  <c r="R74" i="4"/>
  <c r="O74" i="4"/>
  <c r="R139" i="2"/>
  <c r="R35" i="2"/>
  <c r="R69" i="4"/>
  <c r="R109" i="1"/>
  <c r="R98" i="3"/>
  <c r="E83" i="2"/>
  <c r="H82" i="2" s="1"/>
  <c r="I82" i="2" s="1"/>
  <c r="J82" i="2" s="1"/>
  <c r="D98" i="2"/>
  <c r="R95" i="1"/>
  <c r="R125" i="1"/>
  <c r="R48" i="1"/>
  <c r="E84" i="3"/>
  <c r="H83" i="3" s="1"/>
  <c r="I83" i="3" s="1"/>
  <c r="J83" i="3" s="1"/>
  <c r="D99" i="3"/>
  <c r="R114" i="2"/>
  <c r="R27" i="1"/>
  <c r="O27" i="1"/>
  <c r="P27" i="1" s="1"/>
  <c r="Q27" i="1" s="1"/>
  <c r="R47" i="3"/>
  <c r="R53" i="4"/>
  <c r="E81" i="3"/>
  <c r="H80" i="3" s="1"/>
  <c r="I80" i="3" s="1"/>
  <c r="J80" i="3" s="1"/>
  <c r="D96" i="3"/>
  <c r="R98" i="28"/>
  <c r="R82" i="15"/>
  <c r="D127" i="3"/>
  <c r="E112" i="3"/>
  <c r="H111" i="3" s="1"/>
  <c r="I111" i="3" s="1"/>
  <c r="J111" i="3" s="1"/>
  <c r="R60" i="15"/>
  <c r="U73" i="3"/>
  <c r="AQ73" i="3" s="1"/>
  <c r="R127" i="15"/>
  <c r="O89" i="30"/>
  <c r="R89" i="30"/>
  <c r="R123" i="30"/>
  <c r="R122" i="15"/>
  <c r="R140" i="29"/>
  <c r="R51" i="15"/>
  <c r="R129" i="30"/>
  <c r="R111" i="29"/>
  <c r="R34" i="30"/>
  <c r="R46" i="15"/>
  <c r="R73" i="33"/>
  <c r="O73" i="33"/>
  <c r="R83" i="29"/>
  <c r="R116" i="33"/>
  <c r="R99" i="33"/>
  <c r="R138" i="30"/>
  <c r="R143" i="30"/>
  <c r="R143" i="33"/>
  <c r="R128" i="29"/>
  <c r="R69" i="29"/>
  <c r="S26" i="29"/>
  <c r="U26" i="29" s="1"/>
  <c r="AQ26" i="29" s="1"/>
  <c r="AU26" i="29" s="1"/>
  <c r="E84" i="29"/>
  <c r="H83" i="29" s="1"/>
  <c r="I83" i="29" s="1"/>
  <c r="J83" i="29" s="1"/>
  <c r="D99" i="29"/>
  <c r="R114" i="19"/>
  <c r="D84" i="31"/>
  <c r="E70" i="31"/>
  <c r="H69" i="31" s="1"/>
  <c r="I69" i="31" s="1"/>
  <c r="J69" i="31" s="1"/>
  <c r="R95" i="19"/>
  <c r="R31" i="18"/>
  <c r="E83" i="31"/>
  <c r="H82" i="31" s="1"/>
  <c r="I82" i="31" s="1"/>
  <c r="J82" i="31" s="1"/>
  <c r="D98" i="31"/>
  <c r="R81" i="18"/>
  <c r="R63" i="31"/>
  <c r="R49" i="21"/>
  <c r="R43" i="21"/>
  <c r="R79" i="31"/>
  <c r="R83" i="31"/>
  <c r="R98" i="18"/>
  <c r="R64" i="17"/>
  <c r="R52" i="17"/>
  <c r="R137" i="16"/>
  <c r="E60" i="18"/>
  <c r="H59" i="18" s="1"/>
  <c r="I59" i="18" s="1"/>
  <c r="J59" i="18" s="1"/>
  <c r="D74" i="18"/>
  <c r="R77" i="17"/>
  <c r="R94" i="17"/>
  <c r="R65" i="17"/>
  <c r="E85" i="18"/>
  <c r="H84" i="18" s="1"/>
  <c r="I84" i="18" s="1"/>
  <c r="J84" i="18" s="1"/>
  <c r="D100" i="18"/>
  <c r="R83" i="16"/>
  <c r="R111" i="14"/>
  <c r="R116" i="14"/>
  <c r="R98" i="14"/>
  <c r="D92" i="14"/>
  <c r="E77" i="14"/>
  <c r="H76" i="14" s="1"/>
  <c r="I76" i="14" s="1"/>
  <c r="J76" i="14" s="1"/>
  <c r="U26" i="17"/>
  <c r="AQ26" i="17" s="1"/>
  <c r="AU26" i="17" s="1"/>
  <c r="R51" i="14"/>
  <c r="R111" i="13"/>
  <c r="R136" i="13"/>
  <c r="O136" i="13"/>
  <c r="E94" i="14"/>
  <c r="H93" i="14" s="1"/>
  <c r="I93" i="14" s="1"/>
  <c r="J93" i="14" s="1"/>
  <c r="D109" i="14"/>
  <c r="R110" i="12"/>
  <c r="R60" i="12"/>
  <c r="D92" i="13"/>
  <c r="E77" i="13"/>
  <c r="H76" i="13" s="1"/>
  <c r="I76" i="13" s="1"/>
  <c r="J76" i="13" s="1"/>
  <c r="R80" i="12"/>
  <c r="R51" i="13"/>
  <c r="R94" i="13"/>
  <c r="R33" i="13"/>
  <c r="R73" i="12"/>
  <c r="O73" i="12"/>
  <c r="R80" i="10"/>
  <c r="R115" i="10"/>
  <c r="R121" i="10"/>
  <c r="O121" i="10"/>
  <c r="R90" i="11"/>
  <c r="R73" i="11"/>
  <c r="O73" i="11"/>
  <c r="R139" i="11"/>
  <c r="R99" i="10"/>
  <c r="R129" i="11"/>
  <c r="R84" i="11"/>
  <c r="R37" i="10"/>
  <c r="E83" i="11"/>
  <c r="H82" i="11" s="1"/>
  <c r="I82" i="11" s="1"/>
  <c r="J82" i="11" s="1"/>
  <c r="D98" i="11"/>
  <c r="R82" i="9"/>
  <c r="R108" i="9"/>
  <c r="R96" i="9"/>
  <c r="R130" i="8"/>
  <c r="R124" i="9"/>
  <c r="R132" i="7"/>
  <c r="R123" i="7"/>
  <c r="R68" i="8"/>
  <c r="R126" i="9"/>
  <c r="R66" i="7"/>
  <c r="R73" i="8"/>
  <c r="O73" i="8"/>
  <c r="P73" i="8" s="1"/>
  <c r="Q73" i="8" s="1"/>
  <c r="S73" i="8" s="1"/>
  <c r="U73" i="8" s="1"/>
  <c r="AQ73" i="8" s="1"/>
  <c r="AU73" i="8" s="1"/>
  <c r="R141" i="5"/>
  <c r="R147" i="5"/>
  <c r="R78" i="6"/>
  <c r="D98" i="6"/>
  <c r="E83" i="6"/>
  <c r="H82" i="6" s="1"/>
  <c r="I82" i="6" s="1"/>
  <c r="J82" i="6" s="1"/>
  <c r="D106" i="7"/>
  <c r="E91" i="7"/>
  <c r="H90" i="7" s="1"/>
  <c r="I90" i="7" s="1"/>
  <c r="J90" i="7" s="1"/>
  <c r="R81" i="5"/>
  <c r="R94" i="4"/>
  <c r="R109" i="4"/>
  <c r="E101" i="6"/>
  <c r="H100" i="6" s="1"/>
  <c r="I100" i="6" s="1"/>
  <c r="J100" i="6" s="1"/>
  <c r="D116" i="6"/>
  <c r="R144" i="2"/>
  <c r="E81" i="5"/>
  <c r="H80" i="5" s="1"/>
  <c r="I80" i="5" s="1"/>
  <c r="J80" i="5" s="1"/>
  <c r="D96" i="5"/>
  <c r="R136" i="3"/>
  <c r="O136" i="3"/>
  <c r="R94" i="2"/>
  <c r="R63" i="3"/>
  <c r="R69" i="3"/>
  <c r="R68" i="2"/>
  <c r="R91" i="1"/>
  <c r="R73" i="2"/>
  <c r="O73" i="2"/>
  <c r="P73" i="2" s="1"/>
  <c r="Q73" i="2" s="1"/>
  <c r="S73" i="2" s="1"/>
  <c r="U73" i="2" s="1"/>
  <c r="AQ73" i="2" s="1"/>
  <c r="AU73" i="2" s="1"/>
  <c r="R95" i="5"/>
  <c r="R77" i="4"/>
  <c r="R66" i="4"/>
  <c r="R79" i="3"/>
  <c r="R81" i="2"/>
  <c r="R43" i="1"/>
  <c r="O43" i="1"/>
  <c r="R114" i="28"/>
  <c r="O73" i="1"/>
  <c r="R73" i="1"/>
  <c r="R108" i="2"/>
  <c r="E77" i="2"/>
  <c r="H76" i="2" s="1"/>
  <c r="I76" i="2" s="1"/>
  <c r="J76" i="2" s="1"/>
  <c r="D92" i="2"/>
  <c r="R126" i="28"/>
  <c r="R49" i="4"/>
  <c r="R28" i="3"/>
  <c r="R27" i="3"/>
  <c r="D100" i="4"/>
  <c r="E85" i="4"/>
  <c r="H84" i="4" s="1"/>
  <c r="I84" i="4" s="1"/>
  <c r="J84" i="4" s="1"/>
  <c r="R67" i="28"/>
  <c r="R44" i="30"/>
  <c r="R68" i="15"/>
  <c r="R112" i="30"/>
  <c r="R32" i="15"/>
  <c r="R37" i="15"/>
  <c r="R121" i="30"/>
  <c r="O121" i="30"/>
  <c r="R116" i="15"/>
  <c r="R137" i="29"/>
  <c r="AU27" i="30"/>
  <c r="R90" i="28"/>
  <c r="R62" i="30"/>
  <c r="R108" i="29"/>
  <c r="D89" i="28"/>
  <c r="E74" i="28"/>
  <c r="H73" i="28" s="1"/>
  <c r="I73" i="28" s="1"/>
  <c r="J73" i="28" s="1"/>
  <c r="R62" i="29"/>
  <c r="D92" i="15"/>
  <c r="E77" i="15"/>
  <c r="H76" i="15" s="1"/>
  <c r="I76" i="15" s="1"/>
  <c r="J76" i="15" s="1"/>
  <c r="R96" i="33"/>
  <c r="R113" i="33"/>
  <c r="AU27" i="33"/>
  <c r="R141" i="30"/>
  <c r="R129" i="29"/>
  <c r="R126" i="29"/>
  <c r="E68" i="29"/>
  <c r="H67" i="29" s="1"/>
  <c r="I67" i="29" s="1"/>
  <c r="J67" i="29" s="1"/>
  <c r="D82" i="29"/>
  <c r="R60" i="20"/>
  <c r="R93" i="31"/>
  <c r="R66" i="31"/>
  <c r="R97" i="19"/>
  <c r="E82" i="20"/>
  <c r="H81" i="20" s="1"/>
  <c r="I81" i="20" s="1"/>
  <c r="J81" i="20" s="1"/>
  <c r="D97" i="20"/>
  <c r="R65" i="31"/>
  <c r="P42" i="20"/>
  <c r="Q42" i="20" s="1"/>
  <c r="S42" i="20" s="1"/>
  <c r="U42" i="20" s="1"/>
  <c r="AQ42" i="20" s="1"/>
  <c r="AU42" i="20" s="1"/>
  <c r="R145" i="18"/>
  <c r="E64" i="19"/>
  <c r="H63" i="19" s="1"/>
  <c r="I63" i="19" s="1"/>
  <c r="J63" i="19" s="1"/>
  <c r="D78" i="19"/>
  <c r="E83" i="19"/>
  <c r="H82" i="19" s="1"/>
  <c r="I82" i="19" s="1"/>
  <c r="J82" i="19" s="1"/>
  <c r="D98" i="19"/>
  <c r="R78" i="18"/>
  <c r="R31" i="19"/>
  <c r="R48" i="21"/>
  <c r="R94" i="18"/>
  <c r="R115" i="18"/>
  <c r="R93" i="18"/>
  <c r="R61" i="17"/>
  <c r="R78" i="17"/>
  <c r="R130" i="16"/>
  <c r="O59" i="18"/>
  <c r="P59" i="18" s="1"/>
  <c r="Q59" i="18" s="1"/>
  <c r="S59" i="18" s="1"/>
  <c r="U59" i="18" s="1"/>
  <c r="AQ59" i="18" s="1"/>
  <c r="AU59" i="18" s="1"/>
  <c r="E67" i="31"/>
  <c r="H66" i="31" s="1"/>
  <c r="I66" i="31" s="1"/>
  <c r="J66" i="31" s="1"/>
  <c r="D81" i="31"/>
  <c r="R74" i="17"/>
  <c r="R62" i="17"/>
  <c r="R90" i="16"/>
  <c r="R108" i="14"/>
  <c r="R114" i="14"/>
  <c r="R145" i="14"/>
  <c r="R113" i="14"/>
  <c r="R126" i="14"/>
  <c r="D89" i="17"/>
  <c r="E74" i="17"/>
  <c r="H73" i="17" s="1"/>
  <c r="I73" i="17" s="1"/>
  <c r="J73" i="17" s="1"/>
  <c r="R90" i="14"/>
  <c r="R147" i="13"/>
  <c r="R75" i="14"/>
  <c r="R128" i="13"/>
  <c r="R53" i="16"/>
  <c r="R108" i="13"/>
  <c r="R28" i="13"/>
  <c r="D95" i="13"/>
  <c r="E80" i="13"/>
  <c r="H79" i="13" s="1"/>
  <c r="I79" i="13" s="1"/>
  <c r="J79" i="13" s="1"/>
  <c r="R107" i="12"/>
  <c r="R141" i="12"/>
  <c r="R77" i="12"/>
  <c r="R50" i="13"/>
  <c r="R73" i="13"/>
  <c r="O73" i="13"/>
  <c r="R79" i="12"/>
  <c r="R100" i="12"/>
  <c r="R136" i="10"/>
  <c r="O136" i="10"/>
  <c r="E79" i="12"/>
  <c r="H78" i="12" s="1"/>
  <c r="I78" i="12" s="1"/>
  <c r="J78" i="12" s="1"/>
  <c r="D94" i="12"/>
  <c r="R77" i="10"/>
  <c r="R125" i="10"/>
  <c r="R144" i="11"/>
  <c r="R29" i="11"/>
  <c r="R53" i="11"/>
  <c r="R35" i="11"/>
  <c r="R95" i="10"/>
  <c r="R44" i="11"/>
  <c r="R81" i="11"/>
  <c r="R34" i="11"/>
  <c r="E81" i="10"/>
  <c r="H80" i="10" s="1"/>
  <c r="I80" i="10" s="1"/>
  <c r="J80" i="10" s="1"/>
  <c r="D96" i="10"/>
  <c r="R110" i="8"/>
  <c r="E82" i="11"/>
  <c r="H81" i="11" s="1"/>
  <c r="I81" i="11" s="1"/>
  <c r="J81" i="11" s="1"/>
  <c r="D97" i="11"/>
  <c r="R122" i="8"/>
  <c r="R42" i="9"/>
  <c r="O42" i="9"/>
  <c r="P42" i="9" s="1"/>
  <c r="Q42" i="9" s="1"/>
  <c r="S42" i="9" s="1"/>
  <c r="U42" i="9" s="1"/>
  <c r="AQ42" i="9" s="1"/>
  <c r="AU42" i="9" s="1"/>
  <c r="R95" i="8"/>
  <c r="R91" i="9"/>
  <c r="R130" i="9"/>
  <c r="R124" i="7"/>
  <c r="R126" i="7"/>
  <c r="R76" i="8"/>
  <c r="R84" i="8"/>
  <c r="R138" i="5"/>
  <c r="R127" i="6"/>
  <c r="R144" i="5"/>
  <c r="R126" i="5"/>
  <c r="R45" i="7"/>
  <c r="R75" i="6"/>
  <c r="R81" i="6"/>
  <c r="D95" i="7"/>
  <c r="E80" i="7"/>
  <c r="H79" i="7" s="1"/>
  <c r="I79" i="7" s="1"/>
  <c r="J79" i="7" s="1"/>
  <c r="R31" i="7"/>
  <c r="R90" i="6"/>
  <c r="R125" i="5"/>
  <c r="R106" i="4"/>
  <c r="R115" i="5"/>
  <c r="R96" i="4"/>
  <c r="R124" i="2"/>
  <c r="R132" i="1"/>
  <c r="P42" i="5"/>
  <c r="R49" i="3"/>
  <c r="E79" i="5"/>
  <c r="H78" i="5" s="1"/>
  <c r="I78" i="5" s="1"/>
  <c r="J78" i="5" s="1"/>
  <c r="D94" i="5"/>
  <c r="R60" i="3"/>
  <c r="R66" i="3"/>
  <c r="R132" i="4"/>
  <c r="R123" i="2"/>
  <c r="R80" i="3"/>
  <c r="R83" i="3"/>
  <c r="R106" i="1"/>
  <c r="O106" i="1"/>
  <c r="R80" i="4"/>
  <c r="R127" i="2"/>
  <c r="R31" i="2"/>
  <c r="R76" i="3"/>
  <c r="R109" i="5"/>
  <c r="R116" i="1"/>
  <c r="O73" i="28"/>
  <c r="R73" i="28"/>
  <c r="R130" i="3"/>
  <c r="R81" i="1"/>
  <c r="O105" i="28"/>
  <c r="R105" i="28"/>
  <c r="R116" i="28"/>
  <c r="R35" i="1"/>
  <c r="R111" i="2"/>
  <c r="D126" i="2"/>
  <c r="E111" i="2"/>
  <c r="H110" i="2" s="1"/>
  <c r="I110" i="2" s="1"/>
  <c r="J110" i="2" s="1"/>
  <c r="R45" i="2"/>
  <c r="E75" i="3"/>
  <c r="H74" i="3" s="1"/>
  <c r="I74" i="3" s="1"/>
  <c r="J74" i="3" s="1"/>
  <c r="D90" i="3"/>
  <c r="R112" i="28"/>
  <c r="E79" i="3"/>
  <c r="H78" i="3" s="1"/>
  <c r="I78" i="3" s="1"/>
  <c r="J78" i="3" s="1"/>
  <c r="D94" i="3"/>
  <c r="R27" i="28"/>
  <c r="O27" i="28"/>
  <c r="R42" i="30"/>
  <c r="O42" i="30"/>
  <c r="P42" i="30" s="1"/>
  <c r="Q42" i="30" s="1"/>
  <c r="R35" i="15"/>
  <c r="R52" i="15"/>
  <c r="R109" i="30"/>
  <c r="O27" i="15"/>
  <c r="P27" i="15" s="1"/>
  <c r="Q27" i="15" s="1"/>
  <c r="S27" i="15" s="1"/>
  <c r="U27" i="15" s="1"/>
  <c r="AQ27" i="15" s="1"/>
  <c r="AU27" i="15" s="1"/>
  <c r="R27" i="15"/>
  <c r="R60" i="30"/>
  <c r="R113" i="15"/>
  <c r="R65" i="30"/>
  <c r="R100" i="15"/>
  <c r="R115" i="15"/>
  <c r="E94" i="15"/>
  <c r="H93" i="15" s="1"/>
  <c r="I93" i="15" s="1"/>
  <c r="J93" i="15" s="1"/>
  <c r="D109" i="15"/>
  <c r="O59" i="29"/>
  <c r="R59" i="29"/>
  <c r="R67" i="33"/>
  <c r="R79" i="29"/>
  <c r="R91" i="33"/>
  <c r="R73" i="29"/>
  <c r="O73" i="29"/>
  <c r="R147" i="33"/>
  <c r="P58" i="28"/>
  <c r="Q58" i="28" s="1"/>
  <c r="S58" i="28" s="1"/>
  <c r="U58" i="28" s="1"/>
  <c r="AQ58" i="28" s="1"/>
  <c r="AU58" i="28" s="1"/>
  <c r="D100" i="30"/>
  <c r="E85" i="30"/>
  <c r="H84" i="30" s="1"/>
  <c r="I84" i="30" s="1"/>
  <c r="J84" i="30" s="1"/>
  <c r="R78" i="29"/>
  <c r="D99" i="15"/>
  <c r="E84" i="15"/>
  <c r="H83" i="15" s="1"/>
  <c r="I83" i="15" s="1"/>
  <c r="J83" i="15" s="1"/>
  <c r="R140" i="33"/>
  <c r="R66" i="29"/>
  <c r="R98" i="31"/>
  <c r="R146" i="31"/>
  <c r="R89" i="20"/>
  <c r="O89" i="20"/>
  <c r="R92" i="19"/>
  <c r="R62" i="31"/>
  <c r="R90" i="31"/>
  <c r="R63" i="20"/>
  <c r="D114" i="20"/>
  <c r="E99" i="20"/>
  <c r="H98" i="20" s="1"/>
  <c r="I98" i="20" s="1"/>
  <c r="J98" i="20" s="1"/>
  <c r="O43" i="19"/>
  <c r="R43" i="19"/>
  <c r="R75" i="18"/>
  <c r="R44" i="21"/>
  <c r="R46" i="19"/>
  <c r="R68" i="18"/>
  <c r="R75" i="17"/>
  <c r="R49" i="17"/>
  <c r="D91" i="21"/>
  <c r="E76" i="21"/>
  <c r="H75" i="21" s="1"/>
  <c r="I75" i="21" s="1"/>
  <c r="J75" i="21" s="1"/>
  <c r="R83" i="17"/>
  <c r="R59" i="17"/>
  <c r="O59" i="17"/>
  <c r="P59" i="17" s="1"/>
  <c r="Q59" i="17" s="1"/>
  <c r="S59" i="17" s="1"/>
  <c r="U59" i="17" s="1"/>
  <c r="AQ59" i="17" s="1"/>
  <c r="AU59" i="17" s="1"/>
  <c r="O105" i="14"/>
  <c r="R105" i="14"/>
  <c r="R136" i="14"/>
  <c r="O136" i="14"/>
  <c r="R68" i="16"/>
  <c r="R98" i="16"/>
  <c r="E79" i="17"/>
  <c r="H78" i="17" s="1"/>
  <c r="I78" i="17" s="1"/>
  <c r="J78" i="17" s="1"/>
  <c r="D94" i="17"/>
  <c r="R124" i="14"/>
  <c r="R144" i="13"/>
  <c r="P73" i="17"/>
  <c r="Q73" i="17" s="1"/>
  <c r="S73" i="17" s="1"/>
  <c r="U73" i="17" s="1"/>
  <c r="AQ73" i="17" s="1"/>
  <c r="AU73" i="17" s="1"/>
  <c r="D84" i="13"/>
  <c r="E70" i="13"/>
  <c r="H69" i="13" s="1"/>
  <c r="I69" i="13" s="1"/>
  <c r="J69" i="13" s="1"/>
  <c r="R37" i="14"/>
  <c r="R49" i="16"/>
  <c r="R43" i="16"/>
  <c r="R45" i="14"/>
  <c r="R136" i="12"/>
  <c r="O136" i="12"/>
  <c r="R91" i="13"/>
  <c r="AX105" i="12"/>
  <c r="R138" i="12"/>
  <c r="R112" i="12"/>
  <c r="R30" i="13"/>
  <c r="E65" i="14"/>
  <c r="H64" i="14" s="1"/>
  <c r="I64" i="14" s="1"/>
  <c r="J64" i="14" s="1"/>
  <c r="D79" i="14"/>
  <c r="R82" i="13"/>
  <c r="E67" i="13"/>
  <c r="H66" i="13" s="1"/>
  <c r="I66" i="13" s="1"/>
  <c r="J66" i="13" s="1"/>
  <c r="D81" i="13"/>
  <c r="R76" i="12"/>
  <c r="R90" i="13"/>
  <c r="R92" i="12"/>
  <c r="R91" i="12"/>
  <c r="R74" i="10"/>
  <c r="R53" i="10"/>
  <c r="R33" i="11"/>
  <c r="R115" i="11"/>
  <c r="R145" i="9"/>
  <c r="R68" i="11"/>
  <c r="R98" i="11"/>
  <c r="R125" i="11"/>
  <c r="R127" i="11"/>
  <c r="R92" i="10"/>
  <c r="R131" i="11"/>
  <c r="D91" i="11"/>
  <c r="E76" i="11"/>
  <c r="H75" i="11" s="1"/>
  <c r="I75" i="11" s="1"/>
  <c r="J75" i="11" s="1"/>
  <c r="R30" i="10"/>
  <c r="R83" i="9"/>
  <c r="R125" i="8"/>
  <c r="R53" i="9"/>
  <c r="R45" i="9"/>
  <c r="R107" i="8"/>
  <c r="R116" i="8"/>
  <c r="R90" i="8"/>
  <c r="R84" i="9"/>
  <c r="R116" i="9"/>
  <c r="R68" i="9"/>
  <c r="D90" i="9"/>
  <c r="E75" i="9"/>
  <c r="H74" i="9" s="1"/>
  <c r="I74" i="9" s="1"/>
  <c r="J74" i="9" s="1"/>
  <c r="R128" i="9"/>
  <c r="E81" i="9"/>
  <c r="H80" i="9" s="1"/>
  <c r="I80" i="9" s="1"/>
  <c r="J80" i="9" s="1"/>
  <c r="D96" i="9"/>
  <c r="R64" i="8"/>
  <c r="R80" i="7"/>
  <c r="R79" i="8"/>
  <c r="R47" i="8"/>
  <c r="R53" i="7"/>
  <c r="E59" i="7"/>
  <c r="H58" i="7" s="1"/>
  <c r="I58" i="7" s="1"/>
  <c r="J58" i="7" s="1"/>
  <c r="D73" i="7"/>
  <c r="R99" i="4"/>
  <c r="R112" i="5"/>
  <c r="R30" i="5"/>
  <c r="P73" i="6"/>
  <c r="R91" i="4"/>
  <c r="R115" i="1"/>
  <c r="R146" i="4"/>
  <c r="R99" i="1"/>
  <c r="R121" i="2"/>
  <c r="O121" i="2"/>
  <c r="R28" i="2"/>
  <c r="R77" i="3"/>
  <c r="R100" i="5"/>
  <c r="R97" i="1"/>
  <c r="R112" i="3"/>
  <c r="R68" i="3"/>
  <c r="R89" i="1"/>
  <c r="O89" i="1"/>
  <c r="P89" i="1" s="1"/>
  <c r="Q89" i="1" s="1"/>
  <c r="R29" i="1"/>
  <c r="O29" i="1"/>
  <c r="R97" i="28"/>
  <c r="E63" i="3"/>
  <c r="H62" i="3" s="1"/>
  <c r="I62" i="3" s="1"/>
  <c r="J62" i="3" s="1"/>
  <c r="D77" i="3"/>
  <c r="R145" i="28"/>
  <c r="R78" i="28"/>
  <c r="R80" i="1"/>
  <c r="E82" i="3"/>
  <c r="H81" i="3" s="1"/>
  <c r="I81" i="3" s="1"/>
  <c r="J81" i="3" s="1"/>
  <c r="D97" i="3"/>
  <c r="R113" i="28"/>
  <c r="R128" i="28"/>
  <c r="R109" i="28"/>
  <c r="R44" i="4"/>
  <c r="R32" i="3"/>
  <c r="R31" i="3"/>
  <c r="R30" i="1"/>
  <c r="R46" i="1"/>
  <c r="R126" i="30"/>
  <c r="R94" i="30"/>
  <c r="R106" i="30"/>
  <c r="R114" i="15"/>
  <c r="R147" i="29"/>
  <c r="R131" i="15"/>
  <c r="R115" i="29"/>
  <c r="R126" i="15"/>
  <c r="R26" i="15"/>
  <c r="O26" i="15"/>
  <c r="P26" i="15" s="1"/>
  <c r="Q26" i="15" s="1"/>
  <c r="S26" i="15" s="1"/>
  <c r="U26" i="15" s="1"/>
  <c r="AQ26" i="15" s="1"/>
  <c r="AU26" i="15" s="1"/>
  <c r="R145" i="29"/>
  <c r="O58" i="33"/>
  <c r="P58" i="33" s="1"/>
  <c r="Q58" i="33" s="1"/>
  <c r="S58" i="33" s="1"/>
  <c r="U58" i="33" s="1"/>
  <c r="AQ58" i="33" s="1"/>
  <c r="AU58" i="33" s="1"/>
  <c r="R58" i="33"/>
  <c r="R84" i="29"/>
  <c r="R47" i="30"/>
  <c r="E75" i="15"/>
  <c r="H74" i="15" s="1"/>
  <c r="I74" i="15" s="1"/>
  <c r="J74" i="15" s="1"/>
  <c r="D90" i="15"/>
  <c r="E81" i="28"/>
  <c r="H80" i="28" s="1"/>
  <c r="I80" i="28" s="1"/>
  <c r="J80" i="28" s="1"/>
  <c r="D96" i="28"/>
  <c r="R76" i="29"/>
  <c r="R84" i="33"/>
  <c r="R43" i="33"/>
  <c r="O43" i="33"/>
  <c r="P43" i="33" s="1"/>
  <c r="Q43" i="33" s="1"/>
  <c r="S43" i="33" s="1"/>
  <c r="U43" i="33" s="1"/>
  <c r="AQ43" i="33" s="1"/>
  <c r="AU43" i="33" s="1"/>
  <c r="R144" i="33"/>
  <c r="R67" i="29"/>
  <c r="R75" i="29"/>
  <c r="R124" i="29"/>
  <c r="R47" i="31"/>
  <c r="R42" i="31"/>
  <c r="O42" i="31"/>
  <c r="P42" i="31" s="1"/>
  <c r="Q42" i="31" s="1"/>
  <c r="R127" i="18"/>
  <c r="D95" i="19"/>
  <c r="E80" i="19"/>
  <c r="H79" i="19" s="1"/>
  <c r="I79" i="19" s="1"/>
  <c r="J79" i="19" s="1"/>
  <c r="R116" i="18"/>
  <c r="R69" i="18"/>
  <c r="R51" i="21"/>
  <c r="R83" i="18"/>
  <c r="R79" i="18"/>
  <c r="R141" i="16"/>
  <c r="R35" i="17"/>
  <c r="E59" i="19"/>
  <c r="H58" i="19" s="1"/>
  <c r="I58" i="19" s="1"/>
  <c r="J58" i="19" s="1"/>
  <c r="P58" i="19" s="1"/>
  <c r="D73" i="19"/>
  <c r="R69" i="17"/>
  <c r="R99" i="16"/>
  <c r="R93" i="16"/>
  <c r="R131" i="14"/>
  <c r="R95" i="14"/>
  <c r="R122" i="14"/>
  <c r="R84" i="14"/>
  <c r="R65" i="13"/>
  <c r="R48" i="16"/>
  <c r="R48" i="14"/>
  <c r="R89" i="14"/>
  <c r="O89" i="14"/>
  <c r="R126" i="12"/>
  <c r="D110" i="13"/>
  <c r="E95" i="13"/>
  <c r="H94" i="13" s="1"/>
  <c r="I94" i="13" s="1"/>
  <c r="J94" i="13" s="1"/>
  <c r="R109" i="12"/>
  <c r="R65" i="12"/>
  <c r="R68" i="12"/>
  <c r="R76" i="13"/>
  <c r="R96" i="12"/>
  <c r="R78" i="10"/>
  <c r="R122" i="10"/>
  <c r="R128" i="10"/>
  <c r="E82" i="12"/>
  <c r="H81" i="12" s="1"/>
  <c r="I81" i="12" s="1"/>
  <c r="J81" i="12" s="1"/>
  <c r="D97" i="12"/>
  <c r="R111" i="10"/>
  <c r="R95" i="11"/>
  <c r="E67" i="10"/>
  <c r="H66" i="10" s="1"/>
  <c r="I66" i="10" s="1"/>
  <c r="J66" i="10" s="1"/>
  <c r="D81" i="10"/>
  <c r="R146" i="11"/>
  <c r="R93" i="11"/>
  <c r="R141" i="9"/>
  <c r="R31" i="11"/>
  <c r="R97" i="10"/>
  <c r="R100" i="10"/>
  <c r="E74" i="11"/>
  <c r="H73" i="11" s="1"/>
  <c r="I73" i="11" s="1"/>
  <c r="J73" i="11" s="1"/>
  <c r="D89" i="11"/>
  <c r="E62" i="11"/>
  <c r="H61" i="11" s="1"/>
  <c r="I61" i="11" s="1"/>
  <c r="J61" i="11" s="1"/>
  <c r="D76" i="11"/>
  <c r="R113" i="8"/>
  <c r="R35" i="9"/>
  <c r="E79" i="10"/>
  <c r="H78" i="10" s="1"/>
  <c r="I78" i="10" s="1"/>
  <c r="J78" i="10" s="1"/>
  <c r="D94" i="10"/>
  <c r="R81" i="9"/>
  <c r="R128" i="8"/>
  <c r="R113" i="9"/>
  <c r="R115" i="8"/>
  <c r="R30" i="8"/>
  <c r="D81" i="9"/>
  <c r="E67" i="9"/>
  <c r="H66" i="9" s="1"/>
  <c r="I66" i="9" s="1"/>
  <c r="J66" i="9" s="1"/>
  <c r="R59" i="9"/>
  <c r="R53" i="8"/>
  <c r="E69" i="7"/>
  <c r="H68" i="7" s="1"/>
  <c r="I68" i="7" s="1"/>
  <c r="J68" i="7" s="1"/>
  <c r="D83" i="7"/>
  <c r="R45" i="8"/>
  <c r="R78" i="7"/>
  <c r="D94" i="9"/>
  <c r="E79" i="9"/>
  <c r="H78" i="9" s="1"/>
  <c r="I78" i="9" s="1"/>
  <c r="J78" i="9" s="1"/>
  <c r="R61" i="8"/>
  <c r="O61" i="8"/>
  <c r="R77" i="7"/>
  <c r="R49" i="7"/>
  <c r="R145" i="6"/>
  <c r="R36" i="7"/>
  <c r="O28" i="7"/>
  <c r="R28" i="7"/>
  <c r="R122" i="6"/>
  <c r="R30" i="6"/>
  <c r="E81" i="8"/>
  <c r="H80" i="8" s="1"/>
  <c r="I80" i="8" s="1"/>
  <c r="J80" i="8" s="1"/>
  <c r="D96" i="8"/>
  <c r="D100" i="7"/>
  <c r="E85" i="7"/>
  <c r="H84" i="7" s="1"/>
  <c r="I84" i="7" s="1"/>
  <c r="J84" i="7" s="1"/>
  <c r="R65" i="6"/>
  <c r="D94" i="7"/>
  <c r="E79" i="7"/>
  <c r="H78" i="7" s="1"/>
  <c r="I78" i="7" s="1"/>
  <c r="J78" i="7" s="1"/>
  <c r="R79" i="6"/>
  <c r="R33" i="5"/>
  <c r="D95" i="8"/>
  <c r="E80" i="8"/>
  <c r="H79" i="8" s="1"/>
  <c r="I79" i="8" s="1"/>
  <c r="J79" i="8" s="1"/>
  <c r="E82" i="8"/>
  <c r="H81" i="8" s="1"/>
  <c r="I81" i="8" s="1"/>
  <c r="J81" i="8" s="1"/>
  <c r="D97" i="8"/>
  <c r="R95" i="2"/>
  <c r="R37" i="2"/>
  <c r="R83" i="2"/>
  <c r="O137" i="1"/>
  <c r="R137" i="1"/>
  <c r="R137" i="4"/>
  <c r="R65" i="2"/>
  <c r="R46" i="3"/>
  <c r="R36" i="2"/>
  <c r="R130" i="4"/>
  <c r="R110" i="5"/>
  <c r="R74" i="3"/>
  <c r="O74" i="3"/>
  <c r="P74" i="3" s="1"/>
  <c r="Q74" i="3" s="1"/>
  <c r="R91" i="5"/>
  <c r="R90" i="1"/>
  <c r="O90" i="1"/>
  <c r="P90" i="1" s="1"/>
  <c r="Q90" i="1" s="1"/>
  <c r="R81" i="4"/>
  <c r="R109" i="3"/>
  <c r="R78" i="2"/>
  <c r="R50" i="3"/>
  <c r="R82" i="3"/>
  <c r="R77" i="1"/>
  <c r="R92" i="28"/>
  <c r="R75" i="28"/>
  <c r="D144" i="2"/>
  <c r="E145" i="2" s="1"/>
  <c r="H144" i="2" s="1"/>
  <c r="I144" i="2" s="1"/>
  <c r="J144" i="2" s="1"/>
  <c r="E130" i="2"/>
  <c r="H129" i="2" s="1"/>
  <c r="I129" i="2" s="1"/>
  <c r="J129" i="2" s="1"/>
  <c r="R31" i="1"/>
  <c r="R106" i="28"/>
  <c r="R143" i="28"/>
  <c r="R96" i="29"/>
  <c r="R36" i="30"/>
  <c r="R99" i="30"/>
  <c r="O105" i="15"/>
  <c r="R105" i="15"/>
  <c r="R144" i="29"/>
  <c r="R63" i="28"/>
  <c r="D82" i="28"/>
  <c r="E68" i="28"/>
  <c r="H67" i="28" s="1"/>
  <c r="I67" i="28" s="1"/>
  <c r="J67" i="28" s="1"/>
  <c r="R63" i="30"/>
  <c r="R58" i="30"/>
  <c r="O58" i="30"/>
  <c r="U26" i="1"/>
  <c r="AQ26" i="1" s="1"/>
  <c r="R127" i="30"/>
  <c r="R31" i="15"/>
  <c r="R65" i="28"/>
  <c r="R131" i="30"/>
  <c r="E101" i="28"/>
  <c r="H100" i="28" s="1"/>
  <c r="I100" i="28" s="1"/>
  <c r="J100" i="28" s="1"/>
  <c r="D116" i="28"/>
  <c r="D80" i="30"/>
  <c r="E66" i="30"/>
  <c r="H65" i="30" s="1"/>
  <c r="I65" i="30" s="1"/>
  <c r="J65" i="30" s="1"/>
  <c r="R136" i="29"/>
  <c r="O136" i="29"/>
  <c r="R147" i="30"/>
  <c r="R80" i="29"/>
  <c r="E83" i="15"/>
  <c r="H82" i="15" s="1"/>
  <c r="I82" i="15" s="1"/>
  <c r="J82" i="15" s="1"/>
  <c r="D98" i="15"/>
  <c r="R50" i="33"/>
  <c r="R81" i="33"/>
  <c r="R131" i="33"/>
  <c r="R52" i="29"/>
  <c r="E82" i="15"/>
  <c r="H81" i="15" s="1"/>
  <c r="I81" i="15" s="1"/>
  <c r="J81" i="15" s="1"/>
  <c r="D97" i="15"/>
  <c r="R137" i="33"/>
  <c r="R127" i="29"/>
  <c r="D100" i="29"/>
  <c r="E85" i="29"/>
  <c r="H84" i="29" s="1"/>
  <c r="I84" i="29" s="1"/>
  <c r="J84" i="29" s="1"/>
  <c r="U27" i="20"/>
  <c r="AQ27" i="20" s="1"/>
  <c r="AU27" i="20" s="1"/>
  <c r="R140" i="31"/>
  <c r="O121" i="19"/>
  <c r="R121" i="19"/>
  <c r="R82" i="19"/>
  <c r="R125" i="19"/>
  <c r="R64" i="19"/>
  <c r="D95" i="20"/>
  <c r="E80" i="20"/>
  <c r="H79" i="20" s="1"/>
  <c r="I79" i="20" s="1"/>
  <c r="J79" i="20" s="1"/>
  <c r="D93" i="31"/>
  <c r="E78" i="31"/>
  <c r="H77" i="31" s="1"/>
  <c r="I77" i="31" s="1"/>
  <c r="J77" i="31" s="1"/>
  <c r="R96" i="19"/>
  <c r="R142" i="18"/>
  <c r="R113" i="18"/>
  <c r="R144" i="18"/>
  <c r="E68" i="18"/>
  <c r="H67" i="18" s="1"/>
  <c r="I67" i="18" s="1"/>
  <c r="J67" i="18" s="1"/>
  <c r="D82" i="18"/>
  <c r="R80" i="18"/>
  <c r="R52" i="21"/>
  <c r="R46" i="21"/>
  <c r="R49" i="19"/>
  <c r="R80" i="31"/>
  <c r="R76" i="18"/>
  <c r="R138" i="16"/>
  <c r="E68" i="17"/>
  <c r="H67" i="17" s="1"/>
  <c r="I67" i="17" s="1"/>
  <c r="J67" i="17" s="1"/>
  <c r="D82" i="17"/>
  <c r="R51" i="17"/>
  <c r="R28" i="17"/>
  <c r="R128" i="14"/>
  <c r="R81" i="14"/>
  <c r="R34" i="14"/>
  <c r="R143" i="13"/>
  <c r="R62" i="13"/>
  <c r="R115" i="16"/>
  <c r="R26" i="14"/>
  <c r="O26" i="14"/>
  <c r="P26" i="14" s="1"/>
  <c r="Q26" i="14" s="1"/>
  <c r="R33" i="14"/>
  <c r="R44" i="16"/>
  <c r="R43" i="14"/>
  <c r="O43" i="14"/>
  <c r="P43" i="14" s="1"/>
  <c r="Q43" i="14" s="1"/>
  <c r="R36" i="14"/>
  <c r="R78" i="12"/>
  <c r="D94" i="14"/>
  <c r="E79" i="14"/>
  <c r="H78" i="14" s="1"/>
  <c r="I78" i="14" s="1"/>
  <c r="J78" i="14" s="1"/>
  <c r="R128" i="12"/>
  <c r="R48" i="12"/>
  <c r="R106" i="12"/>
  <c r="R143" i="12"/>
  <c r="R62" i="12"/>
  <c r="E60" i="14"/>
  <c r="H59" i="14" s="1"/>
  <c r="I59" i="14" s="1"/>
  <c r="J59" i="14" s="1"/>
  <c r="D74" i="14"/>
  <c r="R79" i="13"/>
  <c r="R95" i="13"/>
  <c r="R93" i="12"/>
  <c r="R75" i="10"/>
  <c r="R131" i="10"/>
  <c r="R116" i="10"/>
  <c r="R79" i="10"/>
  <c r="R51" i="11"/>
  <c r="R94" i="11"/>
  <c r="E74" i="10"/>
  <c r="H73" i="10" s="1"/>
  <c r="I73" i="10" s="1"/>
  <c r="J73" i="10" s="1"/>
  <c r="D89" i="10"/>
  <c r="R142" i="9"/>
  <c r="R132" i="11"/>
  <c r="R111" i="11"/>
  <c r="R138" i="9"/>
  <c r="R114" i="11"/>
  <c r="R91" i="10"/>
  <c r="R116" i="11"/>
  <c r="R34" i="10"/>
  <c r="R67" i="11"/>
  <c r="R111" i="8"/>
  <c r="R63" i="11"/>
  <c r="R142" i="8"/>
  <c r="R115" i="9"/>
  <c r="R145" i="8"/>
  <c r="R36" i="9"/>
  <c r="R96" i="8"/>
  <c r="R143" i="7"/>
  <c r="R69" i="9"/>
  <c r="R98" i="7"/>
  <c r="R62" i="9"/>
  <c r="R142" i="7"/>
  <c r="U26" i="9"/>
  <c r="AQ26" i="9" s="1"/>
  <c r="AU26" i="9" s="1"/>
  <c r="R67" i="7"/>
  <c r="R75" i="7"/>
  <c r="R100" i="7"/>
  <c r="R90" i="7"/>
  <c r="R74" i="7"/>
  <c r="R114" i="6"/>
  <c r="R124" i="5"/>
  <c r="R115" i="7"/>
  <c r="R116" i="6"/>
  <c r="R147" i="6"/>
  <c r="R69" i="6"/>
  <c r="R51" i="6"/>
  <c r="D112" i="6"/>
  <c r="E97" i="6"/>
  <c r="H96" i="6" s="1"/>
  <c r="I96" i="6" s="1"/>
  <c r="J96" i="6" s="1"/>
  <c r="R48" i="6"/>
  <c r="R30" i="7"/>
  <c r="R62" i="6"/>
  <c r="R49" i="5"/>
  <c r="R98" i="4"/>
  <c r="S26" i="7"/>
  <c r="U26" i="7" s="1"/>
  <c r="AQ26" i="7" s="1"/>
  <c r="AU26" i="7" s="1"/>
  <c r="E83" i="7"/>
  <c r="H82" i="7" s="1"/>
  <c r="I82" i="7" s="1"/>
  <c r="J82" i="7" s="1"/>
  <c r="D98" i="7"/>
  <c r="R28" i="5"/>
  <c r="O28" i="5"/>
  <c r="R80" i="2"/>
  <c r="R28" i="4"/>
  <c r="R111" i="1"/>
  <c r="R140" i="4"/>
  <c r="R62" i="2"/>
  <c r="R146" i="2"/>
  <c r="R140" i="1"/>
  <c r="R96" i="5"/>
  <c r="R84" i="4"/>
  <c r="R106" i="3"/>
  <c r="E84" i="5"/>
  <c r="H83" i="5" s="1"/>
  <c r="I83" i="5" s="1"/>
  <c r="J83" i="5" s="1"/>
  <c r="D99" i="5"/>
  <c r="R146" i="3"/>
  <c r="R75" i="2"/>
  <c r="R129" i="4"/>
  <c r="R105" i="1"/>
  <c r="O105" i="1"/>
  <c r="P105" i="1" s="1"/>
  <c r="Q105" i="1" s="1"/>
  <c r="S105" i="1" s="1"/>
  <c r="U105" i="1" s="1"/>
  <c r="AT105" i="1" s="1"/>
  <c r="AX105" i="1" s="1"/>
  <c r="R82" i="1"/>
  <c r="R147" i="28"/>
  <c r="R75" i="1"/>
  <c r="R53" i="2"/>
  <c r="R65" i="1"/>
  <c r="R99" i="28"/>
  <c r="R52" i="4"/>
  <c r="R36" i="3"/>
  <c r="R35" i="3"/>
  <c r="R140" i="28"/>
  <c r="R146" i="28"/>
  <c r="R83" i="30"/>
  <c r="R97" i="15"/>
  <c r="R60" i="28"/>
  <c r="R66" i="28"/>
  <c r="R78" i="15"/>
  <c r="R50" i="30"/>
  <c r="R96" i="15"/>
  <c r="R82" i="30"/>
  <c r="R112" i="29"/>
  <c r="R43" i="30"/>
  <c r="O43" i="30"/>
  <c r="P43" i="30" s="1"/>
  <c r="Q43" i="30" s="1"/>
  <c r="S43" i="30" s="1"/>
  <c r="U43" i="30" s="1"/>
  <c r="AQ43" i="30" s="1"/>
  <c r="AU43" i="30" s="1"/>
  <c r="R95" i="15"/>
  <c r="R146" i="29"/>
  <c r="R62" i="28"/>
  <c r="R33" i="15"/>
  <c r="R89" i="15"/>
  <c r="O89" i="15"/>
  <c r="R77" i="29"/>
  <c r="R81" i="29"/>
  <c r="E62" i="30"/>
  <c r="H61" i="30" s="1"/>
  <c r="I61" i="30" s="1"/>
  <c r="J61" i="30" s="1"/>
  <c r="D76" i="30"/>
  <c r="R50" i="29"/>
  <c r="R69" i="33"/>
  <c r="S42" i="15"/>
  <c r="U42" i="15" s="1"/>
  <c r="AQ42" i="15" s="1"/>
  <c r="AU42" i="15" s="1"/>
  <c r="D95" i="15"/>
  <c r="E80" i="15"/>
  <c r="H79" i="15" s="1"/>
  <c r="I79" i="15" s="1"/>
  <c r="J79" i="15" s="1"/>
  <c r="E64" i="33"/>
  <c r="H63" i="33" s="1"/>
  <c r="I63" i="33" s="1"/>
  <c r="J63" i="33" s="1"/>
  <c r="D78" i="33"/>
  <c r="R136" i="30"/>
  <c r="O136" i="30"/>
  <c r="R130" i="33"/>
  <c r="E70" i="33"/>
  <c r="H69" i="33" s="1"/>
  <c r="I69" i="33" s="1"/>
  <c r="J69" i="33" s="1"/>
  <c r="D84" i="33"/>
  <c r="R122" i="29"/>
  <c r="O89" i="31"/>
  <c r="R89" i="31"/>
  <c r="R138" i="31"/>
  <c r="R143" i="31"/>
  <c r="D93" i="20"/>
  <c r="E78" i="20"/>
  <c r="H77" i="20" s="1"/>
  <c r="I77" i="20" s="1"/>
  <c r="J77" i="20" s="1"/>
  <c r="R94" i="20"/>
  <c r="D95" i="21"/>
  <c r="E80" i="21"/>
  <c r="H79" i="21" s="1"/>
  <c r="I79" i="21" s="1"/>
  <c r="J79" i="21" s="1"/>
  <c r="R91" i="19"/>
  <c r="R35" i="31"/>
  <c r="R114" i="18"/>
  <c r="R36" i="19"/>
  <c r="R49" i="18"/>
  <c r="AU26" i="31"/>
  <c r="R66" i="18"/>
  <c r="R77" i="18"/>
  <c r="R42" i="21"/>
  <c r="O42" i="21"/>
  <c r="P42" i="21" s="1"/>
  <c r="Q42" i="21" s="1"/>
  <c r="S42" i="21" s="1"/>
  <c r="U42" i="21" s="1"/>
  <c r="AQ42" i="21" s="1"/>
  <c r="AU42" i="21" s="1"/>
  <c r="E77" i="19"/>
  <c r="H76" i="19" s="1"/>
  <c r="I76" i="19" s="1"/>
  <c r="J76" i="19" s="1"/>
  <c r="D92" i="19"/>
  <c r="E90" i="31"/>
  <c r="H89" i="31" s="1"/>
  <c r="I89" i="31" s="1"/>
  <c r="J89" i="31" s="1"/>
  <c r="D105" i="31"/>
  <c r="O74" i="31"/>
  <c r="R74" i="31"/>
  <c r="R37" i="19"/>
  <c r="R31" i="17"/>
  <c r="R26" i="18"/>
  <c r="O26" i="18"/>
  <c r="P26" i="18" s="1"/>
  <c r="Q26" i="18" s="1"/>
  <c r="S26" i="18" s="1"/>
  <c r="U26" i="18" s="1"/>
  <c r="AQ26" i="18" s="1"/>
  <c r="AU26" i="18" s="1"/>
  <c r="R126" i="16"/>
  <c r="R63" i="17"/>
  <c r="R144" i="17"/>
  <c r="R66" i="17"/>
  <c r="R37" i="17"/>
  <c r="D99" i="18"/>
  <c r="E84" i="18"/>
  <c r="H83" i="18" s="1"/>
  <c r="I83" i="18" s="1"/>
  <c r="J83" i="18" s="1"/>
  <c r="R68" i="17"/>
  <c r="D84" i="16"/>
  <c r="E70" i="16"/>
  <c r="H69" i="16" s="1"/>
  <c r="I69" i="16" s="1"/>
  <c r="J69" i="16" s="1"/>
  <c r="R36" i="16"/>
  <c r="E81" i="16"/>
  <c r="H80" i="16" s="1"/>
  <c r="I80" i="16" s="1"/>
  <c r="J80" i="16" s="1"/>
  <c r="D96" i="16"/>
  <c r="E81" i="18"/>
  <c r="H80" i="18" s="1"/>
  <c r="I80" i="18" s="1"/>
  <c r="J80" i="18" s="1"/>
  <c r="D96" i="18"/>
  <c r="D93" i="17"/>
  <c r="E78" i="17"/>
  <c r="H77" i="17" s="1"/>
  <c r="I77" i="17" s="1"/>
  <c r="J77" i="17" s="1"/>
  <c r="R100" i="14"/>
  <c r="O44" i="14"/>
  <c r="P44" i="14" s="1"/>
  <c r="Q44" i="14" s="1"/>
  <c r="S44" i="14" s="1"/>
  <c r="U44" i="14" s="1"/>
  <c r="AQ44" i="14" s="1"/>
  <c r="AU44" i="14" s="1"/>
  <c r="R44" i="14"/>
  <c r="R140" i="13"/>
  <c r="R59" i="13"/>
  <c r="O59" i="13"/>
  <c r="R69" i="14"/>
  <c r="R68" i="13"/>
  <c r="E59" i="16"/>
  <c r="H58" i="16" s="1"/>
  <c r="I58" i="16" s="1"/>
  <c r="J58" i="16" s="1"/>
  <c r="D73" i="16"/>
  <c r="R51" i="16"/>
  <c r="R75" i="12"/>
  <c r="R84" i="12"/>
  <c r="D89" i="14"/>
  <c r="E74" i="14"/>
  <c r="H73" i="14" s="1"/>
  <c r="I73" i="14" s="1"/>
  <c r="J73" i="14" s="1"/>
  <c r="R43" i="12"/>
  <c r="O43" i="12"/>
  <c r="P43" i="12" s="1"/>
  <c r="Q43" i="12" s="1"/>
  <c r="S43" i="12" s="1"/>
  <c r="U43" i="12" s="1"/>
  <c r="AQ43" i="12" s="1"/>
  <c r="AU43" i="12" s="1"/>
  <c r="E74" i="13"/>
  <c r="H73" i="13" s="1"/>
  <c r="I73" i="13" s="1"/>
  <c r="J73" i="13" s="1"/>
  <c r="D89" i="13"/>
  <c r="R140" i="12"/>
  <c r="R59" i="12"/>
  <c r="D107" i="13"/>
  <c r="E92" i="13"/>
  <c r="H91" i="13" s="1"/>
  <c r="I91" i="13" s="1"/>
  <c r="J91" i="13" s="1"/>
  <c r="R50" i="12"/>
  <c r="R98" i="12"/>
  <c r="R113" i="10"/>
  <c r="R76" i="10"/>
  <c r="D121" i="12"/>
  <c r="E106" i="12"/>
  <c r="H105" i="12" s="1"/>
  <c r="I105" i="12" s="1"/>
  <c r="J105" i="12" s="1"/>
  <c r="R37" i="11"/>
  <c r="R44" i="10"/>
  <c r="R49" i="10"/>
  <c r="R139" i="9"/>
  <c r="R89" i="11"/>
  <c r="O89" i="11"/>
  <c r="R79" i="11"/>
  <c r="R108" i="11"/>
  <c r="R105" i="11"/>
  <c r="O105" i="11"/>
  <c r="R147" i="9"/>
  <c r="R96" i="10"/>
  <c r="R27" i="11"/>
  <c r="O27" i="11"/>
  <c r="P27" i="11" s="1"/>
  <c r="Q27" i="11" s="1"/>
  <c r="S27" i="11" s="1"/>
  <c r="U27" i="11" s="1"/>
  <c r="AQ27" i="11" s="1"/>
  <c r="AU27" i="11" s="1"/>
  <c r="R113" i="11"/>
  <c r="R108" i="8"/>
  <c r="O136" i="8"/>
  <c r="R136" i="8"/>
  <c r="R91" i="8"/>
  <c r="E75" i="11"/>
  <c r="H74" i="11" s="1"/>
  <c r="I74" i="11" s="1"/>
  <c r="J74" i="11" s="1"/>
  <c r="D90" i="11"/>
  <c r="R31" i="9"/>
  <c r="R140" i="7"/>
  <c r="R93" i="7"/>
  <c r="R82" i="7"/>
  <c r="R60" i="9"/>
  <c r="R65" i="9"/>
  <c r="E81" i="11"/>
  <c r="H80" i="11" s="1"/>
  <c r="I80" i="11" s="1"/>
  <c r="J80" i="11" s="1"/>
  <c r="D96" i="11"/>
  <c r="R58" i="7"/>
  <c r="O58" i="7"/>
  <c r="R36" i="8"/>
  <c r="O28" i="9"/>
  <c r="P28" i="9" s="1"/>
  <c r="Q28" i="9" s="1"/>
  <c r="S28" i="9" s="1"/>
  <c r="U28" i="9" s="1"/>
  <c r="AQ28" i="9" s="1"/>
  <c r="R131" i="9"/>
  <c r="R97" i="6"/>
  <c r="R106" i="7"/>
  <c r="R32" i="7"/>
  <c r="E83" i="8"/>
  <c r="H82" i="8" s="1"/>
  <c r="I82" i="8" s="1"/>
  <c r="J82" i="8" s="1"/>
  <c r="D98" i="8"/>
  <c r="R113" i="6"/>
  <c r="R144" i="6"/>
  <c r="R66" i="6"/>
  <c r="R43" i="6"/>
  <c r="O43" i="6"/>
  <c r="P43" i="6" s="1"/>
  <c r="Q43" i="6" s="1"/>
  <c r="R59" i="6"/>
  <c r="O59" i="6"/>
  <c r="P59" i="6" s="1"/>
  <c r="Q59" i="6" s="1"/>
  <c r="S59" i="6" s="1"/>
  <c r="U59" i="6" s="1"/>
  <c r="AQ59" i="6" s="1"/>
  <c r="AU59" i="6" s="1"/>
  <c r="D106" i="6"/>
  <c r="E91" i="6"/>
  <c r="H90" i="6" s="1"/>
  <c r="I90" i="6" s="1"/>
  <c r="J90" i="6" s="1"/>
  <c r="E76" i="7"/>
  <c r="H75" i="7" s="1"/>
  <c r="I75" i="7" s="1"/>
  <c r="J75" i="7" s="1"/>
  <c r="D91" i="7"/>
  <c r="R116" i="5"/>
  <c r="R115" i="4"/>
  <c r="R69" i="5"/>
  <c r="R93" i="4"/>
  <c r="R83" i="5"/>
  <c r="E93" i="6"/>
  <c r="H92" i="6" s="1"/>
  <c r="I92" i="6" s="1"/>
  <c r="J92" i="6" s="1"/>
  <c r="D108" i="6"/>
  <c r="R47" i="5"/>
  <c r="R26" i="2"/>
  <c r="O26" i="2"/>
  <c r="P26" i="2" s="1"/>
  <c r="Q26" i="2" s="1"/>
  <c r="R77" i="2"/>
  <c r="R100" i="1"/>
  <c r="R124" i="1"/>
  <c r="R138" i="4"/>
  <c r="R143" i="4"/>
  <c r="R143" i="2"/>
  <c r="R59" i="2"/>
  <c r="O59" i="2"/>
  <c r="P59" i="2" s="1"/>
  <c r="Q59" i="2" s="1"/>
  <c r="R132" i="2"/>
  <c r="R32" i="2"/>
  <c r="R122" i="4"/>
  <c r="R99" i="3"/>
  <c r="R97" i="2"/>
  <c r="R143" i="1"/>
  <c r="R132" i="3"/>
  <c r="R45" i="3"/>
  <c r="R67" i="2"/>
  <c r="R59" i="1"/>
  <c r="E85" i="3"/>
  <c r="H84" i="3" s="1"/>
  <c r="I84" i="3" s="1"/>
  <c r="J84" i="3" s="1"/>
  <c r="D100" i="3"/>
  <c r="R144" i="28"/>
  <c r="R69" i="1"/>
  <c r="O43" i="2"/>
  <c r="R43" i="2"/>
  <c r="R42" i="4"/>
  <c r="O42" i="4"/>
  <c r="R29" i="3"/>
  <c r="R145" i="2"/>
  <c r="R137" i="28"/>
  <c r="R132" i="28"/>
  <c r="R123" i="15"/>
  <c r="R66" i="30"/>
  <c r="R92" i="15"/>
  <c r="R75" i="15"/>
  <c r="R91" i="15"/>
  <c r="R73" i="30"/>
  <c r="O73" i="30"/>
  <c r="R109" i="29"/>
  <c r="R52" i="30"/>
  <c r="R59" i="28"/>
  <c r="O59" i="28"/>
  <c r="P59" i="28" s="1"/>
  <c r="Q59" i="28" s="1"/>
  <c r="S59" i="28" s="1"/>
  <c r="U59" i="28" s="1"/>
  <c r="AQ59" i="28" s="1"/>
  <c r="AU59" i="28" s="1"/>
  <c r="E62" i="33"/>
  <c r="H61" i="33" s="1"/>
  <c r="I61" i="33" s="1"/>
  <c r="J61" i="33" s="1"/>
  <c r="D76" i="33"/>
  <c r="E83" i="30"/>
  <c r="H82" i="30" s="1"/>
  <c r="I82" i="30" s="1"/>
  <c r="J82" i="30" s="1"/>
  <c r="D98" i="30"/>
  <c r="R124" i="33"/>
  <c r="R66" i="33"/>
  <c r="E76" i="15"/>
  <c r="H75" i="15" s="1"/>
  <c r="I75" i="15" s="1"/>
  <c r="J75" i="15" s="1"/>
  <c r="D91" i="15"/>
  <c r="R51" i="33"/>
  <c r="R145" i="30"/>
  <c r="E67" i="33"/>
  <c r="H66" i="33" s="1"/>
  <c r="I66" i="33" s="1"/>
  <c r="J66" i="33" s="1"/>
  <c r="D81" i="33"/>
  <c r="R125" i="29"/>
  <c r="R68" i="33"/>
  <c r="R99" i="31"/>
  <c r="R141" i="31"/>
  <c r="D76" i="20"/>
  <c r="E62" i="20"/>
  <c r="H61" i="20" s="1"/>
  <c r="I61" i="20" s="1"/>
  <c r="J61" i="20" s="1"/>
  <c r="R146" i="19"/>
  <c r="R111" i="19"/>
  <c r="R67" i="19"/>
  <c r="R50" i="31"/>
  <c r="R84" i="19"/>
  <c r="R31" i="31"/>
  <c r="R147" i="19"/>
  <c r="R69" i="19"/>
  <c r="R105" i="18"/>
  <c r="O105" i="18"/>
  <c r="D106" i="19"/>
  <c r="E91" i="19"/>
  <c r="H90" i="19" s="1"/>
  <c r="I90" i="19" s="1"/>
  <c r="J90" i="19" s="1"/>
  <c r="E66" i="19"/>
  <c r="H65" i="19" s="1"/>
  <c r="I65" i="19" s="1"/>
  <c r="J65" i="19" s="1"/>
  <c r="D80" i="19"/>
  <c r="R74" i="18"/>
  <c r="R52" i="19"/>
  <c r="R68" i="31"/>
  <c r="R45" i="18"/>
  <c r="R77" i="31"/>
  <c r="E65" i="18"/>
  <c r="H64" i="18" s="1"/>
  <c r="I64" i="18" s="1"/>
  <c r="J64" i="18" s="1"/>
  <c r="D79" i="18"/>
  <c r="R60" i="17"/>
  <c r="O60" i="17"/>
  <c r="P60" i="17" s="1"/>
  <c r="Q60" i="17" s="1"/>
  <c r="R143" i="17"/>
  <c r="R147" i="17"/>
  <c r="R80" i="16"/>
  <c r="E76" i="18"/>
  <c r="H75" i="18" s="1"/>
  <c r="I75" i="18" s="1"/>
  <c r="J75" i="18" s="1"/>
  <c r="D91" i="18"/>
  <c r="R65" i="16"/>
  <c r="R79" i="16"/>
  <c r="R110" i="14"/>
  <c r="R91" i="14"/>
  <c r="R69" i="13"/>
  <c r="AU42" i="14"/>
  <c r="D129" i="16"/>
  <c r="E114" i="16"/>
  <c r="H113" i="16" s="1"/>
  <c r="I113" i="16" s="1"/>
  <c r="J113" i="16" s="1"/>
  <c r="R137" i="13"/>
  <c r="R66" i="14"/>
  <c r="R106" i="16"/>
  <c r="R52" i="16"/>
  <c r="R46" i="16"/>
  <c r="R32" i="14"/>
  <c r="R81" i="12"/>
  <c r="R84" i="13"/>
  <c r="R122" i="12"/>
  <c r="R137" i="12"/>
  <c r="R45" i="12"/>
  <c r="R37" i="13"/>
  <c r="R100" i="13"/>
  <c r="E85" i="14"/>
  <c r="H84" i="14" s="1"/>
  <c r="I84" i="14" s="1"/>
  <c r="J84" i="14" s="1"/>
  <c r="D100" i="14"/>
  <c r="D111" i="12"/>
  <c r="E96" i="12"/>
  <c r="H95" i="12" s="1"/>
  <c r="I95" i="12" s="1"/>
  <c r="J95" i="12" s="1"/>
  <c r="E70" i="10"/>
  <c r="H69" i="10" s="1"/>
  <c r="I69" i="10" s="1"/>
  <c r="J69" i="10" s="1"/>
  <c r="D84" i="10"/>
  <c r="E84" i="12"/>
  <c r="H83" i="12" s="1"/>
  <c r="I83" i="12" s="1"/>
  <c r="J83" i="12" s="1"/>
  <c r="D99" i="12"/>
  <c r="R66" i="11"/>
  <c r="R83" i="11"/>
  <c r="R45" i="11"/>
  <c r="R76" i="11"/>
  <c r="P58" i="10"/>
  <c r="Q58" i="10" s="1"/>
  <c r="S58" i="10" s="1"/>
  <c r="U58" i="10" s="1"/>
  <c r="AQ58" i="10" s="1"/>
  <c r="AU58" i="10" s="1"/>
  <c r="P73" i="14"/>
  <c r="R97" i="11"/>
  <c r="R144" i="9"/>
  <c r="R49" i="11"/>
  <c r="R110" i="11"/>
  <c r="E75" i="10"/>
  <c r="H74" i="10" s="1"/>
  <c r="I74" i="10" s="1"/>
  <c r="J74" i="10" s="1"/>
  <c r="D90" i="10"/>
  <c r="R28" i="10"/>
  <c r="O27" i="10"/>
  <c r="P27" i="10" s="1"/>
  <c r="Q27" i="10" s="1"/>
  <c r="S27" i="10" s="1"/>
  <c r="U27" i="10" s="1"/>
  <c r="AQ27" i="10" s="1"/>
  <c r="AU27" i="10" s="1"/>
  <c r="R27" i="10"/>
  <c r="E78" i="11"/>
  <c r="H77" i="11" s="1"/>
  <c r="I77" i="11" s="1"/>
  <c r="J77" i="11" s="1"/>
  <c r="D93" i="11"/>
  <c r="R127" i="8"/>
  <c r="O89" i="9"/>
  <c r="R89" i="9"/>
  <c r="R32" i="9"/>
  <c r="R50" i="9"/>
  <c r="R114" i="9"/>
  <c r="D93" i="9"/>
  <c r="E78" i="9"/>
  <c r="H77" i="9" s="1"/>
  <c r="I77" i="9" s="1"/>
  <c r="J77" i="9" s="1"/>
  <c r="R137" i="7"/>
  <c r="O73" i="7"/>
  <c r="R73" i="7"/>
  <c r="R125" i="7"/>
  <c r="R63" i="9"/>
  <c r="R145" i="7"/>
  <c r="R122" i="9"/>
  <c r="R129" i="9"/>
  <c r="R42" i="8"/>
  <c r="O42" i="8"/>
  <c r="P42" i="8" s="1"/>
  <c r="Q42" i="8" s="1"/>
  <c r="S42" i="8" s="1"/>
  <c r="U42" i="8" s="1"/>
  <c r="AQ42" i="8" s="1"/>
  <c r="AU42" i="8" s="1"/>
  <c r="R44" i="8"/>
  <c r="O74" i="8"/>
  <c r="P74" i="8" s="1"/>
  <c r="Q74" i="8" s="1"/>
  <c r="S74" i="8" s="1"/>
  <c r="U74" i="8" s="1"/>
  <c r="AQ74" i="8" s="1"/>
  <c r="AU74" i="8" s="1"/>
  <c r="R74" i="8"/>
  <c r="R92" i="6"/>
  <c r="R109" i="7"/>
  <c r="O44" i="6"/>
  <c r="P44" i="6" s="1"/>
  <c r="Q44" i="6" s="1"/>
  <c r="R44" i="6"/>
  <c r="R49" i="6"/>
  <c r="R143" i="5"/>
  <c r="R37" i="6"/>
  <c r="E62" i="7"/>
  <c r="H61" i="7" s="1"/>
  <c r="I61" i="7" s="1"/>
  <c r="J61" i="7" s="1"/>
  <c r="D76" i="7"/>
  <c r="E82" i="6"/>
  <c r="H81" i="6" s="1"/>
  <c r="I81" i="6" s="1"/>
  <c r="J81" i="6" s="1"/>
  <c r="D97" i="6"/>
  <c r="R47" i="7"/>
  <c r="R143" i="6"/>
  <c r="R66" i="5"/>
  <c r="R111" i="4"/>
  <c r="O74" i="2"/>
  <c r="P74" i="2" s="1"/>
  <c r="Q74" i="2" s="1"/>
  <c r="S74" i="2" s="1"/>
  <c r="U74" i="2" s="1"/>
  <c r="AQ74" i="2" s="1"/>
  <c r="AU74" i="2" s="1"/>
  <c r="R74" i="2"/>
  <c r="D89" i="5"/>
  <c r="E74" i="5"/>
  <c r="H73" i="5" s="1"/>
  <c r="I73" i="5" s="1"/>
  <c r="J73" i="5" s="1"/>
  <c r="R141" i="4"/>
  <c r="R140" i="2"/>
  <c r="R128" i="4"/>
  <c r="R126" i="1"/>
  <c r="R48" i="3"/>
  <c r="R92" i="2"/>
  <c r="R124" i="4"/>
  <c r="R33" i="4"/>
  <c r="R53" i="1"/>
  <c r="R45" i="1"/>
  <c r="R96" i="28"/>
  <c r="R69" i="2"/>
  <c r="R116" i="2"/>
  <c r="R115" i="2"/>
  <c r="R49" i="2"/>
  <c r="R48" i="2"/>
  <c r="R61" i="1"/>
  <c r="U136" i="1"/>
  <c r="AT136" i="1" s="1"/>
  <c r="AX136" i="1" s="1"/>
  <c r="R130" i="28"/>
  <c r="R121" i="15"/>
  <c r="O121" i="15"/>
  <c r="R125" i="15"/>
  <c r="R100" i="29"/>
  <c r="D79" i="30"/>
  <c r="E65" i="30"/>
  <c r="H64" i="30" s="1"/>
  <c r="I64" i="30" s="1"/>
  <c r="J64" i="30" s="1"/>
  <c r="R90" i="29"/>
  <c r="R132" i="30"/>
  <c r="R84" i="15"/>
  <c r="R68" i="30"/>
  <c r="R110" i="15"/>
  <c r="R106" i="29"/>
  <c r="R125" i="30"/>
  <c r="D121" i="3"/>
  <c r="E106" i="3"/>
  <c r="H105" i="3" s="1"/>
  <c r="I105" i="3" s="1"/>
  <c r="J105" i="3" s="1"/>
  <c r="R114" i="30"/>
  <c r="R90" i="15"/>
  <c r="R28" i="15"/>
  <c r="O28" i="15"/>
  <c r="P28" i="15" s="1"/>
  <c r="Q28" i="15" s="1"/>
  <c r="S28" i="15" s="1"/>
  <c r="U28" i="15" s="1"/>
  <c r="AQ28" i="15" s="1"/>
  <c r="AU28" i="15" s="1"/>
  <c r="R112" i="15"/>
  <c r="R142" i="29"/>
  <c r="R47" i="28"/>
  <c r="D94" i="15"/>
  <c r="E79" i="15"/>
  <c r="H78" i="15" s="1"/>
  <c r="I78" i="15" s="1"/>
  <c r="J78" i="15" s="1"/>
  <c r="D93" i="28"/>
  <c r="E78" i="28"/>
  <c r="H77" i="28" s="1"/>
  <c r="I77" i="28" s="1"/>
  <c r="J77" i="28" s="1"/>
  <c r="R78" i="33"/>
  <c r="R51" i="30"/>
  <c r="R47" i="33"/>
  <c r="R30" i="29"/>
  <c r="R139" i="30"/>
  <c r="D93" i="30"/>
  <c r="E78" i="30"/>
  <c r="H77" i="30" s="1"/>
  <c r="I77" i="30" s="1"/>
  <c r="J77" i="30" s="1"/>
  <c r="R63" i="29"/>
  <c r="R65" i="33"/>
  <c r="R131" i="29"/>
  <c r="R146" i="33"/>
  <c r="E94" i="29"/>
  <c r="H93" i="29" s="1"/>
  <c r="I93" i="29" s="1"/>
  <c r="J93" i="29" s="1"/>
  <c r="D109" i="29"/>
  <c r="R132" i="19"/>
  <c r="R90" i="20"/>
  <c r="R108" i="19"/>
  <c r="R78" i="19"/>
  <c r="R81" i="19"/>
  <c r="E74" i="20"/>
  <c r="H73" i="20" s="1"/>
  <c r="I73" i="20" s="1"/>
  <c r="J73" i="20" s="1"/>
  <c r="D89" i="20"/>
  <c r="R144" i="19"/>
  <c r="R66" i="19"/>
  <c r="R97" i="18"/>
  <c r="R32" i="19"/>
  <c r="R44" i="18"/>
  <c r="R124" i="18"/>
  <c r="R65" i="18"/>
  <c r="R132" i="18"/>
  <c r="R50" i="18"/>
  <c r="R73" i="18"/>
  <c r="O73" i="18"/>
  <c r="D89" i="18"/>
  <c r="E74" i="18"/>
  <c r="H73" i="18" s="1"/>
  <c r="I73" i="18" s="1"/>
  <c r="J73" i="18" s="1"/>
  <c r="R145" i="17"/>
  <c r="O44" i="17"/>
  <c r="P44" i="17" s="1"/>
  <c r="Q44" i="17" s="1"/>
  <c r="S44" i="17" s="1"/>
  <c r="U44" i="17" s="1"/>
  <c r="AQ44" i="17" s="1"/>
  <c r="AU44" i="17" s="1"/>
  <c r="R44" i="17"/>
  <c r="R33" i="17"/>
  <c r="R125" i="16"/>
  <c r="R146" i="17"/>
  <c r="R26" i="16"/>
  <c r="O26" i="16"/>
  <c r="R77" i="16"/>
  <c r="R29" i="16"/>
  <c r="R62" i="16"/>
  <c r="R32" i="16"/>
  <c r="E78" i="16"/>
  <c r="H77" i="16" s="1"/>
  <c r="I77" i="16" s="1"/>
  <c r="J77" i="16" s="1"/>
  <c r="D93" i="16"/>
  <c r="R82" i="16"/>
  <c r="R107" i="14"/>
  <c r="R97" i="16"/>
  <c r="R96" i="14"/>
  <c r="D82" i="13"/>
  <c r="E68" i="13"/>
  <c r="H67" i="13" s="1"/>
  <c r="I67" i="13" s="1"/>
  <c r="J67" i="13" s="1"/>
  <c r="R67" i="14"/>
  <c r="R130" i="13"/>
  <c r="R109" i="16"/>
  <c r="R123" i="13"/>
  <c r="D107" i="16"/>
  <c r="E92" i="16"/>
  <c r="H91" i="16" s="1"/>
  <c r="I91" i="16" s="1"/>
  <c r="J91" i="16" s="1"/>
  <c r="R42" i="16"/>
  <c r="O42" i="16"/>
  <c r="P42" i="16" s="1"/>
  <c r="Q42" i="16" s="1"/>
  <c r="R29" i="14"/>
  <c r="D98" i="14"/>
  <c r="E83" i="14"/>
  <c r="H82" i="14" s="1"/>
  <c r="I82" i="14" s="1"/>
  <c r="J82" i="14" s="1"/>
  <c r="R58" i="12"/>
  <c r="O58" i="12"/>
  <c r="P58" i="12" s="1"/>
  <c r="Q58" i="12" s="1"/>
  <c r="S58" i="12" s="1"/>
  <c r="U58" i="12" s="1"/>
  <c r="AQ58" i="12" s="1"/>
  <c r="AU58" i="12" s="1"/>
  <c r="R116" i="12"/>
  <c r="R130" i="12"/>
  <c r="E81" i="12"/>
  <c r="H80" i="12" s="1"/>
  <c r="I80" i="12" s="1"/>
  <c r="J80" i="12" s="1"/>
  <c r="D96" i="12"/>
  <c r="R65" i="10"/>
  <c r="R82" i="10"/>
  <c r="R46" i="11"/>
  <c r="R51" i="10"/>
  <c r="R92" i="11"/>
  <c r="R93" i="10"/>
  <c r="R107" i="11"/>
  <c r="R48" i="9"/>
  <c r="D100" i="11"/>
  <c r="E85" i="11"/>
  <c r="H84" i="11" s="1"/>
  <c r="I84" i="11" s="1"/>
  <c r="J84" i="11" s="1"/>
  <c r="R129" i="8"/>
  <c r="R105" i="9"/>
  <c r="O105" i="9"/>
  <c r="R147" i="8"/>
  <c r="E65" i="9"/>
  <c r="H64" i="9" s="1"/>
  <c r="I64" i="9" s="1"/>
  <c r="J64" i="9" s="1"/>
  <c r="D79" i="9"/>
  <c r="R130" i="7"/>
  <c r="R79" i="7"/>
  <c r="R136" i="7"/>
  <c r="O136" i="7"/>
  <c r="R32" i="8"/>
  <c r="R127" i="9"/>
  <c r="R95" i="7"/>
  <c r="R77" i="8"/>
  <c r="R107" i="7"/>
  <c r="R112" i="7"/>
  <c r="R129" i="6"/>
  <c r="R140" i="5"/>
  <c r="R80" i="6"/>
  <c r="R50" i="8"/>
  <c r="R140" i="6"/>
  <c r="R108" i="4"/>
  <c r="R82" i="5"/>
  <c r="R78" i="3"/>
  <c r="R93" i="1"/>
  <c r="R137" i="2"/>
  <c r="R131" i="4"/>
  <c r="R126" i="4"/>
  <c r="R98" i="2"/>
  <c r="R27" i="4"/>
  <c r="O27" i="4"/>
  <c r="P27" i="4" s="1"/>
  <c r="Q27" i="4" s="1"/>
  <c r="S27" i="4" s="1"/>
  <c r="U27" i="4" s="1"/>
  <c r="AQ27" i="4" s="1"/>
  <c r="AU27" i="4" s="1"/>
  <c r="R93" i="5"/>
  <c r="R43" i="3"/>
  <c r="O43" i="3"/>
  <c r="P43" i="3" s="1"/>
  <c r="Q43" i="3" s="1"/>
  <c r="R82" i="4"/>
  <c r="D95" i="5"/>
  <c r="E80" i="5"/>
  <c r="H79" i="5" s="1"/>
  <c r="I79" i="5" s="1"/>
  <c r="J79" i="5" s="1"/>
  <c r="R37" i="4"/>
  <c r="R60" i="1"/>
  <c r="D95" i="2"/>
  <c r="E80" i="2"/>
  <c r="H79" i="2" s="1"/>
  <c r="I79" i="2" s="1"/>
  <c r="J79" i="2" s="1"/>
  <c r="R50" i="1"/>
  <c r="R91" i="28"/>
  <c r="R66" i="1"/>
  <c r="D95" i="4"/>
  <c r="E80" i="4"/>
  <c r="H79" i="4" s="1"/>
  <c r="I79" i="4" s="1"/>
  <c r="J79" i="4" s="1"/>
  <c r="R113" i="2"/>
  <c r="R106" i="2"/>
  <c r="R33" i="3"/>
  <c r="R37" i="1"/>
  <c r="R141" i="29"/>
  <c r="R46" i="30"/>
  <c r="R81" i="15"/>
  <c r="R107" i="15"/>
  <c r="R99" i="29"/>
  <c r="R111" i="30"/>
  <c r="D80" i="15"/>
  <c r="E66" i="15"/>
  <c r="H65" i="15" s="1"/>
  <c r="I65" i="15" s="1"/>
  <c r="J65" i="15" s="1"/>
  <c r="R105" i="30"/>
  <c r="O105" i="30"/>
  <c r="R32" i="30"/>
  <c r="R29" i="30"/>
  <c r="R110" i="30"/>
  <c r="R109" i="15"/>
  <c r="R139" i="29"/>
  <c r="R92" i="33"/>
  <c r="R145" i="33"/>
  <c r="E75" i="28"/>
  <c r="H74" i="28" s="1"/>
  <c r="I74" i="28" s="1"/>
  <c r="J74" i="28" s="1"/>
  <c r="D90" i="28"/>
  <c r="R68" i="29"/>
  <c r="R75" i="33"/>
  <c r="R110" i="33"/>
  <c r="R45" i="33"/>
  <c r="R64" i="29"/>
  <c r="R44" i="29"/>
  <c r="R80" i="33"/>
  <c r="R142" i="30"/>
  <c r="R60" i="29"/>
  <c r="R121" i="29"/>
  <c r="O121" i="29"/>
  <c r="R132" i="33"/>
  <c r="D125" i="33"/>
  <c r="E110" i="33"/>
  <c r="H109" i="33" s="1"/>
  <c r="I109" i="33" s="1"/>
  <c r="J109" i="33" s="1"/>
  <c r="U26" i="30"/>
  <c r="AQ26" i="30" s="1"/>
  <c r="AU26" i="30" s="1"/>
  <c r="D89" i="33"/>
  <c r="E74" i="33"/>
  <c r="H73" i="33" s="1"/>
  <c r="I73" i="33" s="1"/>
  <c r="J73" i="33" s="1"/>
  <c r="R91" i="31"/>
  <c r="R94" i="31"/>
  <c r="R29" i="31"/>
  <c r="O29" i="31"/>
  <c r="R48" i="31"/>
  <c r="U28" i="31"/>
  <c r="AQ28" i="31" s="1"/>
  <c r="AU28" i="31" s="1"/>
  <c r="R75" i="19"/>
  <c r="R131" i="19"/>
  <c r="R141" i="19"/>
  <c r="R92" i="18"/>
  <c r="R34" i="18"/>
  <c r="R46" i="18"/>
  <c r="E62" i="31"/>
  <c r="H61" i="31" s="1"/>
  <c r="I61" i="31" s="1"/>
  <c r="J61" i="31" s="1"/>
  <c r="D76" i="31"/>
  <c r="R47" i="21"/>
  <c r="R50" i="19"/>
  <c r="R62" i="18"/>
  <c r="R61" i="31"/>
  <c r="R36" i="18"/>
  <c r="R26" i="19"/>
  <c r="O26" i="19"/>
  <c r="D93" i="18"/>
  <c r="E78" i="18"/>
  <c r="H77" i="18" s="1"/>
  <c r="I77" i="18" s="1"/>
  <c r="J77" i="18" s="1"/>
  <c r="R147" i="16"/>
  <c r="O136" i="17"/>
  <c r="R136" i="17"/>
  <c r="R46" i="17"/>
  <c r="R132" i="17"/>
  <c r="R74" i="16"/>
  <c r="R59" i="16"/>
  <c r="R76" i="16"/>
  <c r="R73" i="16"/>
  <c r="O73" i="16"/>
  <c r="R92" i="16"/>
  <c r="R96" i="16"/>
  <c r="R141" i="13"/>
  <c r="E83" i="16"/>
  <c r="H82" i="16" s="1"/>
  <c r="I82" i="16" s="1"/>
  <c r="J82" i="16" s="1"/>
  <c r="D98" i="16"/>
  <c r="R66" i="13"/>
  <c r="O58" i="14"/>
  <c r="R58" i="14"/>
  <c r="O27" i="14"/>
  <c r="R27" i="14"/>
  <c r="R49" i="14"/>
  <c r="R112" i="16"/>
  <c r="R121" i="13"/>
  <c r="O121" i="13"/>
  <c r="R65" i="14"/>
  <c r="E69" i="13"/>
  <c r="H68" i="13" s="1"/>
  <c r="I68" i="13" s="1"/>
  <c r="J68" i="13" s="1"/>
  <c r="D83" i="13"/>
  <c r="R129" i="13"/>
  <c r="R113" i="12"/>
  <c r="R147" i="12"/>
  <c r="R96" i="13"/>
  <c r="R89" i="12"/>
  <c r="O89" i="12"/>
  <c r="P89" i="12" s="1"/>
  <c r="Q89" i="12" s="1"/>
  <c r="E75" i="12"/>
  <c r="H74" i="12" s="1"/>
  <c r="I74" i="12" s="1"/>
  <c r="J74" i="12" s="1"/>
  <c r="D90" i="12"/>
  <c r="R69" i="10"/>
  <c r="R111" i="12"/>
  <c r="R62" i="10"/>
  <c r="E76" i="12"/>
  <c r="H75" i="12" s="1"/>
  <c r="I75" i="12" s="1"/>
  <c r="J75" i="12" s="1"/>
  <c r="D91" i="12"/>
  <c r="R68" i="10"/>
  <c r="R73" i="10"/>
  <c r="O73" i="10"/>
  <c r="P73" i="10" s="1"/>
  <c r="Q73" i="10" s="1"/>
  <c r="R50" i="10"/>
  <c r="P105" i="12"/>
  <c r="Q105" i="12" s="1"/>
  <c r="S105" i="12" s="1"/>
  <c r="U105" i="12" s="1"/>
  <c r="AT105" i="12" s="1"/>
  <c r="R36" i="11"/>
  <c r="R48" i="10"/>
  <c r="R98" i="10"/>
  <c r="R32" i="10"/>
  <c r="R31" i="10"/>
  <c r="O43" i="9"/>
  <c r="R43" i="9"/>
  <c r="E76" i="10"/>
  <c r="H75" i="10" s="1"/>
  <c r="I75" i="10" s="1"/>
  <c r="J75" i="10" s="1"/>
  <c r="D91" i="10"/>
  <c r="R47" i="9"/>
  <c r="R97" i="9"/>
  <c r="R144" i="8"/>
  <c r="E62" i="9"/>
  <c r="H61" i="9" s="1"/>
  <c r="I61" i="9" s="1"/>
  <c r="J61" i="9" s="1"/>
  <c r="D76" i="9"/>
  <c r="R76" i="7"/>
  <c r="E84" i="10"/>
  <c r="H83" i="10" s="1"/>
  <c r="I83" i="10" s="1"/>
  <c r="J83" i="10" s="1"/>
  <c r="D99" i="10"/>
  <c r="R35" i="8"/>
  <c r="R27" i="8"/>
  <c r="O27" i="8"/>
  <c r="R80" i="8"/>
  <c r="R125" i="6"/>
  <c r="R110" i="7"/>
  <c r="R131" i="6"/>
  <c r="R34" i="6"/>
  <c r="R137" i="5"/>
  <c r="R124" i="6"/>
  <c r="R46" i="6"/>
  <c r="R44" i="7"/>
  <c r="R77" i="6"/>
  <c r="R94" i="6"/>
  <c r="R130" i="6"/>
  <c r="O89" i="4"/>
  <c r="R89" i="4"/>
  <c r="D105" i="6"/>
  <c r="E90" i="6"/>
  <c r="H89" i="6" s="1"/>
  <c r="I89" i="6" s="1"/>
  <c r="J89" i="6" s="1"/>
  <c r="R110" i="4"/>
  <c r="P73" i="5"/>
  <c r="Q73" i="5" s="1"/>
  <c r="S73" i="5" s="1"/>
  <c r="U73" i="5" s="1"/>
  <c r="AQ73" i="5" s="1"/>
  <c r="AU73" i="5" s="1"/>
  <c r="R139" i="3"/>
  <c r="R66" i="2"/>
  <c r="R67" i="3"/>
  <c r="O75" i="3"/>
  <c r="R75" i="3"/>
  <c r="R130" i="2"/>
  <c r="R93" i="2"/>
  <c r="R114" i="1"/>
  <c r="R98" i="5"/>
  <c r="R76" i="4"/>
  <c r="R123" i="1"/>
  <c r="R129" i="2"/>
  <c r="R34" i="2"/>
  <c r="R33" i="1"/>
  <c r="AU26" i="1"/>
  <c r="E74" i="4"/>
  <c r="H73" i="4" s="1"/>
  <c r="I73" i="4" s="1"/>
  <c r="J73" i="4" s="1"/>
  <c r="P73" i="4" s="1"/>
  <c r="Q73" i="4" s="1"/>
  <c r="S73" i="4" s="1"/>
  <c r="U73" i="4" s="1"/>
  <c r="AQ73" i="4" s="1"/>
  <c r="AU73" i="4" s="1"/>
  <c r="D89" i="4"/>
  <c r="R67" i="1"/>
  <c r="R36" i="1"/>
  <c r="R84" i="28"/>
  <c r="E117" i="2"/>
  <c r="H116" i="2" s="1"/>
  <c r="I116" i="2" s="1"/>
  <c r="J116" i="2" s="1"/>
  <c r="D132" i="2"/>
  <c r="R124" i="28"/>
  <c r="R109" i="2"/>
  <c r="R63" i="2"/>
  <c r="R58" i="1"/>
  <c r="O58" i="1"/>
  <c r="P58" i="1" s="1"/>
  <c r="Q58" i="1" s="1"/>
  <c r="R44" i="2"/>
  <c r="R51" i="2"/>
  <c r="R49" i="1"/>
  <c r="E84" i="2"/>
  <c r="H83" i="2" s="1"/>
  <c r="I83" i="2" s="1"/>
  <c r="J83" i="2" s="1"/>
  <c r="D99" i="2"/>
  <c r="E77" i="4"/>
  <c r="H76" i="4" s="1"/>
  <c r="I76" i="4" s="1"/>
  <c r="J76" i="4" s="1"/>
  <c r="D92" i="4"/>
  <c r="R47" i="4"/>
  <c r="R110" i="29"/>
  <c r="R61" i="30"/>
  <c r="R111" i="15"/>
  <c r="R138" i="29"/>
  <c r="R65" i="15"/>
  <c r="R30" i="28"/>
  <c r="R30" i="30"/>
  <c r="R108" i="30"/>
  <c r="R97" i="30"/>
  <c r="R27" i="30"/>
  <c r="O27" i="30"/>
  <c r="P27" i="30" s="1"/>
  <c r="Q27" i="30" s="1"/>
  <c r="S27" i="30" s="1"/>
  <c r="U27" i="30" s="1"/>
  <c r="AQ27" i="30" s="1"/>
  <c r="R94" i="15"/>
  <c r="R107" i="30"/>
  <c r="R106" i="15"/>
  <c r="D94" i="28"/>
  <c r="E79" i="28"/>
  <c r="H78" i="28" s="1"/>
  <c r="I78" i="28" s="1"/>
  <c r="J78" i="28" s="1"/>
  <c r="R52" i="33"/>
  <c r="D90" i="30"/>
  <c r="E75" i="30"/>
  <c r="H74" i="30" s="1"/>
  <c r="I74" i="30" s="1"/>
  <c r="J74" i="30" s="1"/>
  <c r="R107" i="33"/>
  <c r="R61" i="29"/>
  <c r="R100" i="33"/>
  <c r="R126" i="33"/>
  <c r="R77" i="33"/>
  <c r="D73" i="15"/>
  <c r="E59" i="15"/>
  <c r="H58" i="15" s="1"/>
  <c r="I58" i="15" s="1"/>
  <c r="J58" i="15" s="1"/>
  <c r="R115" i="33"/>
  <c r="R62" i="33"/>
  <c r="E74" i="30"/>
  <c r="H73" i="30" s="1"/>
  <c r="I73" i="30" s="1"/>
  <c r="J73" i="30" s="1"/>
  <c r="D89" i="30"/>
  <c r="R123" i="29"/>
  <c r="E111" i="29"/>
  <c r="H110" i="29" s="1"/>
  <c r="I110" i="29" s="1"/>
  <c r="J110" i="29" s="1"/>
  <c r="D126" i="29"/>
  <c r="E81" i="29"/>
  <c r="H80" i="29" s="1"/>
  <c r="I80" i="29" s="1"/>
  <c r="J80" i="29" s="1"/>
  <c r="D96" i="29"/>
  <c r="R96" i="31"/>
  <c r="R95" i="20"/>
  <c r="R43" i="31"/>
  <c r="O43" i="31"/>
  <c r="D131" i="31"/>
  <c r="E116" i="31"/>
  <c r="H115" i="31" s="1"/>
  <c r="I115" i="31" s="1"/>
  <c r="J115" i="31" s="1"/>
  <c r="R129" i="18"/>
  <c r="O27" i="18"/>
  <c r="P27" i="18" s="1"/>
  <c r="Q27" i="18" s="1"/>
  <c r="S27" i="18" s="1"/>
  <c r="U27" i="18" s="1"/>
  <c r="AQ27" i="18" s="1"/>
  <c r="AU27" i="18" s="1"/>
  <c r="R27" i="18"/>
  <c r="E82" i="19"/>
  <c r="H81" i="19" s="1"/>
  <c r="I81" i="19" s="1"/>
  <c r="J81" i="19" s="1"/>
  <c r="D97" i="19"/>
  <c r="AU27" i="31"/>
  <c r="R50" i="21"/>
  <c r="R64" i="31"/>
  <c r="R142" i="17"/>
  <c r="R144" i="16"/>
  <c r="R129" i="17"/>
  <c r="O27" i="17"/>
  <c r="P27" i="17" s="1"/>
  <c r="Q27" i="17" s="1"/>
  <c r="S27" i="17" s="1"/>
  <c r="U27" i="17" s="1"/>
  <c r="AQ27" i="17" s="1"/>
  <c r="R27" i="17"/>
  <c r="R123" i="16"/>
  <c r="R45" i="17"/>
  <c r="O45" i="17"/>
  <c r="R98" i="17"/>
  <c r="R123" i="14"/>
  <c r="D112" i="17"/>
  <c r="E97" i="17"/>
  <c r="H96" i="17" s="1"/>
  <c r="I96" i="17" s="1"/>
  <c r="J96" i="17" s="1"/>
  <c r="R129" i="14"/>
  <c r="E60" i="16"/>
  <c r="H59" i="16" s="1"/>
  <c r="I59" i="16" s="1"/>
  <c r="J59" i="16" s="1"/>
  <c r="D74" i="16"/>
  <c r="E76" i="17"/>
  <c r="H75" i="17" s="1"/>
  <c r="I75" i="17" s="1"/>
  <c r="J75" i="17" s="1"/>
  <c r="D91" i="17"/>
  <c r="R91" i="16"/>
  <c r="R138" i="13"/>
  <c r="R52" i="14"/>
  <c r="R46" i="14"/>
  <c r="R107" i="16"/>
  <c r="E82" i="17"/>
  <c r="H81" i="17" s="1"/>
  <c r="I81" i="17" s="1"/>
  <c r="J81" i="17" s="1"/>
  <c r="D97" i="17"/>
  <c r="R62" i="14"/>
  <c r="R67" i="13"/>
  <c r="R45" i="13"/>
  <c r="R44" i="12"/>
  <c r="O44" i="12"/>
  <c r="P44" i="12" s="1"/>
  <c r="Q44" i="12" s="1"/>
  <c r="S44" i="12" s="1"/>
  <c r="U44" i="12" s="1"/>
  <c r="AQ44" i="12" s="1"/>
  <c r="R49" i="12"/>
  <c r="R144" i="12"/>
  <c r="R34" i="13"/>
  <c r="R53" i="12"/>
  <c r="R49" i="13"/>
  <c r="R92" i="13"/>
  <c r="R83" i="13"/>
  <c r="R26" i="13"/>
  <c r="O26" i="13"/>
  <c r="R93" i="13"/>
  <c r="R99" i="12"/>
  <c r="R47" i="12"/>
  <c r="R84" i="10"/>
  <c r="D93" i="12"/>
  <c r="E78" i="12"/>
  <c r="H77" i="12" s="1"/>
  <c r="I77" i="12" s="1"/>
  <c r="J77" i="12" s="1"/>
  <c r="D82" i="10"/>
  <c r="E68" i="10"/>
  <c r="H67" i="10" s="1"/>
  <c r="I67" i="10" s="1"/>
  <c r="J67" i="10" s="1"/>
  <c r="R59" i="10"/>
  <c r="O59" i="10"/>
  <c r="P59" i="10" s="1"/>
  <c r="Q59" i="10" s="1"/>
  <c r="D91" i="14"/>
  <c r="E76" i="14"/>
  <c r="H75" i="14" s="1"/>
  <c r="I75" i="14" s="1"/>
  <c r="J75" i="14" s="1"/>
  <c r="R52" i="10"/>
  <c r="R65" i="11"/>
  <c r="R50" i="11"/>
  <c r="R43" i="10"/>
  <c r="O43" i="10"/>
  <c r="P43" i="10" s="1"/>
  <c r="Q43" i="10" s="1"/>
  <c r="S43" i="10" s="1"/>
  <c r="U43" i="10" s="1"/>
  <c r="AQ43" i="10" s="1"/>
  <c r="AU43" i="10" s="1"/>
  <c r="R92" i="9"/>
  <c r="R52" i="9"/>
  <c r="R49" i="9"/>
  <c r="E59" i="9"/>
  <c r="H58" i="9" s="1"/>
  <c r="I58" i="9" s="1"/>
  <c r="J58" i="9" s="1"/>
  <c r="D73" i="9"/>
  <c r="D91" i="9"/>
  <c r="E76" i="9"/>
  <c r="H75" i="9" s="1"/>
  <c r="I75" i="9" s="1"/>
  <c r="J75" i="9" s="1"/>
  <c r="R33" i="8"/>
  <c r="R97" i="7"/>
  <c r="R129" i="7"/>
  <c r="R81" i="8"/>
  <c r="R108" i="6"/>
  <c r="D113" i="7"/>
  <c r="E98" i="7"/>
  <c r="H97" i="7" s="1"/>
  <c r="I97" i="7" s="1"/>
  <c r="J97" i="7" s="1"/>
  <c r="R64" i="6"/>
  <c r="D105" i="8"/>
  <c r="E90" i="8"/>
  <c r="H89" i="8" s="1"/>
  <c r="I89" i="8" s="1"/>
  <c r="J89" i="8" s="1"/>
  <c r="P89" i="8" s="1"/>
  <c r="R130" i="5"/>
  <c r="E93" i="8"/>
  <c r="H92" i="8" s="1"/>
  <c r="I92" i="8" s="1"/>
  <c r="J92" i="8" s="1"/>
  <c r="D108" i="8"/>
  <c r="R29" i="6"/>
  <c r="O29" i="6"/>
  <c r="R116" i="7"/>
  <c r="R51" i="7"/>
  <c r="R68" i="6"/>
  <c r="R46" i="5"/>
  <c r="R82" i="6"/>
  <c r="R65" i="5"/>
  <c r="R127" i="3"/>
  <c r="R58" i="3"/>
  <c r="O58" i="3"/>
  <c r="R122" i="1"/>
  <c r="O122" i="1"/>
  <c r="P122" i="1" s="1"/>
  <c r="Q122" i="1" s="1"/>
  <c r="S122" i="1" s="1"/>
  <c r="U122" i="1" s="1"/>
  <c r="AT122" i="1" s="1"/>
  <c r="BA122" i="1" s="1"/>
  <c r="R68" i="4"/>
  <c r="AU73" i="3"/>
  <c r="R128" i="2"/>
  <c r="R107" i="1"/>
  <c r="R141" i="3"/>
  <c r="R144" i="1"/>
  <c r="R89" i="5"/>
  <c r="O89" i="5"/>
  <c r="R79" i="4"/>
  <c r="E61" i="3"/>
  <c r="H60" i="3" s="1"/>
  <c r="I60" i="3" s="1"/>
  <c r="J60" i="3" s="1"/>
  <c r="D75" i="3"/>
  <c r="R126" i="3"/>
  <c r="R125" i="28"/>
  <c r="R142" i="28"/>
  <c r="R28" i="1"/>
  <c r="O28" i="1"/>
  <c r="P28" i="1" s="1"/>
  <c r="Q28" i="1" s="1"/>
  <c r="S28" i="1" s="1"/>
  <c r="U28" i="1" s="1"/>
  <c r="AQ28" i="1" s="1"/>
  <c r="AU28" i="1" s="1"/>
  <c r="R81" i="28"/>
  <c r="R107" i="2"/>
  <c r="R112" i="2"/>
  <c r="R52" i="2"/>
  <c r="R80" i="28"/>
  <c r="E93" i="3"/>
  <c r="H92" i="3" s="1"/>
  <c r="I92" i="3" s="1"/>
  <c r="J92" i="3" s="1"/>
  <c r="D108" i="3"/>
  <c r="R46" i="2"/>
  <c r="R83" i="28"/>
  <c r="R34" i="1"/>
  <c r="R50" i="4"/>
  <c r="R26" i="3"/>
  <c r="O26" i="3"/>
  <c r="P26" i="3" s="1"/>
  <c r="Q26" i="3" s="1"/>
  <c r="S26" i="3" s="1"/>
  <c r="U26" i="3" s="1"/>
  <c r="AQ26" i="3" s="1"/>
  <c r="AU26" i="3" s="1"/>
  <c r="R115" i="28"/>
  <c r="P89" i="3"/>
  <c r="Q89" i="3" s="1"/>
  <c r="S89" i="3" s="1"/>
  <c r="U89" i="3" s="1"/>
  <c r="AJ89" i="3" s="1"/>
  <c r="AN89" i="3" s="1"/>
  <c r="R107" i="29"/>
  <c r="R108" i="15"/>
  <c r="R95" i="29"/>
  <c r="R48" i="30"/>
  <c r="R129" i="15"/>
  <c r="R47" i="15"/>
  <c r="R62" i="15"/>
  <c r="R35" i="30"/>
  <c r="R67" i="15"/>
  <c r="R92" i="30"/>
  <c r="AU43" i="28"/>
  <c r="R96" i="30"/>
  <c r="R99" i="15"/>
  <c r="R74" i="29"/>
  <c r="S42" i="28"/>
  <c r="U42" i="28" s="1"/>
  <c r="AQ42" i="28" s="1"/>
  <c r="AU42" i="28" s="1"/>
  <c r="R74" i="33"/>
  <c r="D91" i="30"/>
  <c r="E76" i="30"/>
  <c r="H75" i="30" s="1"/>
  <c r="I75" i="30" s="1"/>
  <c r="J75" i="30" s="1"/>
  <c r="E59" i="29"/>
  <c r="H58" i="29" s="1"/>
  <c r="I58" i="29" s="1"/>
  <c r="J58" i="29" s="1"/>
  <c r="P58" i="29" s="1"/>
  <c r="Q58" i="29" s="1"/>
  <c r="S58" i="29" s="1"/>
  <c r="U58" i="29" s="1"/>
  <c r="AQ58" i="29" s="1"/>
  <c r="AU58" i="29" s="1"/>
  <c r="D73" i="29"/>
  <c r="R33" i="29"/>
  <c r="R44" i="33"/>
  <c r="O44" i="33"/>
  <c r="P44" i="33" s="1"/>
  <c r="Q44" i="33" s="1"/>
  <c r="E76" i="33"/>
  <c r="H75" i="33" s="1"/>
  <c r="I75" i="33" s="1"/>
  <c r="J75" i="33" s="1"/>
  <c r="D91" i="33"/>
  <c r="D91" i="29"/>
  <c r="E76" i="29"/>
  <c r="H75" i="29" s="1"/>
  <c r="I75" i="29" s="1"/>
  <c r="J75" i="29" s="1"/>
  <c r="D98" i="33"/>
  <c r="E83" i="33"/>
  <c r="H82" i="33" s="1"/>
  <c r="I82" i="33" s="1"/>
  <c r="J82" i="33" s="1"/>
  <c r="E97" i="34" l="1"/>
  <c r="H96" i="34" s="1"/>
  <c r="I96" i="34" s="1"/>
  <c r="J96" i="34" s="1"/>
  <c r="D112" i="34"/>
  <c r="D130" i="34"/>
  <c r="E115" i="34"/>
  <c r="H114" i="34" s="1"/>
  <c r="I114" i="34" s="1"/>
  <c r="J114" i="34" s="1"/>
  <c r="O75" i="34"/>
  <c r="D113" i="34"/>
  <c r="E98" i="34"/>
  <c r="H97" i="34" s="1"/>
  <c r="I97" i="34" s="1"/>
  <c r="J97" i="34" s="1"/>
  <c r="E125" i="34"/>
  <c r="H124" i="34" s="1"/>
  <c r="I124" i="34" s="1"/>
  <c r="J124" i="34" s="1"/>
  <c r="D139" i="34"/>
  <c r="E140" i="34" s="1"/>
  <c r="H139" i="34" s="1"/>
  <c r="I139" i="34" s="1"/>
  <c r="J139" i="34" s="1"/>
  <c r="E94" i="34"/>
  <c r="H93" i="34" s="1"/>
  <c r="I93" i="34" s="1"/>
  <c r="J93" i="34" s="1"/>
  <c r="D109" i="34"/>
  <c r="S105" i="34"/>
  <c r="U105" i="34" s="1"/>
  <c r="AT105" i="34" s="1"/>
  <c r="AX105" i="34" s="1"/>
  <c r="D116" i="34"/>
  <c r="E101" i="34"/>
  <c r="H100" i="34" s="1"/>
  <c r="I100" i="34" s="1"/>
  <c r="J100" i="34" s="1"/>
  <c r="E116" i="34"/>
  <c r="H115" i="34" s="1"/>
  <c r="I115" i="34" s="1"/>
  <c r="J115" i="34" s="1"/>
  <c r="D131" i="34"/>
  <c r="D141" i="34"/>
  <c r="E142" i="34" s="1"/>
  <c r="H141" i="34" s="1"/>
  <c r="I141" i="34" s="1"/>
  <c r="J141" i="34" s="1"/>
  <c r="E127" i="34"/>
  <c r="H126" i="34" s="1"/>
  <c r="I126" i="34" s="1"/>
  <c r="J126" i="34" s="1"/>
  <c r="E91" i="34"/>
  <c r="H90" i="34" s="1"/>
  <c r="I90" i="34" s="1"/>
  <c r="J90" i="34" s="1"/>
  <c r="P90" i="34" s="1"/>
  <c r="D106" i="34"/>
  <c r="P58" i="34"/>
  <c r="Q58" i="34" s="1"/>
  <c r="S58" i="34" s="1"/>
  <c r="U58" i="34" s="1"/>
  <c r="AQ58" i="34" s="1"/>
  <c r="AU58" i="34" s="1"/>
  <c r="E128" i="34"/>
  <c r="H127" i="34" s="1"/>
  <c r="I127" i="34" s="1"/>
  <c r="J127" i="34" s="1"/>
  <c r="D142" i="34"/>
  <c r="E143" i="34" s="1"/>
  <c r="H142" i="34" s="1"/>
  <c r="I142" i="34" s="1"/>
  <c r="J142" i="34" s="1"/>
  <c r="O106" i="34"/>
  <c r="O43" i="34"/>
  <c r="O27" i="34"/>
  <c r="D111" i="15"/>
  <c r="E96" i="15"/>
  <c r="H95" i="15" s="1"/>
  <c r="I95" i="15" s="1"/>
  <c r="J95" i="15" s="1"/>
  <c r="E78" i="25"/>
  <c r="H77" i="25" s="1"/>
  <c r="I77" i="25" s="1"/>
  <c r="J77" i="25" s="1"/>
  <c r="D93" i="25"/>
  <c r="E94" i="25" s="1"/>
  <c r="H93" i="25" s="1"/>
  <c r="I93" i="25" s="1"/>
  <c r="J93" i="25" s="1"/>
  <c r="P74" i="4"/>
  <c r="Q74" i="4" s="1"/>
  <c r="S74" i="4" s="1"/>
  <c r="U74" i="4" s="1"/>
  <c r="AQ74" i="4" s="1"/>
  <c r="AU74" i="4" s="1"/>
  <c r="E95" i="7"/>
  <c r="H94" i="7" s="1"/>
  <c r="I94" i="7" s="1"/>
  <c r="J94" i="7" s="1"/>
  <c r="D110" i="7"/>
  <c r="E91" i="13"/>
  <c r="H90" i="13" s="1"/>
  <c r="I90" i="13" s="1"/>
  <c r="J90" i="13" s="1"/>
  <c r="D106" i="13"/>
  <c r="P59" i="4"/>
  <c r="Q59" i="4" s="1"/>
  <c r="S59" i="4" s="1"/>
  <c r="U59" i="4" s="1"/>
  <c r="AQ59" i="4" s="1"/>
  <c r="AU59" i="4" s="1"/>
  <c r="O60" i="4"/>
  <c r="P106" i="1"/>
  <c r="Q106" i="1" s="1"/>
  <c r="S106" i="1" s="1"/>
  <c r="U106" i="1" s="1"/>
  <c r="AT106" i="1" s="1"/>
  <c r="AX106" i="1" s="1"/>
  <c r="O107" i="1"/>
  <c r="D142" i="27"/>
  <c r="E143" i="27" s="1"/>
  <c r="H142" i="27" s="1"/>
  <c r="I142" i="27" s="1"/>
  <c r="J142" i="27" s="1"/>
  <c r="E128" i="27"/>
  <c r="H127" i="27" s="1"/>
  <c r="I127" i="27" s="1"/>
  <c r="J127" i="27" s="1"/>
  <c r="O28" i="10"/>
  <c r="E85" i="10"/>
  <c r="H84" i="10" s="1"/>
  <c r="I84" i="10" s="1"/>
  <c r="J84" i="10" s="1"/>
  <c r="D100" i="10"/>
  <c r="D114" i="6"/>
  <c r="E99" i="6"/>
  <c r="H98" i="6" s="1"/>
  <c r="I98" i="6" s="1"/>
  <c r="J98" i="6" s="1"/>
  <c r="E82" i="30"/>
  <c r="H81" i="30" s="1"/>
  <c r="I81" i="30" s="1"/>
  <c r="J81" i="30" s="1"/>
  <c r="D97" i="30"/>
  <c r="P121" i="25"/>
  <c r="Q121" i="25" s="1"/>
  <c r="S121" i="25" s="1"/>
  <c r="U121" i="25" s="1"/>
  <c r="AT121" i="25" s="1"/>
  <c r="P59" i="21"/>
  <c r="Q59" i="21" s="1"/>
  <c r="S59" i="21" s="1"/>
  <c r="U59" i="21" s="1"/>
  <c r="AQ59" i="21" s="1"/>
  <c r="AU59" i="21" s="1"/>
  <c r="D125" i="15"/>
  <c r="E110" i="15"/>
  <c r="H109" i="15" s="1"/>
  <c r="I109" i="15" s="1"/>
  <c r="J109" i="15" s="1"/>
  <c r="P27" i="28"/>
  <c r="Q27" i="28" s="1"/>
  <c r="S27" i="28" s="1"/>
  <c r="U27" i="28" s="1"/>
  <c r="AQ27" i="28" s="1"/>
  <c r="AU27" i="28" s="1"/>
  <c r="E93" i="15"/>
  <c r="H92" i="15" s="1"/>
  <c r="I92" i="15" s="1"/>
  <c r="J92" i="15" s="1"/>
  <c r="D108" i="15"/>
  <c r="P43" i="1"/>
  <c r="Q43" i="1" s="1"/>
  <c r="S43" i="1" s="1"/>
  <c r="U43" i="1" s="1"/>
  <c r="AQ43" i="1" s="1"/>
  <c r="AU43" i="1" s="1"/>
  <c r="D90" i="31"/>
  <c r="E75" i="31"/>
  <c r="H74" i="31" s="1"/>
  <c r="I74" i="31" s="1"/>
  <c r="J74" i="31" s="1"/>
  <c r="P28" i="33"/>
  <c r="Q28" i="33" s="1"/>
  <c r="S28" i="33" s="1"/>
  <c r="U28" i="33" s="1"/>
  <c r="AQ28" i="33" s="1"/>
  <c r="AU28" i="33" s="1"/>
  <c r="E90" i="24"/>
  <c r="H89" i="24" s="1"/>
  <c r="I89" i="24" s="1"/>
  <c r="J89" i="24" s="1"/>
  <c r="D105" i="24"/>
  <c r="P90" i="12"/>
  <c r="Q90" i="12" s="1"/>
  <c r="S90" i="12" s="1"/>
  <c r="U90" i="12" s="1"/>
  <c r="AJ90" i="12" s="1"/>
  <c r="AN90" i="12" s="1"/>
  <c r="P73" i="30"/>
  <c r="Q73" i="30" s="1"/>
  <c r="S73" i="30" s="1"/>
  <c r="U73" i="30" s="1"/>
  <c r="AQ73" i="30" s="1"/>
  <c r="AU73" i="30" s="1"/>
  <c r="O74" i="30"/>
  <c r="P43" i="2"/>
  <c r="Q43" i="2" s="1"/>
  <c r="S43" i="2" s="1"/>
  <c r="U43" i="2" s="1"/>
  <c r="AQ43" i="2" s="1"/>
  <c r="AU43" i="2" s="1"/>
  <c r="D106" i="33"/>
  <c r="E91" i="33"/>
  <c r="H90" i="33" s="1"/>
  <c r="I90" i="33" s="1"/>
  <c r="J90" i="33" s="1"/>
  <c r="Q73" i="24"/>
  <c r="S73" i="24" s="1"/>
  <c r="U73" i="24" s="1"/>
  <c r="AQ73" i="24" s="1"/>
  <c r="AU73" i="24" s="1"/>
  <c r="O74" i="24"/>
  <c r="D136" i="22"/>
  <c r="E137" i="22" s="1"/>
  <c r="H136" i="22" s="1"/>
  <c r="I136" i="22" s="1"/>
  <c r="J136" i="22" s="1"/>
  <c r="E122" i="22"/>
  <c r="H121" i="22" s="1"/>
  <c r="I121" i="22" s="1"/>
  <c r="J121" i="22" s="1"/>
  <c r="P121" i="22" s="1"/>
  <c r="P27" i="23"/>
  <c r="Q27" i="23" s="1"/>
  <c r="S27" i="23" s="1"/>
  <c r="U27" i="23" s="1"/>
  <c r="AQ27" i="23" s="1"/>
  <c r="AU27" i="23" s="1"/>
  <c r="O28" i="23"/>
  <c r="E100" i="2"/>
  <c r="H99" i="2" s="1"/>
  <c r="I99" i="2" s="1"/>
  <c r="J99" i="2" s="1"/>
  <c r="D115" i="2"/>
  <c r="E99" i="9"/>
  <c r="H98" i="9" s="1"/>
  <c r="I98" i="9" s="1"/>
  <c r="J98" i="9" s="1"/>
  <c r="D114" i="9"/>
  <c r="Q105" i="22"/>
  <c r="S105" i="22" s="1"/>
  <c r="U105" i="22" s="1"/>
  <c r="AT105" i="22" s="1"/>
  <c r="AX105" i="22" s="1"/>
  <c r="O106" i="22"/>
  <c r="D106" i="15"/>
  <c r="E91" i="15"/>
  <c r="H90" i="15" s="1"/>
  <c r="I90" i="15" s="1"/>
  <c r="J90" i="15" s="1"/>
  <c r="E85" i="15"/>
  <c r="H84" i="15" s="1"/>
  <c r="I84" i="15" s="1"/>
  <c r="J84" i="15" s="1"/>
  <c r="D100" i="15"/>
  <c r="E99" i="16"/>
  <c r="H98" i="16" s="1"/>
  <c r="I98" i="16" s="1"/>
  <c r="J98" i="16" s="1"/>
  <c r="D114" i="16"/>
  <c r="E74" i="19"/>
  <c r="H73" i="19" s="1"/>
  <c r="I73" i="19" s="1"/>
  <c r="J73" i="19" s="1"/>
  <c r="P73" i="19" s="1"/>
  <c r="D89" i="19"/>
  <c r="O59" i="24"/>
  <c r="P59" i="29"/>
  <c r="Q59" i="29" s="1"/>
  <c r="S59" i="29" s="1"/>
  <c r="U59" i="29" s="1"/>
  <c r="AQ59" i="29" s="1"/>
  <c r="AU59" i="29" s="1"/>
  <c r="O60" i="29"/>
  <c r="Q58" i="19"/>
  <c r="S58" i="19" s="1"/>
  <c r="U58" i="19" s="1"/>
  <c r="AQ58" i="19" s="1"/>
  <c r="AU58" i="19" s="1"/>
  <c r="O59" i="19"/>
  <c r="P43" i="19"/>
  <c r="Q43" i="19" s="1"/>
  <c r="S43" i="19" s="1"/>
  <c r="U43" i="19" s="1"/>
  <c r="AQ43" i="19" s="1"/>
  <c r="AU43" i="19" s="1"/>
  <c r="O44" i="19"/>
  <c r="E94" i="2"/>
  <c r="H93" i="2" s="1"/>
  <c r="I93" i="2" s="1"/>
  <c r="J93" i="2" s="1"/>
  <c r="D109" i="2"/>
  <c r="D111" i="24"/>
  <c r="E96" i="24"/>
  <c r="H95" i="24" s="1"/>
  <c r="I95" i="24" s="1"/>
  <c r="J95" i="24" s="1"/>
  <c r="P89" i="25"/>
  <c r="Q89" i="25" s="1"/>
  <c r="S89" i="25" s="1"/>
  <c r="U89" i="25" s="1"/>
  <c r="AJ89" i="25" s="1"/>
  <c r="AN89" i="25" s="1"/>
  <c r="D105" i="18"/>
  <c r="E90" i="18"/>
  <c r="H89" i="18" s="1"/>
  <c r="I89" i="18" s="1"/>
  <c r="J89" i="18" s="1"/>
  <c r="P89" i="18" s="1"/>
  <c r="N30" i="1"/>
  <c r="P29" i="1"/>
  <c r="Q29" i="1" s="1"/>
  <c r="S29" i="1" s="1"/>
  <c r="U29" i="1" s="1"/>
  <c r="AQ29" i="1" s="1"/>
  <c r="AU29" i="1" s="1"/>
  <c r="O30" i="1"/>
  <c r="E100" i="29"/>
  <c r="H99" i="29" s="1"/>
  <c r="I99" i="29" s="1"/>
  <c r="J99" i="29" s="1"/>
  <c r="D115" i="29"/>
  <c r="Q58" i="11"/>
  <c r="S58" i="11" s="1"/>
  <c r="U58" i="11" s="1"/>
  <c r="AQ58" i="11" s="1"/>
  <c r="AU58" i="11" s="1"/>
  <c r="O59" i="11"/>
  <c r="E94" i="23"/>
  <c r="H93" i="23" s="1"/>
  <c r="I93" i="23" s="1"/>
  <c r="J93" i="23" s="1"/>
  <c r="D109" i="23"/>
  <c r="P73" i="18"/>
  <c r="Q73" i="18" s="1"/>
  <c r="S73" i="18" s="1"/>
  <c r="U73" i="18" s="1"/>
  <c r="AQ73" i="18" s="1"/>
  <c r="AU73" i="18" s="1"/>
  <c r="O74" i="18"/>
  <c r="Q73" i="14"/>
  <c r="S73" i="14" s="1"/>
  <c r="U73" i="14" s="1"/>
  <c r="AQ73" i="14" s="1"/>
  <c r="AU73" i="14" s="1"/>
  <c r="O74" i="14"/>
  <c r="P28" i="7"/>
  <c r="Q28" i="7" s="1"/>
  <c r="S28" i="7" s="1"/>
  <c r="U28" i="7" s="1"/>
  <c r="AQ28" i="7" s="1"/>
  <c r="AU28" i="7" s="1"/>
  <c r="O29" i="7"/>
  <c r="S58" i="24"/>
  <c r="U58" i="24" s="1"/>
  <c r="AQ58" i="24" s="1"/>
  <c r="AU58" i="24" s="1"/>
  <c r="D109" i="27"/>
  <c r="E94" i="27"/>
  <c r="H93" i="27" s="1"/>
  <c r="I93" i="27" s="1"/>
  <c r="J93" i="27" s="1"/>
  <c r="E92" i="17"/>
  <c r="H91" i="17" s="1"/>
  <c r="I91" i="17" s="1"/>
  <c r="J91" i="17" s="1"/>
  <c r="D107" i="17"/>
  <c r="Q73" i="6"/>
  <c r="S73" i="6" s="1"/>
  <c r="U73" i="6" s="1"/>
  <c r="AQ73" i="6" s="1"/>
  <c r="AU73" i="6" s="1"/>
  <c r="O74" i="6"/>
  <c r="E91" i="9"/>
  <c r="H90" i="9" s="1"/>
  <c r="I90" i="9" s="1"/>
  <c r="J90" i="9" s="1"/>
  <c r="D106" i="9"/>
  <c r="D97" i="13"/>
  <c r="E82" i="13"/>
  <c r="H81" i="13" s="1"/>
  <c r="I81" i="13" s="1"/>
  <c r="J81" i="13" s="1"/>
  <c r="E83" i="29"/>
  <c r="H82" i="29" s="1"/>
  <c r="I82" i="29" s="1"/>
  <c r="J82" i="29" s="1"/>
  <c r="D98" i="29"/>
  <c r="P43" i="8"/>
  <c r="Q43" i="8" s="1"/>
  <c r="S43" i="8" s="1"/>
  <c r="U43" i="8" s="1"/>
  <c r="AQ43" i="8" s="1"/>
  <c r="AU43" i="8" s="1"/>
  <c r="O44" i="8"/>
  <c r="E94" i="22"/>
  <c r="H93" i="22" s="1"/>
  <c r="I93" i="22" s="1"/>
  <c r="J93" i="22" s="1"/>
  <c r="D109" i="22"/>
  <c r="P28" i="25"/>
  <c r="Q28" i="25" s="1"/>
  <c r="S28" i="25" s="1"/>
  <c r="U28" i="25" s="1"/>
  <c r="AQ28" i="25" s="1"/>
  <c r="AU28" i="25" s="1"/>
  <c r="O29" i="25"/>
  <c r="Q89" i="8"/>
  <c r="S89" i="8" s="1"/>
  <c r="U89" i="8" s="1"/>
  <c r="AJ89" i="8" s="1"/>
  <c r="AN89" i="8" s="1"/>
  <c r="O90" i="8"/>
  <c r="D109" i="28"/>
  <c r="E94" i="28"/>
  <c r="H93" i="28" s="1"/>
  <c r="I93" i="28" s="1"/>
  <c r="J93" i="28" s="1"/>
  <c r="E91" i="2"/>
  <c r="H90" i="2" s="1"/>
  <c r="I90" i="2" s="1"/>
  <c r="J90" i="2" s="1"/>
  <c r="D106" i="2"/>
  <c r="Q73" i="25"/>
  <c r="S73" i="25" s="1"/>
  <c r="U73" i="25" s="1"/>
  <c r="AQ73" i="25" s="1"/>
  <c r="AU73" i="25" s="1"/>
  <c r="O74" i="25"/>
  <c r="D100" i="21"/>
  <c r="E85" i="21"/>
  <c r="H84" i="21" s="1"/>
  <c r="I84" i="21" s="1"/>
  <c r="J84" i="21" s="1"/>
  <c r="D97" i="26"/>
  <c r="E82" i="26"/>
  <c r="H81" i="26" s="1"/>
  <c r="I81" i="26" s="1"/>
  <c r="J81" i="26" s="1"/>
  <c r="P59" i="13"/>
  <c r="Q59" i="13" s="1"/>
  <c r="S59" i="13" s="1"/>
  <c r="U59" i="13" s="1"/>
  <c r="AQ59" i="13" s="1"/>
  <c r="AU59" i="13" s="1"/>
  <c r="O60" i="13"/>
  <c r="D100" i="13"/>
  <c r="E85" i="13"/>
  <c r="H84" i="13" s="1"/>
  <c r="I84" i="13" s="1"/>
  <c r="J84" i="13" s="1"/>
  <c r="D141" i="2"/>
  <c r="E142" i="2" s="1"/>
  <c r="H141" i="2" s="1"/>
  <c r="I141" i="2" s="1"/>
  <c r="J141" i="2" s="1"/>
  <c r="E127" i="2"/>
  <c r="H126" i="2" s="1"/>
  <c r="I126" i="2" s="1"/>
  <c r="J126" i="2" s="1"/>
  <c r="P42" i="29"/>
  <c r="Q42" i="29" s="1"/>
  <c r="S42" i="29" s="1"/>
  <c r="U42" i="29" s="1"/>
  <c r="AQ42" i="29" s="1"/>
  <c r="AU42" i="29" s="1"/>
  <c r="Q58" i="20"/>
  <c r="S58" i="20" s="1"/>
  <c r="U58" i="20" s="1"/>
  <c r="AQ58" i="20" s="1"/>
  <c r="AU58" i="20" s="1"/>
  <c r="O59" i="20"/>
  <c r="E93" i="5"/>
  <c r="H92" i="5" s="1"/>
  <c r="I92" i="5" s="1"/>
  <c r="J92" i="5" s="1"/>
  <c r="D108" i="5"/>
  <c r="E91" i="30"/>
  <c r="H90" i="30" s="1"/>
  <c r="I90" i="30" s="1"/>
  <c r="J90" i="30" s="1"/>
  <c r="D106" i="30"/>
  <c r="D96" i="19"/>
  <c r="E81" i="19"/>
  <c r="H80" i="19" s="1"/>
  <c r="I80" i="19" s="1"/>
  <c r="J80" i="19" s="1"/>
  <c r="Q89" i="26"/>
  <c r="S89" i="26" s="1"/>
  <c r="U89" i="26" s="1"/>
  <c r="AJ89" i="26" s="1"/>
  <c r="AN89" i="26" s="1"/>
  <c r="O90" i="26"/>
  <c r="P28" i="20"/>
  <c r="Q28" i="20" s="1"/>
  <c r="S28" i="20" s="1"/>
  <c r="U28" i="20" s="1"/>
  <c r="AQ28" i="20" s="1"/>
  <c r="AU28" i="20" s="1"/>
  <c r="O29" i="20"/>
  <c r="E99" i="33"/>
  <c r="H98" i="33" s="1"/>
  <c r="I98" i="33" s="1"/>
  <c r="J98" i="33" s="1"/>
  <c r="D114" i="33"/>
  <c r="E106" i="8"/>
  <c r="H105" i="8" s="1"/>
  <c r="I105" i="8" s="1"/>
  <c r="J105" i="8" s="1"/>
  <c r="D121" i="8"/>
  <c r="E133" i="2"/>
  <c r="H132" i="2" s="1"/>
  <c r="I132" i="2" s="1"/>
  <c r="J132" i="2" s="1"/>
  <c r="D147" i="2"/>
  <c r="E148" i="2" s="1"/>
  <c r="H147" i="2" s="1"/>
  <c r="I147" i="2" s="1"/>
  <c r="J147" i="2" s="1"/>
  <c r="D115" i="10"/>
  <c r="E100" i="10"/>
  <c r="H99" i="10" s="1"/>
  <c r="I99" i="10" s="1"/>
  <c r="J99" i="10" s="1"/>
  <c r="P29" i="31"/>
  <c r="Q29" i="31" s="1"/>
  <c r="S29" i="31" s="1"/>
  <c r="U29" i="31" s="1"/>
  <c r="AQ29" i="31" s="1"/>
  <c r="AU29" i="31" s="1"/>
  <c r="D123" i="16"/>
  <c r="E108" i="16"/>
  <c r="H107" i="16" s="1"/>
  <c r="I107" i="16" s="1"/>
  <c r="J107" i="16" s="1"/>
  <c r="P26" i="16"/>
  <c r="Q26" i="16" s="1"/>
  <c r="S26" i="16" s="1"/>
  <c r="U26" i="16" s="1"/>
  <c r="AQ26" i="16" s="1"/>
  <c r="AU26" i="16" s="1"/>
  <c r="E94" i="30"/>
  <c r="H93" i="30" s="1"/>
  <c r="I93" i="30" s="1"/>
  <c r="J93" i="30" s="1"/>
  <c r="D109" i="30"/>
  <c r="E99" i="30"/>
  <c r="H98" i="30" s="1"/>
  <c r="I98" i="30" s="1"/>
  <c r="J98" i="30" s="1"/>
  <c r="D114" i="30"/>
  <c r="E107" i="6"/>
  <c r="H106" i="6" s="1"/>
  <c r="I106" i="6" s="1"/>
  <c r="J106" i="6" s="1"/>
  <c r="D122" i="6"/>
  <c r="O44" i="10"/>
  <c r="D123" i="13"/>
  <c r="E108" i="13"/>
  <c r="H107" i="13" s="1"/>
  <c r="I107" i="13" s="1"/>
  <c r="J107" i="13" s="1"/>
  <c r="E93" i="19"/>
  <c r="H92" i="19" s="1"/>
  <c r="I92" i="19" s="1"/>
  <c r="J92" i="19" s="1"/>
  <c r="D108" i="19"/>
  <c r="E98" i="15"/>
  <c r="H97" i="15" s="1"/>
  <c r="I97" i="15" s="1"/>
  <c r="J97" i="15" s="1"/>
  <c r="D113" i="15"/>
  <c r="Q42" i="5"/>
  <c r="S42" i="5" s="1"/>
  <c r="U42" i="5" s="1"/>
  <c r="AQ42" i="5" s="1"/>
  <c r="AU42" i="5" s="1"/>
  <c r="O43" i="5"/>
  <c r="P73" i="11"/>
  <c r="Q73" i="11" s="1"/>
  <c r="S73" i="11" s="1"/>
  <c r="U73" i="11" s="1"/>
  <c r="AQ73" i="11" s="1"/>
  <c r="AU73" i="11" s="1"/>
  <c r="O74" i="11"/>
  <c r="P73" i="12"/>
  <c r="Q73" i="12" s="1"/>
  <c r="S73" i="12" s="1"/>
  <c r="U73" i="12" s="1"/>
  <c r="AQ73" i="12" s="1"/>
  <c r="AU73" i="12" s="1"/>
  <c r="E93" i="14"/>
  <c r="H92" i="14" s="1"/>
  <c r="I92" i="14" s="1"/>
  <c r="J92" i="14" s="1"/>
  <c r="D108" i="14"/>
  <c r="D111" i="6"/>
  <c r="E96" i="6"/>
  <c r="H95" i="6" s="1"/>
  <c r="I95" i="6" s="1"/>
  <c r="J95" i="6" s="1"/>
  <c r="D128" i="14"/>
  <c r="E113" i="14"/>
  <c r="H112" i="14" s="1"/>
  <c r="I112" i="14" s="1"/>
  <c r="J112" i="14" s="1"/>
  <c r="E90" i="2"/>
  <c r="H89" i="2" s="1"/>
  <c r="I89" i="2" s="1"/>
  <c r="J89" i="2" s="1"/>
  <c r="P89" i="2" s="1"/>
  <c r="D105" i="2"/>
  <c r="E99" i="4"/>
  <c r="H98" i="4" s="1"/>
  <c r="I98" i="4" s="1"/>
  <c r="J98" i="4" s="1"/>
  <c r="D114" i="4"/>
  <c r="D140" i="6"/>
  <c r="E141" i="6" s="1"/>
  <c r="H140" i="6" s="1"/>
  <c r="I140" i="6" s="1"/>
  <c r="J140" i="6" s="1"/>
  <c r="E126" i="6"/>
  <c r="H125" i="6" s="1"/>
  <c r="I125" i="6" s="1"/>
  <c r="J125" i="6" s="1"/>
  <c r="E94" i="13"/>
  <c r="H93" i="13" s="1"/>
  <c r="I93" i="13" s="1"/>
  <c r="J93" i="13" s="1"/>
  <c r="D109" i="13"/>
  <c r="E99" i="21"/>
  <c r="H98" i="21" s="1"/>
  <c r="I98" i="21" s="1"/>
  <c r="J98" i="21" s="1"/>
  <c r="D114" i="21"/>
  <c r="D113" i="23"/>
  <c r="E98" i="23"/>
  <c r="H97" i="23" s="1"/>
  <c r="I97" i="23" s="1"/>
  <c r="J97" i="23" s="1"/>
  <c r="D95" i="26"/>
  <c r="E80" i="26"/>
  <c r="H79" i="26" s="1"/>
  <c r="I79" i="26" s="1"/>
  <c r="J79" i="26" s="1"/>
  <c r="P44" i="22"/>
  <c r="Q44" i="22" s="1"/>
  <c r="S44" i="22" s="1"/>
  <c r="U44" i="22" s="1"/>
  <c r="AQ44" i="22" s="1"/>
  <c r="AU44" i="22" s="1"/>
  <c r="S43" i="23"/>
  <c r="U43" i="23" s="1"/>
  <c r="AQ43" i="23" s="1"/>
  <c r="AU43" i="23" s="1"/>
  <c r="E85" i="26"/>
  <c r="H84" i="26" s="1"/>
  <c r="I84" i="26" s="1"/>
  <c r="J84" i="26" s="1"/>
  <c r="D100" i="26"/>
  <c r="E84" i="25"/>
  <c r="H83" i="25" s="1"/>
  <c r="I83" i="25" s="1"/>
  <c r="J83" i="25" s="1"/>
  <c r="D99" i="25"/>
  <c r="E100" i="25" s="1"/>
  <c r="H99" i="25" s="1"/>
  <c r="I99" i="25" s="1"/>
  <c r="J99" i="25" s="1"/>
  <c r="D110" i="26"/>
  <c r="E95" i="26"/>
  <c r="H94" i="26" s="1"/>
  <c r="I94" i="26" s="1"/>
  <c r="J94" i="26" s="1"/>
  <c r="D142" i="22"/>
  <c r="E143" i="22" s="1"/>
  <c r="H142" i="22" s="1"/>
  <c r="I142" i="22" s="1"/>
  <c r="J142" i="22" s="1"/>
  <c r="E128" i="22"/>
  <c r="H127" i="22" s="1"/>
  <c r="I127" i="22" s="1"/>
  <c r="J127" i="22" s="1"/>
  <c r="E92" i="14"/>
  <c r="H91" i="14" s="1"/>
  <c r="I91" i="14" s="1"/>
  <c r="J91" i="14" s="1"/>
  <c r="D107" i="14"/>
  <c r="D113" i="19"/>
  <c r="E98" i="19"/>
  <c r="H97" i="19" s="1"/>
  <c r="I97" i="19" s="1"/>
  <c r="J97" i="19" s="1"/>
  <c r="E92" i="10"/>
  <c r="H91" i="10" s="1"/>
  <c r="I91" i="10" s="1"/>
  <c r="J91" i="10" s="1"/>
  <c r="D107" i="10"/>
  <c r="E92" i="12"/>
  <c r="H91" i="12" s="1"/>
  <c r="I91" i="12" s="1"/>
  <c r="J91" i="12" s="1"/>
  <c r="D107" i="12"/>
  <c r="D110" i="15"/>
  <c r="E95" i="15"/>
  <c r="H94" i="15" s="1"/>
  <c r="I94" i="15" s="1"/>
  <c r="J94" i="15" s="1"/>
  <c r="AX122" i="1"/>
  <c r="D105" i="5"/>
  <c r="E90" i="5"/>
  <c r="H89" i="5" s="1"/>
  <c r="I89" i="5" s="1"/>
  <c r="J89" i="5" s="1"/>
  <c r="P89" i="5" s="1"/>
  <c r="S44" i="6"/>
  <c r="U44" i="6" s="1"/>
  <c r="AQ44" i="6" s="1"/>
  <c r="AU44" i="6" s="1"/>
  <c r="E91" i="10"/>
  <c r="H90" i="10" s="1"/>
  <c r="I90" i="10" s="1"/>
  <c r="J90" i="10" s="1"/>
  <c r="D106" i="10"/>
  <c r="D127" i="12"/>
  <c r="E112" i="12"/>
  <c r="H111" i="12" s="1"/>
  <c r="I111" i="12" s="1"/>
  <c r="J111" i="12" s="1"/>
  <c r="D95" i="18"/>
  <c r="E80" i="18"/>
  <c r="H79" i="18" s="1"/>
  <c r="I79" i="18" s="1"/>
  <c r="J79" i="18" s="1"/>
  <c r="E77" i="11"/>
  <c r="H76" i="11" s="1"/>
  <c r="I76" i="11" s="1"/>
  <c r="J76" i="11" s="1"/>
  <c r="D92" i="11"/>
  <c r="O74" i="10"/>
  <c r="D116" i="30"/>
  <c r="E101" i="30"/>
  <c r="H100" i="30" s="1"/>
  <c r="I100" i="30" s="1"/>
  <c r="J100" i="30" s="1"/>
  <c r="D105" i="17"/>
  <c r="E90" i="17"/>
  <c r="H89" i="17" s="1"/>
  <c r="I89" i="17" s="1"/>
  <c r="J89" i="17" s="1"/>
  <c r="P89" i="17" s="1"/>
  <c r="D132" i="6"/>
  <c r="E117" i="6"/>
  <c r="H116" i="6" s="1"/>
  <c r="I116" i="6" s="1"/>
  <c r="J116" i="6" s="1"/>
  <c r="E101" i="18"/>
  <c r="H100" i="18" s="1"/>
  <c r="I100" i="18" s="1"/>
  <c r="J100" i="18" s="1"/>
  <c r="D116" i="18"/>
  <c r="D125" i="7"/>
  <c r="E110" i="7"/>
  <c r="H109" i="7" s="1"/>
  <c r="I109" i="7" s="1"/>
  <c r="J109" i="7" s="1"/>
  <c r="E92" i="28"/>
  <c r="H91" i="28" s="1"/>
  <c r="I91" i="28" s="1"/>
  <c r="J91" i="28" s="1"/>
  <c r="D107" i="28"/>
  <c r="E84" i="30"/>
  <c r="H83" i="30" s="1"/>
  <c r="I83" i="30" s="1"/>
  <c r="J83" i="30" s="1"/>
  <c r="D99" i="30"/>
  <c r="P43" i="15"/>
  <c r="Q43" i="15" s="1"/>
  <c r="S43" i="15" s="1"/>
  <c r="U43" i="15" s="1"/>
  <c r="AQ43" i="15" s="1"/>
  <c r="AU43" i="15" s="1"/>
  <c r="O44" i="15"/>
  <c r="D110" i="6"/>
  <c r="E95" i="6"/>
  <c r="H94" i="6" s="1"/>
  <c r="I94" i="6" s="1"/>
  <c r="J94" i="6" s="1"/>
  <c r="D112" i="31"/>
  <c r="E97" i="31"/>
  <c r="H96" i="31" s="1"/>
  <c r="I96" i="31" s="1"/>
  <c r="J96" i="31" s="1"/>
  <c r="D111" i="28"/>
  <c r="E96" i="28"/>
  <c r="H95" i="28" s="1"/>
  <c r="I95" i="28" s="1"/>
  <c r="J95" i="28" s="1"/>
  <c r="D112" i="33"/>
  <c r="E97" i="33"/>
  <c r="H96" i="33" s="1"/>
  <c r="I96" i="33" s="1"/>
  <c r="J96" i="33" s="1"/>
  <c r="E77" i="24"/>
  <c r="H76" i="24" s="1"/>
  <c r="I76" i="24" s="1"/>
  <c r="J76" i="24" s="1"/>
  <c r="D92" i="24"/>
  <c r="D111" i="23"/>
  <c r="E96" i="23"/>
  <c r="H95" i="23" s="1"/>
  <c r="I95" i="23" s="1"/>
  <c r="J95" i="23" s="1"/>
  <c r="O59" i="22"/>
  <c r="E92" i="20"/>
  <c r="H91" i="20" s="1"/>
  <c r="I91" i="20" s="1"/>
  <c r="J91" i="20" s="1"/>
  <c r="D107" i="20"/>
  <c r="P27" i="29"/>
  <c r="Q27" i="29" s="1"/>
  <c r="S27" i="29" s="1"/>
  <c r="U27" i="29" s="1"/>
  <c r="AQ27" i="29" s="1"/>
  <c r="AU27" i="29" s="1"/>
  <c r="D100" i="20"/>
  <c r="E85" i="20"/>
  <c r="H84" i="20" s="1"/>
  <c r="I84" i="20" s="1"/>
  <c r="J84" i="20" s="1"/>
  <c r="D123" i="27"/>
  <c r="E108" i="27"/>
  <c r="H107" i="27" s="1"/>
  <c r="I107" i="27" s="1"/>
  <c r="J107" i="27" s="1"/>
  <c r="E92" i="29"/>
  <c r="H91" i="29" s="1"/>
  <c r="I91" i="29" s="1"/>
  <c r="J91" i="29" s="1"/>
  <c r="D107" i="29"/>
  <c r="E75" i="16"/>
  <c r="H74" i="16" s="1"/>
  <c r="I74" i="16" s="1"/>
  <c r="J74" i="16" s="1"/>
  <c r="D90" i="16"/>
  <c r="D89" i="15"/>
  <c r="E74" i="15"/>
  <c r="H73" i="15" s="1"/>
  <c r="I73" i="15" s="1"/>
  <c r="J73" i="15" s="1"/>
  <c r="P73" i="15" s="1"/>
  <c r="E101" i="14"/>
  <c r="H100" i="14" s="1"/>
  <c r="I100" i="14" s="1"/>
  <c r="J100" i="14" s="1"/>
  <c r="D116" i="14"/>
  <c r="E92" i="18"/>
  <c r="H91" i="18" s="1"/>
  <c r="I91" i="18" s="1"/>
  <c r="J91" i="18" s="1"/>
  <c r="D107" i="18"/>
  <c r="E82" i="33"/>
  <c r="H81" i="33" s="1"/>
  <c r="I81" i="33" s="1"/>
  <c r="J81" i="33" s="1"/>
  <c r="D97" i="33"/>
  <c r="D92" i="33"/>
  <c r="E77" i="33"/>
  <c r="H76" i="33" s="1"/>
  <c r="I76" i="33" s="1"/>
  <c r="J76" i="33" s="1"/>
  <c r="S59" i="2"/>
  <c r="U59" i="2" s="1"/>
  <c r="AQ59" i="2" s="1"/>
  <c r="AU59" i="2" s="1"/>
  <c r="O59" i="12"/>
  <c r="D100" i="16"/>
  <c r="E85" i="16"/>
  <c r="H84" i="16" s="1"/>
  <c r="I84" i="16" s="1"/>
  <c r="J84" i="16" s="1"/>
  <c r="P89" i="31"/>
  <c r="Q89" i="31" s="1"/>
  <c r="S89" i="31" s="1"/>
  <c r="U89" i="31" s="1"/>
  <c r="AJ89" i="31" s="1"/>
  <c r="AN89" i="31" s="1"/>
  <c r="D110" i="14"/>
  <c r="E95" i="14"/>
  <c r="H94" i="14" s="1"/>
  <c r="I94" i="14" s="1"/>
  <c r="J94" i="14" s="1"/>
  <c r="D99" i="7"/>
  <c r="E84" i="7"/>
  <c r="H83" i="7" s="1"/>
  <c r="I83" i="7" s="1"/>
  <c r="J83" i="7" s="1"/>
  <c r="D126" i="13"/>
  <c r="E111" i="13"/>
  <c r="H110" i="13" s="1"/>
  <c r="I110" i="13" s="1"/>
  <c r="J110" i="13" s="1"/>
  <c r="E115" i="20"/>
  <c r="H114" i="20" s="1"/>
  <c r="I114" i="20" s="1"/>
  <c r="J114" i="20" s="1"/>
  <c r="D130" i="20"/>
  <c r="O74" i="17"/>
  <c r="O44" i="30"/>
  <c r="D108" i="2"/>
  <c r="E93" i="2"/>
  <c r="H92" i="2" s="1"/>
  <c r="I92" i="2" s="1"/>
  <c r="J92" i="2" s="1"/>
  <c r="D125" i="14"/>
  <c r="E110" i="14"/>
  <c r="H109" i="14" s="1"/>
  <c r="I109" i="14" s="1"/>
  <c r="J109" i="14" s="1"/>
  <c r="E99" i="31"/>
  <c r="H98" i="31" s="1"/>
  <c r="I98" i="31" s="1"/>
  <c r="J98" i="31" s="1"/>
  <c r="D114" i="31"/>
  <c r="E99" i="2"/>
  <c r="H98" i="2" s="1"/>
  <c r="I98" i="2" s="1"/>
  <c r="J98" i="2" s="1"/>
  <c r="D114" i="2"/>
  <c r="D115" i="14"/>
  <c r="E100" i="14"/>
  <c r="H99" i="14" s="1"/>
  <c r="I99" i="14" s="1"/>
  <c r="J99" i="14" s="1"/>
  <c r="E91" i="20"/>
  <c r="H90" i="20" s="1"/>
  <c r="I90" i="20" s="1"/>
  <c r="J90" i="20" s="1"/>
  <c r="D106" i="20"/>
  <c r="D107" i="4"/>
  <c r="E92" i="4"/>
  <c r="H91" i="4" s="1"/>
  <c r="I91" i="4" s="1"/>
  <c r="J91" i="4" s="1"/>
  <c r="E93" i="16"/>
  <c r="H92" i="16" s="1"/>
  <c r="I92" i="16" s="1"/>
  <c r="J92" i="16" s="1"/>
  <c r="D108" i="16"/>
  <c r="D106" i="8"/>
  <c r="E91" i="8"/>
  <c r="H90" i="8" s="1"/>
  <c r="I90" i="8" s="1"/>
  <c r="J90" i="8" s="1"/>
  <c r="D137" i="4"/>
  <c r="E138" i="4" s="1"/>
  <c r="H137" i="4" s="1"/>
  <c r="I137" i="4" s="1"/>
  <c r="J137" i="4" s="1"/>
  <c r="E123" i="4"/>
  <c r="H122" i="4" s="1"/>
  <c r="I122" i="4" s="1"/>
  <c r="J122" i="4" s="1"/>
  <c r="E92" i="5"/>
  <c r="H91" i="5" s="1"/>
  <c r="I91" i="5" s="1"/>
  <c r="J91" i="5" s="1"/>
  <c r="D107" i="5"/>
  <c r="O75" i="8"/>
  <c r="S43" i="17"/>
  <c r="U43" i="17" s="1"/>
  <c r="AQ43" i="17" s="1"/>
  <c r="AU43" i="17" s="1"/>
  <c r="D91" i="24"/>
  <c r="E76" i="24"/>
  <c r="H75" i="24" s="1"/>
  <c r="I75" i="24" s="1"/>
  <c r="J75" i="24" s="1"/>
  <c r="O45" i="23"/>
  <c r="E94" i="26"/>
  <c r="H93" i="26" s="1"/>
  <c r="I93" i="26" s="1"/>
  <c r="J93" i="26" s="1"/>
  <c r="D109" i="26"/>
  <c r="D108" i="27"/>
  <c r="E93" i="27"/>
  <c r="H92" i="27" s="1"/>
  <c r="I92" i="27" s="1"/>
  <c r="J92" i="27" s="1"/>
  <c r="D112" i="24"/>
  <c r="E97" i="24"/>
  <c r="H96" i="24" s="1"/>
  <c r="I96" i="24" s="1"/>
  <c r="J96" i="24" s="1"/>
  <c r="D115" i="17"/>
  <c r="E100" i="17"/>
  <c r="H99" i="17" s="1"/>
  <c r="I99" i="17" s="1"/>
  <c r="J99" i="17" s="1"/>
  <c r="E112" i="31"/>
  <c r="H111" i="31" s="1"/>
  <c r="I111" i="31" s="1"/>
  <c r="J111" i="31" s="1"/>
  <c r="D127" i="31"/>
  <c r="P43" i="25"/>
  <c r="Q43" i="25" s="1"/>
  <c r="S43" i="25" s="1"/>
  <c r="U43" i="25" s="1"/>
  <c r="AQ43" i="25" s="1"/>
  <c r="AU43" i="25" s="1"/>
  <c r="E100" i="20"/>
  <c r="H99" i="20" s="1"/>
  <c r="I99" i="20" s="1"/>
  <c r="J99" i="20" s="1"/>
  <c r="D115" i="20"/>
  <c r="O60" i="2"/>
  <c r="E92" i="33"/>
  <c r="H91" i="33" s="1"/>
  <c r="I91" i="33" s="1"/>
  <c r="J91" i="33" s="1"/>
  <c r="D107" i="33"/>
  <c r="P58" i="3"/>
  <c r="Q58" i="3" s="1"/>
  <c r="S58" i="3" s="1"/>
  <c r="U58" i="3" s="1"/>
  <c r="AQ58" i="3" s="1"/>
  <c r="AU58" i="3" s="1"/>
  <c r="S59" i="10"/>
  <c r="U59" i="10" s="1"/>
  <c r="AQ59" i="10" s="1"/>
  <c r="AU59" i="10" s="1"/>
  <c r="D106" i="28"/>
  <c r="E91" i="28"/>
  <c r="H90" i="28" s="1"/>
  <c r="I90" i="28" s="1"/>
  <c r="J90" i="28" s="1"/>
  <c r="E96" i="4"/>
  <c r="H95" i="4" s="1"/>
  <c r="I95" i="4" s="1"/>
  <c r="J95" i="4" s="1"/>
  <c r="D111" i="4"/>
  <c r="E101" i="11"/>
  <c r="H100" i="11" s="1"/>
  <c r="I100" i="11" s="1"/>
  <c r="J100" i="11" s="1"/>
  <c r="D116" i="11"/>
  <c r="D122" i="19"/>
  <c r="E107" i="19"/>
  <c r="H106" i="19" s="1"/>
  <c r="I106" i="19" s="1"/>
  <c r="J106" i="19" s="1"/>
  <c r="E101" i="3"/>
  <c r="H100" i="3" s="1"/>
  <c r="I100" i="3" s="1"/>
  <c r="J100" i="3" s="1"/>
  <c r="D116" i="3"/>
  <c r="S43" i="6"/>
  <c r="U43" i="6" s="1"/>
  <c r="AQ43" i="6" s="1"/>
  <c r="AU43" i="6" s="1"/>
  <c r="E75" i="14"/>
  <c r="H74" i="14" s="1"/>
  <c r="I74" i="14" s="1"/>
  <c r="J74" i="14" s="1"/>
  <c r="D90" i="14"/>
  <c r="O28" i="17"/>
  <c r="E90" i="11"/>
  <c r="H89" i="11" s="1"/>
  <c r="I89" i="11" s="1"/>
  <c r="J89" i="11" s="1"/>
  <c r="P89" i="11" s="1"/>
  <c r="D105" i="11"/>
  <c r="D111" i="19"/>
  <c r="E96" i="19"/>
  <c r="H95" i="19" s="1"/>
  <c r="I95" i="19" s="1"/>
  <c r="J95" i="19" s="1"/>
  <c r="E98" i="3"/>
  <c r="H97" i="3" s="1"/>
  <c r="I97" i="3" s="1"/>
  <c r="J97" i="3" s="1"/>
  <c r="D113" i="3"/>
  <c r="S89" i="1"/>
  <c r="U89" i="1" s="1"/>
  <c r="AJ89" i="1" s="1"/>
  <c r="AN89" i="1" s="1"/>
  <c r="D95" i="14"/>
  <c r="E80" i="14"/>
  <c r="H79" i="14" s="1"/>
  <c r="I79" i="14" s="1"/>
  <c r="J79" i="14" s="1"/>
  <c r="O45" i="14"/>
  <c r="D110" i="12"/>
  <c r="E95" i="12"/>
  <c r="H94" i="12" s="1"/>
  <c r="I94" i="12" s="1"/>
  <c r="J94" i="12" s="1"/>
  <c r="D113" i="20"/>
  <c r="E98" i="20"/>
  <c r="H97" i="20" s="1"/>
  <c r="I97" i="20" s="1"/>
  <c r="J97" i="20" s="1"/>
  <c r="E99" i="11"/>
  <c r="H98" i="11" s="1"/>
  <c r="I98" i="11" s="1"/>
  <c r="J98" i="11" s="1"/>
  <c r="D114" i="11"/>
  <c r="S27" i="1"/>
  <c r="U27" i="1" s="1"/>
  <c r="AQ27" i="1" s="1"/>
  <c r="AU27" i="1" s="1"/>
  <c r="O29" i="15"/>
  <c r="O43" i="11"/>
  <c r="S73" i="31"/>
  <c r="U73" i="31" s="1"/>
  <c r="AQ73" i="31" s="1"/>
  <c r="AU73" i="31" s="1"/>
  <c r="D114" i="3"/>
  <c r="E99" i="3"/>
  <c r="H98" i="3" s="1"/>
  <c r="I98" i="3" s="1"/>
  <c r="J98" i="3" s="1"/>
  <c r="O45" i="6"/>
  <c r="D100" i="9"/>
  <c r="E85" i="9"/>
  <c r="H84" i="9" s="1"/>
  <c r="I84" i="9" s="1"/>
  <c r="J84" i="9" s="1"/>
  <c r="P121" i="12"/>
  <c r="O28" i="18"/>
  <c r="S27" i="27"/>
  <c r="U27" i="27" s="1"/>
  <c r="AQ27" i="27" s="1"/>
  <c r="AU27" i="27" s="1"/>
  <c r="D131" i="6"/>
  <c r="E116" i="6"/>
  <c r="H115" i="6" s="1"/>
  <c r="I115" i="6" s="1"/>
  <c r="J115" i="6" s="1"/>
  <c r="E98" i="18"/>
  <c r="H97" i="18" s="1"/>
  <c r="I97" i="18" s="1"/>
  <c r="J97" i="18" s="1"/>
  <c r="D113" i="18"/>
  <c r="E97" i="23"/>
  <c r="H96" i="23" s="1"/>
  <c r="I96" i="23" s="1"/>
  <c r="J96" i="23" s="1"/>
  <c r="D112" i="23"/>
  <c r="O27" i="24"/>
  <c r="D108" i="21"/>
  <c r="E93" i="21"/>
  <c r="H92" i="21" s="1"/>
  <c r="I92" i="21" s="1"/>
  <c r="J92" i="21" s="1"/>
  <c r="E91" i="27"/>
  <c r="H90" i="27" s="1"/>
  <c r="I90" i="27" s="1"/>
  <c r="J90" i="27" s="1"/>
  <c r="D106" i="27"/>
  <c r="E100" i="23"/>
  <c r="H99" i="23" s="1"/>
  <c r="I99" i="23" s="1"/>
  <c r="J99" i="23" s="1"/>
  <c r="D115" i="23"/>
  <c r="O59" i="27"/>
  <c r="E98" i="28"/>
  <c r="H97" i="28" s="1"/>
  <c r="I97" i="28" s="1"/>
  <c r="J97" i="28" s="1"/>
  <c r="D113" i="28"/>
  <c r="P42" i="24"/>
  <c r="Q42" i="24" s="1"/>
  <c r="S42" i="24" s="1"/>
  <c r="U42" i="24" s="1"/>
  <c r="AQ42" i="24" s="1"/>
  <c r="AU42" i="24" s="1"/>
  <c r="O43" i="24"/>
  <c r="E109" i="3"/>
  <c r="H108" i="3" s="1"/>
  <c r="I108" i="3" s="1"/>
  <c r="J108" i="3" s="1"/>
  <c r="D124" i="3"/>
  <c r="E114" i="7"/>
  <c r="H113" i="7" s="1"/>
  <c r="I113" i="7" s="1"/>
  <c r="J113" i="7" s="1"/>
  <c r="D129" i="7"/>
  <c r="P26" i="13"/>
  <c r="Q26" i="13" s="1"/>
  <c r="S26" i="13" s="1"/>
  <c r="U26" i="13" s="1"/>
  <c r="AQ26" i="13" s="1"/>
  <c r="AU26" i="13" s="1"/>
  <c r="E97" i="29"/>
  <c r="H96" i="29" s="1"/>
  <c r="I96" i="29" s="1"/>
  <c r="J96" i="29" s="1"/>
  <c r="D112" i="29"/>
  <c r="D111" i="5"/>
  <c r="E96" i="5"/>
  <c r="H95" i="5" s="1"/>
  <c r="I95" i="5" s="1"/>
  <c r="J95" i="5" s="1"/>
  <c r="E98" i="6"/>
  <c r="H97" i="6" s="1"/>
  <c r="I97" i="6" s="1"/>
  <c r="J97" i="6" s="1"/>
  <c r="D113" i="6"/>
  <c r="D136" i="12"/>
  <c r="E137" i="12" s="1"/>
  <c r="H136" i="12" s="1"/>
  <c r="I136" i="12" s="1"/>
  <c r="J136" i="12" s="1"/>
  <c r="P136" i="12" s="1"/>
  <c r="E122" i="12"/>
  <c r="H121" i="12" s="1"/>
  <c r="I121" i="12" s="1"/>
  <c r="J121" i="12" s="1"/>
  <c r="O28" i="4"/>
  <c r="E81" i="30"/>
  <c r="H80" i="30" s="1"/>
  <c r="I80" i="30" s="1"/>
  <c r="J80" i="30" s="1"/>
  <c r="D96" i="30"/>
  <c r="E82" i="10"/>
  <c r="H81" i="10" s="1"/>
  <c r="I81" i="10" s="1"/>
  <c r="J81" i="10" s="1"/>
  <c r="D97" i="10"/>
  <c r="D113" i="11"/>
  <c r="E98" i="11"/>
  <c r="H97" i="11" s="1"/>
  <c r="I97" i="11" s="1"/>
  <c r="J97" i="11" s="1"/>
  <c r="E82" i="31"/>
  <c r="H81" i="31" s="1"/>
  <c r="I81" i="31" s="1"/>
  <c r="J81" i="31" s="1"/>
  <c r="D97" i="31"/>
  <c r="E98" i="14"/>
  <c r="H97" i="14" s="1"/>
  <c r="I97" i="14" s="1"/>
  <c r="J97" i="14" s="1"/>
  <c r="D113" i="14"/>
  <c r="D113" i="5"/>
  <c r="E98" i="5"/>
  <c r="H97" i="5" s="1"/>
  <c r="I97" i="5" s="1"/>
  <c r="J97" i="5" s="1"/>
  <c r="E75" i="17"/>
  <c r="H74" i="17" s="1"/>
  <c r="I74" i="17" s="1"/>
  <c r="J74" i="17" s="1"/>
  <c r="D90" i="17"/>
  <c r="E101" i="17"/>
  <c r="H100" i="17" s="1"/>
  <c r="I100" i="17" s="1"/>
  <c r="J100" i="17" s="1"/>
  <c r="D116" i="17"/>
  <c r="Q58" i="23"/>
  <c r="S58" i="23" s="1"/>
  <c r="U58" i="23" s="1"/>
  <c r="AQ58" i="23" s="1"/>
  <c r="AU58" i="23" s="1"/>
  <c r="O59" i="23"/>
  <c r="D112" i="2"/>
  <c r="E97" i="2"/>
  <c r="H96" i="2" s="1"/>
  <c r="I96" i="2" s="1"/>
  <c r="J96" i="2" s="1"/>
  <c r="D116" i="24"/>
  <c r="E101" i="24"/>
  <c r="H100" i="24" s="1"/>
  <c r="I100" i="24" s="1"/>
  <c r="J100" i="24" s="1"/>
  <c r="D93" i="19"/>
  <c r="E78" i="19"/>
  <c r="H77" i="19" s="1"/>
  <c r="I77" i="19" s="1"/>
  <c r="J77" i="19" s="1"/>
  <c r="E93" i="17"/>
  <c r="H92" i="17" s="1"/>
  <c r="I92" i="17" s="1"/>
  <c r="J92" i="17" s="1"/>
  <c r="D108" i="17"/>
  <c r="E97" i="22"/>
  <c r="H96" i="22" s="1"/>
  <c r="I96" i="22" s="1"/>
  <c r="J96" i="22" s="1"/>
  <c r="D112" i="22"/>
  <c r="D113" i="24"/>
  <c r="E98" i="24"/>
  <c r="H97" i="24" s="1"/>
  <c r="I97" i="24" s="1"/>
  <c r="J97" i="24" s="1"/>
  <c r="S44" i="33"/>
  <c r="U44" i="33" s="1"/>
  <c r="AQ44" i="33" s="1"/>
  <c r="AU44" i="33" s="1"/>
  <c r="D107" i="9"/>
  <c r="E92" i="9"/>
  <c r="H91" i="9" s="1"/>
  <c r="I91" i="9" s="1"/>
  <c r="J91" i="9" s="1"/>
  <c r="D125" i="29"/>
  <c r="E110" i="29"/>
  <c r="H109" i="29" s="1"/>
  <c r="I109" i="29" s="1"/>
  <c r="J109" i="29" s="1"/>
  <c r="D136" i="3"/>
  <c r="E137" i="3" s="1"/>
  <c r="H136" i="3" s="1"/>
  <c r="I136" i="3" s="1"/>
  <c r="J136" i="3" s="1"/>
  <c r="E122" i="3"/>
  <c r="H121" i="3" s="1"/>
  <c r="I121" i="3" s="1"/>
  <c r="J121" i="3" s="1"/>
  <c r="P121" i="3" s="1"/>
  <c r="D144" i="16"/>
  <c r="E145" i="16" s="1"/>
  <c r="H144" i="16" s="1"/>
  <c r="I144" i="16" s="1"/>
  <c r="J144" i="16" s="1"/>
  <c r="E130" i="16"/>
  <c r="H129" i="16" s="1"/>
  <c r="I129" i="16" s="1"/>
  <c r="J129" i="16" s="1"/>
  <c r="O59" i="1"/>
  <c r="E85" i="33"/>
  <c r="H84" i="33" s="1"/>
  <c r="I84" i="33" s="1"/>
  <c r="J84" i="33" s="1"/>
  <c r="D100" i="33"/>
  <c r="D132" i="28"/>
  <c r="E117" i="28"/>
  <c r="H116" i="28" s="1"/>
  <c r="I116" i="28" s="1"/>
  <c r="J116" i="28" s="1"/>
  <c r="P58" i="30"/>
  <c r="Q58" i="30" s="1"/>
  <c r="S58" i="30" s="1"/>
  <c r="U58" i="30" s="1"/>
  <c r="AQ58" i="30" s="1"/>
  <c r="AU58" i="30" s="1"/>
  <c r="O59" i="30"/>
  <c r="E98" i="8"/>
  <c r="H97" i="8" s="1"/>
  <c r="I97" i="8" s="1"/>
  <c r="J97" i="8" s="1"/>
  <c r="D113" i="8"/>
  <c r="D110" i="3"/>
  <c r="E95" i="3"/>
  <c r="H94" i="3" s="1"/>
  <c r="I94" i="3" s="1"/>
  <c r="J94" i="3" s="1"/>
  <c r="D105" i="28"/>
  <c r="E90" i="28"/>
  <c r="H89" i="28" s="1"/>
  <c r="I89" i="28" s="1"/>
  <c r="J89" i="28" s="1"/>
  <c r="P89" i="28" s="1"/>
  <c r="D116" i="19"/>
  <c r="E101" i="19"/>
  <c r="H100" i="19" s="1"/>
  <c r="I100" i="19" s="1"/>
  <c r="J100" i="19" s="1"/>
  <c r="P26" i="21"/>
  <c r="Q26" i="21" s="1"/>
  <c r="S26" i="21" s="1"/>
  <c r="U26" i="21" s="1"/>
  <c r="AQ26" i="21" s="1"/>
  <c r="AU26" i="21" s="1"/>
  <c r="D110" i="8"/>
  <c r="E95" i="8"/>
  <c r="H94" i="8" s="1"/>
  <c r="I94" i="8" s="1"/>
  <c r="J94" i="8" s="1"/>
  <c r="E100" i="22"/>
  <c r="H99" i="22" s="1"/>
  <c r="I99" i="22" s="1"/>
  <c r="J99" i="22" s="1"/>
  <c r="D115" i="22"/>
  <c r="E93" i="10"/>
  <c r="H92" i="10" s="1"/>
  <c r="I92" i="10" s="1"/>
  <c r="J92" i="10" s="1"/>
  <c r="D108" i="10"/>
  <c r="S26" i="23"/>
  <c r="U26" i="23" s="1"/>
  <c r="AQ26" i="23" s="1"/>
  <c r="AU26" i="23" s="1"/>
  <c r="E101" i="27"/>
  <c r="H100" i="27" s="1"/>
  <c r="I100" i="27" s="1"/>
  <c r="J100" i="27" s="1"/>
  <c r="D116" i="27"/>
  <c r="O29" i="27"/>
  <c r="O43" i="20"/>
  <c r="E83" i="24"/>
  <c r="H82" i="24" s="1"/>
  <c r="I82" i="24" s="1"/>
  <c r="J82" i="24" s="1"/>
  <c r="D98" i="24"/>
  <c r="O90" i="22"/>
  <c r="S58" i="6"/>
  <c r="U58" i="6" s="1"/>
  <c r="AQ58" i="6" s="1"/>
  <c r="AU58" i="6" s="1"/>
  <c r="D92" i="23"/>
  <c r="E77" i="23"/>
  <c r="H76" i="23" s="1"/>
  <c r="I76" i="23" s="1"/>
  <c r="J76" i="23" s="1"/>
  <c r="E84" i="16"/>
  <c r="H83" i="16" s="1"/>
  <c r="I83" i="16" s="1"/>
  <c r="J83" i="16" s="1"/>
  <c r="D99" i="16"/>
  <c r="E74" i="9"/>
  <c r="H73" i="9" s="1"/>
  <c r="I73" i="9" s="1"/>
  <c r="J73" i="9" s="1"/>
  <c r="P73" i="9" s="1"/>
  <c r="D89" i="9"/>
  <c r="E94" i="16"/>
  <c r="H93" i="16" s="1"/>
  <c r="I93" i="16" s="1"/>
  <c r="J93" i="16" s="1"/>
  <c r="D109" i="16"/>
  <c r="D95" i="30"/>
  <c r="E80" i="30"/>
  <c r="H79" i="30" s="1"/>
  <c r="I79" i="30" s="1"/>
  <c r="J79" i="30" s="1"/>
  <c r="E77" i="7"/>
  <c r="H76" i="7" s="1"/>
  <c r="I76" i="7" s="1"/>
  <c r="J76" i="7" s="1"/>
  <c r="D92" i="7"/>
  <c r="E77" i="30"/>
  <c r="H76" i="30" s="1"/>
  <c r="I76" i="30" s="1"/>
  <c r="J76" i="30" s="1"/>
  <c r="D92" i="30"/>
  <c r="D116" i="7"/>
  <c r="E101" i="7"/>
  <c r="H100" i="7" s="1"/>
  <c r="I100" i="7" s="1"/>
  <c r="J100" i="7" s="1"/>
  <c r="O43" i="16"/>
  <c r="D110" i="4"/>
  <c r="E95" i="4"/>
  <c r="H94" i="4" s="1"/>
  <c r="I94" i="4" s="1"/>
  <c r="J94" i="4" s="1"/>
  <c r="E100" i="19"/>
  <c r="H99" i="19" s="1"/>
  <c r="I99" i="19" s="1"/>
  <c r="J99" i="19" s="1"/>
  <c r="D115" i="19"/>
  <c r="E100" i="11"/>
  <c r="H99" i="11" s="1"/>
  <c r="I99" i="11" s="1"/>
  <c r="J99" i="11" s="1"/>
  <c r="D115" i="11"/>
  <c r="D105" i="21"/>
  <c r="E90" i="21"/>
  <c r="H89" i="21" s="1"/>
  <c r="I89" i="21" s="1"/>
  <c r="J89" i="21" s="1"/>
  <c r="D97" i="25"/>
  <c r="E98" i="25" s="1"/>
  <c r="H97" i="25" s="1"/>
  <c r="I97" i="25" s="1"/>
  <c r="J97" i="25" s="1"/>
  <c r="E82" i="25"/>
  <c r="H81" i="25" s="1"/>
  <c r="I81" i="25" s="1"/>
  <c r="J81" i="25" s="1"/>
  <c r="P27" i="12"/>
  <c r="Q27" i="12" s="1"/>
  <c r="S27" i="12" s="1"/>
  <c r="U27" i="12" s="1"/>
  <c r="AQ27" i="12" s="1"/>
  <c r="AU27" i="12" s="1"/>
  <c r="D139" i="22"/>
  <c r="E140" i="22" s="1"/>
  <c r="H139" i="22" s="1"/>
  <c r="I139" i="22" s="1"/>
  <c r="J139" i="22" s="1"/>
  <c r="E125" i="22"/>
  <c r="H124" i="22" s="1"/>
  <c r="I124" i="22" s="1"/>
  <c r="J124" i="22" s="1"/>
  <c r="E94" i="5"/>
  <c r="H93" i="5" s="1"/>
  <c r="I93" i="5" s="1"/>
  <c r="J93" i="5" s="1"/>
  <c r="D109" i="5"/>
  <c r="E84" i="9"/>
  <c r="H83" i="9" s="1"/>
  <c r="I83" i="9" s="1"/>
  <c r="J83" i="9" s="1"/>
  <c r="D99" i="9"/>
  <c r="E75" i="22"/>
  <c r="H74" i="22" s="1"/>
  <c r="I74" i="22" s="1"/>
  <c r="J74" i="22" s="1"/>
  <c r="D90" i="22"/>
  <c r="D100" i="23"/>
  <c r="E85" i="23"/>
  <c r="H84" i="23" s="1"/>
  <c r="I84" i="23" s="1"/>
  <c r="J84" i="23" s="1"/>
  <c r="D89" i="27"/>
  <c r="E74" i="27"/>
  <c r="H73" i="27" s="1"/>
  <c r="I73" i="27" s="1"/>
  <c r="J73" i="27" s="1"/>
  <c r="D115" i="26"/>
  <c r="E100" i="26"/>
  <c r="H99" i="26" s="1"/>
  <c r="I99" i="26" s="1"/>
  <c r="J99" i="26" s="1"/>
  <c r="D112" i="21"/>
  <c r="E97" i="21"/>
  <c r="H96" i="21" s="1"/>
  <c r="I96" i="21" s="1"/>
  <c r="J96" i="21" s="1"/>
  <c r="O74" i="22"/>
  <c r="E92" i="22"/>
  <c r="H91" i="22" s="1"/>
  <c r="I91" i="22" s="1"/>
  <c r="J91" i="22" s="1"/>
  <c r="D107" i="22"/>
  <c r="P89" i="21"/>
  <c r="O90" i="3"/>
  <c r="P29" i="6"/>
  <c r="Q29" i="6" s="1"/>
  <c r="S29" i="6" s="1"/>
  <c r="U29" i="6" s="1"/>
  <c r="AQ29" i="6" s="1"/>
  <c r="AU29" i="6" s="1"/>
  <c r="E113" i="17"/>
  <c r="H112" i="17" s="1"/>
  <c r="I112" i="17" s="1"/>
  <c r="J112" i="17" s="1"/>
  <c r="D128" i="17"/>
  <c r="E127" i="29"/>
  <c r="H126" i="29" s="1"/>
  <c r="I126" i="29" s="1"/>
  <c r="J126" i="29" s="1"/>
  <c r="D141" i="29"/>
  <c r="E142" i="29" s="1"/>
  <c r="H141" i="29" s="1"/>
  <c r="I141" i="29" s="1"/>
  <c r="J141" i="29" s="1"/>
  <c r="D110" i="28"/>
  <c r="E95" i="28"/>
  <c r="H94" i="28" s="1"/>
  <c r="I94" i="28" s="1"/>
  <c r="J94" i="28" s="1"/>
  <c r="S58" i="1"/>
  <c r="U58" i="1" s="1"/>
  <c r="AQ58" i="1" s="1"/>
  <c r="AU58" i="1" s="1"/>
  <c r="O123" i="1"/>
  <c r="P43" i="9"/>
  <c r="Q43" i="9" s="1"/>
  <c r="S43" i="9" s="1"/>
  <c r="U43" i="9" s="1"/>
  <c r="AQ43" i="9" s="1"/>
  <c r="AU43" i="9" s="1"/>
  <c r="O44" i="9"/>
  <c r="D105" i="33"/>
  <c r="E90" i="33"/>
  <c r="H89" i="33" s="1"/>
  <c r="I89" i="33" s="1"/>
  <c r="J89" i="33" s="1"/>
  <c r="S43" i="3"/>
  <c r="U43" i="3" s="1"/>
  <c r="AQ43" i="3" s="1"/>
  <c r="AU43" i="3" s="1"/>
  <c r="D105" i="20"/>
  <c r="E90" i="20"/>
  <c r="H89" i="20" s="1"/>
  <c r="I89" i="20" s="1"/>
  <c r="J89" i="20" s="1"/>
  <c r="P89" i="20" s="1"/>
  <c r="S26" i="2"/>
  <c r="U26" i="2" s="1"/>
  <c r="AQ26" i="2" s="1"/>
  <c r="AU26" i="2" s="1"/>
  <c r="E90" i="13"/>
  <c r="H89" i="13" s="1"/>
  <c r="I89" i="13" s="1"/>
  <c r="J89" i="13" s="1"/>
  <c r="P89" i="13" s="1"/>
  <c r="D105" i="13"/>
  <c r="E74" i="16"/>
  <c r="H73" i="16" s="1"/>
  <c r="I73" i="16" s="1"/>
  <c r="J73" i="16" s="1"/>
  <c r="P73" i="16" s="1"/>
  <c r="D89" i="16"/>
  <c r="D111" i="21"/>
  <c r="E96" i="21"/>
  <c r="H95" i="21" s="1"/>
  <c r="I95" i="21" s="1"/>
  <c r="J95" i="21" s="1"/>
  <c r="O75" i="2"/>
  <c r="S43" i="14"/>
  <c r="U43" i="14" s="1"/>
  <c r="AQ43" i="14" s="1"/>
  <c r="AU43" i="14" s="1"/>
  <c r="S90" i="1"/>
  <c r="U90" i="1" s="1"/>
  <c r="AJ90" i="1" s="1"/>
  <c r="AN90" i="1" s="1"/>
  <c r="D112" i="8"/>
  <c r="E97" i="8"/>
  <c r="H96" i="8" s="1"/>
  <c r="I96" i="8" s="1"/>
  <c r="J96" i="8" s="1"/>
  <c r="S42" i="31"/>
  <c r="U42" i="31" s="1"/>
  <c r="AQ42" i="31" s="1"/>
  <c r="AU42" i="31" s="1"/>
  <c r="D116" i="4"/>
  <c r="E101" i="4"/>
  <c r="H100" i="4" s="1"/>
  <c r="I100" i="4" s="1"/>
  <c r="J100" i="4" s="1"/>
  <c r="P73" i="33"/>
  <c r="D142" i="3"/>
  <c r="E143" i="3" s="1"/>
  <c r="H142" i="3" s="1"/>
  <c r="I142" i="3" s="1"/>
  <c r="J142" i="3" s="1"/>
  <c r="E128" i="3"/>
  <c r="H127" i="3" s="1"/>
  <c r="I127" i="3" s="1"/>
  <c r="J127" i="3" s="1"/>
  <c r="D110" i="18"/>
  <c r="E95" i="18"/>
  <c r="H94" i="18" s="1"/>
  <c r="I94" i="18" s="1"/>
  <c r="J94" i="18" s="1"/>
  <c r="D108" i="29"/>
  <c r="E93" i="29"/>
  <c r="H92" i="29" s="1"/>
  <c r="I92" i="29" s="1"/>
  <c r="J92" i="29" s="1"/>
  <c r="D116" i="5"/>
  <c r="E101" i="5"/>
  <c r="H100" i="5" s="1"/>
  <c r="I100" i="5" s="1"/>
  <c r="J100" i="5" s="1"/>
  <c r="O74" i="5"/>
  <c r="O60" i="10"/>
  <c r="O60" i="18"/>
  <c r="E94" i="8"/>
  <c r="H93" i="8" s="1"/>
  <c r="I93" i="8" s="1"/>
  <c r="J93" i="8" s="1"/>
  <c r="D109" i="8"/>
  <c r="O60" i="26"/>
  <c r="S136" i="25"/>
  <c r="U136" i="25" s="1"/>
  <c r="AT136" i="25" s="1"/>
  <c r="AX136" i="25" s="1"/>
  <c r="E114" i="21"/>
  <c r="H113" i="21" s="1"/>
  <c r="I113" i="21" s="1"/>
  <c r="J113" i="21" s="1"/>
  <c r="D129" i="21"/>
  <c r="D113" i="22"/>
  <c r="E98" i="22"/>
  <c r="H97" i="22" s="1"/>
  <c r="I97" i="22" s="1"/>
  <c r="J97" i="22" s="1"/>
  <c r="D98" i="27"/>
  <c r="E83" i="27"/>
  <c r="H82" i="27" s="1"/>
  <c r="I82" i="27" s="1"/>
  <c r="J82" i="27" s="1"/>
  <c r="D98" i="10"/>
  <c r="E83" i="10"/>
  <c r="H82" i="10" s="1"/>
  <c r="I82" i="10" s="1"/>
  <c r="J82" i="10" s="1"/>
  <c r="E90" i="4"/>
  <c r="H89" i="4" s="1"/>
  <c r="I89" i="4" s="1"/>
  <c r="J89" i="4" s="1"/>
  <c r="D105" i="4"/>
  <c r="E77" i="9"/>
  <c r="H76" i="9" s="1"/>
  <c r="I76" i="9" s="1"/>
  <c r="J76" i="9" s="1"/>
  <c r="D92" i="9"/>
  <c r="P27" i="14"/>
  <c r="Q27" i="14" s="1"/>
  <c r="S27" i="14" s="1"/>
  <c r="U27" i="14" s="1"/>
  <c r="AQ27" i="14" s="1"/>
  <c r="AU27" i="14" s="1"/>
  <c r="O28" i="14"/>
  <c r="E81" i="15"/>
  <c r="H80" i="15" s="1"/>
  <c r="I80" i="15" s="1"/>
  <c r="J80" i="15" s="1"/>
  <c r="D96" i="15"/>
  <c r="E99" i="14"/>
  <c r="H98" i="14" s="1"/>
  <c r="I98" i="14" s="1"/>
  <c r="J98" i="14" s="1"/>
  <c r="D114" i="14"/>
  <c r="E92" i="15"/>
  <c r="H91" i="15" s="1"/>
  <c r="I91" i="15" s="1"/>
  <c r="J91" i="15" s="1"/>
  <c r="D107" i="15"/>
  <c r="D115" i="18"/>
  <c r="E100" i="18"/>
  <c r="H99" i="18" s="1"/>
  <c r="I99" i="18" s="1"/>
  <c r="J99" i="18" s="1"/>
  <c r="E101" i="29"/>
  <c r="H100" i="29" s="1"/>
  <c r="I100" i="29" s="1"/>
  <c r="J100" i="29" s="1"/>
  <c r="D116" i="29"/>
  <c r="E74" i="7"/>
  <c r="H73" i="7" s="1"/>
  <c r="I73" i="7" s="1"/>
  <c r="J73" i="7" s="1"/>
  <c r="P73" i="7" s="1"/>
  <c r="D89" i="7"/>
  <c r="D111" i="7"/>
  <c r="E96" i="7"/>
  <c r="H95" i="7" s="1"/>
  <c r="I95" i="7" s="1"/>
  <c r="J95" i="7" s="1"/>
  <c r="P136" i="3"/>
  <c r="Q136" i="3" s="1"/>
  <c r="S136" i="3" s="1"/>
  <c r="U136" i="3" s="1"/>
  <c r="AT136" i="3" s="1"/>
  <c r="AX136" i="3" s="1"/>
  <c r="O137" i="3"/>
  <c r="D115" i="3"/>
  <c r="E100" i="3"/>
  <c r="H99" i="3" s="1"/>
  <c r="I99" i="3" s="1"/>
  <c r="J99" i="3" s="1"/>
  <c r="E93" i="28"/>
  <c r="H92" i="28" s="1"/>
  <c r="I92" i="28" s="1"/>
  <c r="J92" i="28" s="1"/>
  <c r="D108" i="28"/>
  <c r="D112" i="7"/>
  <c r="E97" i="7"/>
  <c r="H96" i="7" s="1"/>
  <c r="I96" i="7" s="1"/>
  <c r="J96" i="7" s="1"/>
  <c r="D115" i="28"/>
  <c r="E100" i="28"/>
  <c r="H99" i="28" s="1"/>
  <c r="I99" i="28" s="1"/>
  <c r="J99" i="28" s="1"/>
  <c r="D98" i="12"/>
  <c r="E83" i="12"/>
  <c r="H82" i="12" s="1"/>
  <c r="I82" i="12" s="1"/>
  <c r="J82" i="12" s="1"/>
  <c r="D130" i="23"/>
  <c r="E115" i="23"/>
  <c r="H114" i="23" s="1"/>
  <c r="I114" i="23" s="1"/>
  <c r="J114" i="23" s="1"/>
  <c r="E100" i="27"/>
  <c r="H99" i="27" s="1"/>
  <c r="I99" i="27" s="1"/>
  <c r="J99" i="27" s="1"/>
  <c r="D115" i="27"/>
  <c r="D110" i="22"/>
  <c r="E95" i="22"/>
  <c r="H94" i="22" s="1"/>
  <c r="I94" i="22" s="1"/>
  <c r="J94" i="22" s="1"/>
  <c r="E91" i="23"/>
  <c r="H90" i="23" s="1"/>
  <c r="I90" i="23" s="1"/>
  <c r="J90" i="23" s="1"/>
  <c r="D106" i="23"/>
  <c r="E75" i="26"/>
  <c r="H74" i="26" s="1"/>
  <c r="I74" i="26" s="1"/>
  <c r="J74" i="26" s="1"/>
  <c r="P74" i="26" s="1"/>
  <c r="D90" i="26"/>
  <c r="P73" i="27"/>
  <c r="Q73" i="27" s="1"/>
  <c r="S73" i="27" s="1"/>
  <c r="U73" i="27" s="1"/>
  <c r="AQ73" i="27" s="1"/>
  <c r="AU73" i="27" s="1"/>
  <c r="P58" i="9"/>
  <c r="D111" i="10"/>
  <c r="E96" i="10"/>
  <c r="H95" i="10" s="1"/>
  <c r="I95" i="10" s="1"/>
  <c r="J95" i="10" s="1"/>
  <c r="P42" i="27"/>
  <c r="Q42" i="27" s="1"/>
  <c r="S42" i="27" s="1"/>
  <c r="U42" i="27" s="1"/>
  <c r="AQ42" i="27" s="1"/>
  <c r="AU42" i="27" s="1"/>
  <c r="O43" i="27"/>
  <c r="D95" i="9"/>
  <c r="E80" i="9"/>
  <c r="H79" i="9" s="1"/>
  <c r="I79" i="9" s="1"/>
  <c r="J79" i="9" s="1"/>
  <c r="E97" i="12"/>
  <c r="H96" i="12" s="1"/>
  <c r="I96" i="12" s="1"/>
  <c r="J96" i="12" s="1"/>
  <c r="D112" i="12"/>
  <c r="D92" i="20"/>
  <c r="E77" i="20"/>
  <c r="H76" i="20" s="1"/>
  <c r="I76" i="20" s="1"/>
  <c r="J76" i="20" s="1"/>
  <c r="O106" i="12"/>
  <c r="D98" i="17"/>
  <c r="E83" i="17"/>
  <c r="H82" i="17" s="1"/>
  <c r="I82" i="17" s="1"/>
  <c r="J82" i="17" s="1"/>
  <c r="E94" i="31"/>
  <c r="H93" i="31" s="1"/>
  <c r="I93" i="31" s="1"/>
  <c r="J93" i="31" s="1"/>
  <c r="D109" i="31"/>
  <c r="D111" i="8"/>
  <c r="E96" i="8"/>
  <c r="H95" i="8" s="1"/>
  <c r="I95" i="8" s="1"/>
  <c r="J95" i="8" s="1"/>
  <c r="D110" i="17"/>
  <c r="E95" i="17"/>
  <c r="H94" i="17" s="1"/>
  <c r="I94" i="17" s="1"/>
  <c r="J94" i="17" s="1"/>
  <c r="E91" i="3"/>
  <c r="H90" i="3" s="1"/>
  <c r="I90" i="3" s="1"/>
  <c r="J90" i="3" s="1"/>
  <c r="D106" i="3"/>
  <c r="E96" i="13"/>
  <c r="H95" i="13" s="1"/>
  <c r="I95" i="13" s="1"/>
  <c r="J95" i="13" s="1"/>
  <c r="D111" i="13"/>
  <c r="E99" i="19"/>
  <c r="H98" i="19" s="1"/>
  <c r="I98" i="19" s="1"/>
  <c r="J98" i="19" s="1"/>
  <c r="D114" i="19"/>
  <c r="S42" i="10"/>
  <c r="U42" i="10" s="1"/>
  <c r="AQ42" i="10" s="1"/>
  <c r="AU42" i="10" s="1"/>
  <c r="E91" i="29"/>
  <c r="H90" i="29" s="1"/>
  <c r="I90" i="29" s="1"/>
  <c r="J90" i="29" s="1"/>
  <c r="D106" i="29"/>
  <c r="O28" i="30"/>
  <c r="E84" i="4"/>
  <c r="H83" i="4" s="1"/>
  <c r="I83" i="4" s="1"/>
  <c r="J83" i="4" s="1"/>
  <c r="D99" i="4"/>
  <c r="E85" i="12"/>
  <c r="H84" i="12" s="1"/>
  <c r="I84" i="12" s="1"/>
  <c r="J84" i="12" s="1"/>
  <c r="D100" i="12"/>
  <c r="D121" i="26"/>
  <c r="E106" i="26"/>
  <c r="H105" i="26" s="1"/>
  <c r="I105" i="26" s="1"/>
  <c r="J105" i="26" s="1"/>
  <c r="P105" i="26" s="1"/>
  <c r="D100" i="22"/>
  <c r="E85" i="22"/>
  <c r="H84" i="22" s="1"/>
  <c r="I84" i="22" s="1"/>
  <c r="J84" i="22" s="1"/>
  <c r="E81" i="13"/>
  <c r="H80" i="13" s="1"/>
  <c r="I80" i="13" s="1"/>
  <c r="J80" i="13" s="1"/>
  <c r="D96" i="13"/>
  <c r="D99" i="24"/>
  <c r="E84" i="24"/>
  <c r="H83" i="24" s="1"/>
  <c r="I83" i="24" s="1"/>
  <c r="J83" i="24" s="1"/>
  <c r="P105" i="25"/>
  <c r="Q105" i="25" s="1"/>
  <c r="S105" i="25" s="1"/>
  <c r="U105" i="25" s="1"/>
  <c r="AT105" i="25" s="1"/>
  <c r="AX105" i="25" s="1"/>
  <c r="O106" i="25"/>
  <c r="P105" i="8"/>
  <c r="Q105" i="8" s="1"/>
  <c r="S105" i="8" s="1"/>
  <c r="U105" i="8" s="1"/>
  <c r="AT105" i="8" s="1"/>
  <c r="AX105" i="8" s="1"/>
  <c r="P26" i="22"/>
  <c r="Q26" i="22" s="1"/>
  <c r="S26" i="22" s="1"/>
  <c r="U26" i="22" s="1"/>
  <c r="AQ26" i="22" s="1"/>
  <c r="AU26" i="22" s="1"/>
  <c r="O27" i="22"/>
  <c r="O44" i="28"/>
  <c r="O27" i="2"/>
  <c r="O74" i="20"/>
  <c r="P26" i="26"/>
  <c r="Q26" i="26" s="1"/>
  <c r="S26" i="26" s="1"/>
  <c r="U26" i="26" s="1"/>
  <c r="AQ26" i="26" s="1"/>
  <c r="AU26" i="26" s="1"/>
  <c r="O27" i="26"/>
  <c r="D99" i="8"/>
  <c r="E84" i="8"/>
  <c r="H83" i="8" s="1"/>
  <c r="I83" i="8" s="1"/>
  <c r="J83" i="8" s="1"/>
  <c r="D89" i="29"/>
  <c r="E74" i="29"/>
  <c r="H73" i="29" s="1"/>
  <c r="I73" i="29" s="1"/>
  <c r="J73" i="29" s="1"/>
  <c r="P73" i="29" s="1"/>
  <c r="E109" i="8"/>
  <c r="H108" i="8" s="1"/>
  <c r="I108" i="8" s="1"/>
  <c r="J108" i="8" s="1"/>
  <c r="D124" i="8"/>
  <c r="D121" i="6"/>
  <c r="E106" i="6"/>
  <c r="H105" i="6" s="1"/>
  <c r="I105" i="6" s="1"/>
  <c r="J105" i="6" s="1"/>
  <c r="P105" i="6" s="1"/>
  <c r="P27" i="8"/>
  <c r="Q27" i="8" s="1"/>
  <c r="S27" i="8" s="1"/>
  <c r="U27" i="8" s="1"/>
  <c r="AQ27" i="8" s="1"/>
  <c r="AU27" i="8" s="1"/>
  <c r="E91" i="12"/>
  <c r="H90" i="12" s="1"/>
  <c r="I90" i="12" s="1"/>
  <c r="J90" i="12" s="1"/>
  <c r="D106" i="12"/>
  <c r="P58" i="14"/>
  <c r="Q58" i="14" s="1"/>
  <c r="S58" i="14" s="1"/>
  <c r="U58" i="14" s="1"/>
  <c r="AQ58" i="14" s="1"/>
  <c r="AU58" i="14" s="1"/>
  <c r="D92" i="31"/>
  <c r="E77" i="31"/>
  <c r="H76" i="31" s="1"/>
  <c r="I76" i="31" s="1"/>
  <c r="J76" i="31" s="1"/>
  <c r="O45" i="33"/>
  <c r="E94" i="11"/>
  <c r="H93" i="11" s="1"/>
  <c r="I93" i="11" s="1"/>
  <c r="J93" i="11" s="1"/>
  <c r="D109" i="11"/>
  <c r="P42" i="4"/>
  <c r="Q42" i="4" s="1"/>
  <c r="S42" i="4" s="1"/>
  <c r="U42" i="4" s="1"/>
  <c r="AQ42" i="4" s="1"/>
  <c r="AU42" i="4" s="1"/>
  <c r="O43" i="4"/>
  <c r="D109" i="17"/>
  <c r="E94" i="17"/>
  <c r="H93" i="17" s="1"/>
  <c r="I93" i="17" s="1"/>
  <c r="J93" i="17" s="1"/>
  <c r="P28" i="5"/>
  <c r="Q28" i="5" s="1"/>
  <c r="S28" i="5" s="1"/>
  <c r="U28" i="5" s="1"/>
  <c r="AQ28" i="5" s="1"/>
  <c r="AU28" i="5" s="1"/>
  <c r="D98" i="18"/>
  <c r="E83" i="18"/>
  <c r="H82" i="18" s="1"/>
  <c r="I82" i="18" s="1"/>
  <c r="J82" i="18" s="1"/>
  <c r="N62" i="8"/>
  <c r="P61" i="8"/>
  <c r="Q61" i="8" s="1"/>
  <c r="S61" i="8" s="1"/>
  <c r="U61" i="8" s="1"/>
  <c r="AQ61" i="8" s="1"/>
  <c r="AU61" i="8" s="1"/>
  <c r="D110" i="10"/>
  <c r="E95" i="10"/>
  <c r="H94" i="10" s="1"/>
  <c r="I94" i="10" s="1"/>
  <c r="J94" i="10" s="1"/>
  <c r="D112" i="9"/>
  <c r="E97" i="9"/>
  <c r="H96" i="9" s="1"/>
  <c r="I96" i="9" s="1"/>
  <c r="J96" i="9" s="1"/>
  <c r="D107" i="11"/>
  <c r="E92" i="11"/>
  <c r="H91" i="11" s="1"/>
  <c r="I91" i="11" s="1"/>
  <c r="J91" i="11" s="1"/>
  <c r="D107" i="21"/>
  <c r="E92" i="21"/>
  <c r="H91" i="21" s="1"/>
  <c r="I91" i="21" s="1"/>
  <c r="J91" i="21" s="1"/>
  <c r="E97" i="10"/>
  <c r="H96" i="10" s="1"/>
  <c r="I96" i="10" s="1"/>
  <c r="J96" i="10" s="1"/>
  <c r="D112" i="10"/>
  <c r="O27" i="3"/>
  <c r="P73" i="1"/>
  <c r="Q73" i="1" s="1"/>
  <c r="S73" i="1" s="1"/>
  <c r="U73" i="1" s="1"/>
  <c r="AQ73" i="1" s="1"/>
  <c r="AU73" i="1" s="1"/>
  <c r="D112" i="5"/>
  <c r="E97" i="5"/>
  <c r="H96" i="5" s="1"/>
  <c r="I96" i="5" s="1"/>
  <c r="J96" i="5" s="1"/>
  <c r="E75" i="18"/>
  <c r="H74" i="18" s="1"/>
  <c r="I74" i="18" s="1"/>
  <c r="J74" i="18" s="1"/>
  <c r="D90" i="18"/>
  <c r="O43" i="21"/>
  <c r="D100" i="31"/>
  <c r="E85" i="31"/>
  <c r="H84" i="31" s="1"/>
  <c r="I84" i="31" s="1"/>
  <c r="J84" i="31" s="1"/>
  <c r="P89" i="6"/>
  <c r="D95" i="17"/>
  <c r="E80" i="17"/>
  <c r="H79" i="17" s="1"/>
  <c r="I79" i="17" s="1"/>
  <c r="J79" i="17" s="1"/>
  <c r="D123" i="2"/>
  <c r="E108" i="2"/>
  <c r="H107" i="2" s="1"/>
  <c r="I107" i="2" s="1"/>
  <c r="J107" i="2" s="1"/>
  <c r="S58" i="8"/>
  <c r="U58" i="8" s="1"/>
  <c r="AQ58" i="8" s="1"/>
  <c r="AU58" i="8" s="1"/>
  <c r="P60" i="5"/>
  <c r="Q60" i="5" s="1"/>
  <c r="S60" i="5" s="1"/>
  <c r="U60" i="5" s="1"/>
  <c r="AQ60" i="5" s="1"/>
  <c r="AU60" i="5" s="1"/>
  <c r="D93" i="10"/>
  <c r="E78" i="10"/>
  <c r="H77" i="10" s="1"/>
  <c r="I77" i="10" s="1"/>
  <c r="J77" i="10" s="1"/>
  <c r="D90" i="25"/>
  <c r="E91" i="25" s="1"/>
  <c r="H90" i="25" s="1"/>
  <c r="I90" i="25" s="1"/>
  <c r="J90" i="25" s="1"/>
  <c r="E75" i="25"/>
  <c r="H74" i="25" s="1"/>
  <c r="I74" i="25" s="1"/>
  <c r="J74" i="25" s="1"/>
  <c r="E76" i="26"/>
  <c r="H75" i="26" s="1"/>
  <c r="I75" i="26" s="1"/>
  <c r="J75" i="26" s="1"/>
  <c r="D91" i="26"/>
  <c r="S28" i="27"/>
  <c r="U28" i="27" s="1"/>
  <c r="AQ28" i="27" s="1"/>
  <c r="AU28" i="27" s="1"/>
  <c r="E74" i="23"/>
  <c r="H73" i="23" s="1"/>
  <c r="I73" i="23" s="1"/>
  <c r="J73" i="23" s="1"/>
  <c r="D89" i="23"/>
  <c r="D110" i="24"/>
  <c r="E95" i="24"/>
  <c r="H94" i="24" s="1"/>
  <c r="I94" i="24" s="1"/>
  <c r="J94" i="24" s="1"/>
  <c r="P136" i="22"/>
  <c r="O137" i="25"/>
  <c r="D110" i="27"/>
  <c r="E95" i="27"/>
  <c r="H94" i="27" s="1"/>
  <c r="I94" i="27" s="1"/>
  <c r="J94" i="27" s="1"/>
  <c r="D111" i="33"/>
  <c r="E96" i="33"/>
  <c r="H95" i="33" s="1"/>
  <c r="I95" i="33" s="1"/>
  <c r="J95" i="33" s="1"/>
  <c r="D109" i="21"/>
  <c r="E94" i="21"/>
  <c r="H93" i="21" s="1"/>
  <c r="I93" i="21" s="1"/>
  <c r="J93" i="21" s="1"/>
  <c r="E92" i="23"/>
  <c r="H91" i="23" s="1"/>
  <c r="I91" i="23" s="1"/>
  <c r="J91" i="23" s="1"/>
  <c r="D107" i="23"/>
  <c r="E94" i="12"/>
  <c r="H93" i="12" s="1"/>
  <c r="I93" i="12" s="1"/>
  <c r="J93" i="12" s="1"/>
  <c r="D109" i="12"/>
  <c r="E132" i="31"/>
  <c r="H131" i="31" s="1"/>
  <c r="I131" i="31" s="1"/>
  <c r="J131" i="31" s="1"/>
  <c r="D146" i="31"/>
  <c r="E147" i="31" s="1"/>
  <c r="H146" i="31" s="1"/>
  <c r="I146" i="31" s="1"/>
  <c r="J146" i="31" s="1"/>
  <c r="E90" i="30"/>
  <c r="H89" i="30" s="1"/>
  <c r="I89" i="30" s="1"/>
  <c r="J89" i="30" s="1"/>
  <c r="P89" i="30" s="1"/>
  <c r="D105" i="30"/>
  <c r="D109" i="18"/>
  <c r="E94" i="18"/>
  <c r="H93" i="18" s="1"/>
  <c r="I93" i="18" s="1"/>
  <c r="J93" i="18" s="1"/>
  <c r="D140" i="33"/>
  <c r="E141" i="33" s="1"/>
  <c r="H140" i="33" s="1"/>
  <c r="I140" i="33" s="1"/>
  <c r="J140" i="33" s="1"/>
  <c r="E126" i="33"/>
  <c r="H125" i="33" s="1"/>
  <c r="I125" i="33" s="1"/>
  <c r="J125" i="33" s="1"/>
  <c r="E96" i="2"/>
  <c r="H95" i="2" s="1"/>
  <c r="I95" i="2" s="1"/>
  <c r="J95" i="2" s="1"/>
  <c r="D111" i="2"/>
  <c r="E83" i="13"/>
  <c r="H82" i="13" s="1"/>
  <c r="I82" i="13" s="1"/>
  <c r="J82" i="13" s="1"/>
  <c r="D98" i="13"/>
  <c r="O45" i="12"/>
  <c r="D124" i="6"/>
  <c r="E109" i="6"/>
  <c r="H108" i="6" s="1"/>
  <c r="I108" i="6" s="1"/>
  <c r="J108" i="6" s="1"/>
  <c r="P58" i="7"/>
  <c r="Q58" i="7" s="1"/>
  <c r="S58" i="7" s="1"/>
  <c r="U58" i="7" s="1"/>
  <c r="AQ58" i="7" s="1"/>
  <c r="AU58" i="7" s="1"/>
  <c r="O59" i="7"/>
  <c r="D112" i="18"/>
  <c r="E97" i="18"/>
  <c r="H96" i="18" s="1"/>
  <c r="I96" i="18" s="1"/>
  <c r="J96" i="18" s="1"/>
  <c r="O60" i="28"/>
  <c r="D115" i="5"/>
  <c r="E100" i="5"/>
  <c r="H99" i="5" s="1"/>
  <c r="I99" i="5" s="1"/>
  <c r="J99" i="5" s="1"/>
  <c r="D105" i="10"/>
  <c r="E90" i="10"/>
  <c r="H89" i="10" s="1"/>
  <c r="I89" i="10" s="1"/>
  <c r="J89" i="10" s="1"/>
  <c r="P89" i="10" s="1"/>
  <c r="D111" i="20"/>
  <c r="E96" i="20"/>
  <c r="H95" i="20" s="1"/>
  <c r="I95" i="20" s="1"/>
  <c r="J95" i="20" s="1"/>
  <c r="E99" i="15"/>
  <c r="H98" i="15" s="1"/>
  <c r="I98" i="15" s="1"/>
  <c r="J98" i="15" s="1"/>
  <c r="D114" i="15"/>
  <c r="S74" i="3"/>
  <c r="U74" i="3" s="1"/>
  <c r="AQ74" i="3" s="1"/>
  <c r="AU74" i="3" s="1"/>
  <c r="D97" i="9"/>
  <c r="E82" i="9"/>
  <c r="H81" i="9" s="1"/>
  <c r="I81" i="9" s="1"/>
  <c r="J81" i="9" s="1"/>
  <c r="E98" i="12"/>
  <c r="H97" i="12" s="1"/>
  <c r="I97" i="12" s="1"/>
  <c r="J97" i="12" s="1"/>
  <c r="D113" i="12"/>
  <c r="D93" i="3"/>
  <c r="E78" i="3"/>
  <c r="H77" i="3" s="1"/>
  <c r="I77" i="3" s="1"/>
  <c r="J77" i="3" s="1"/>
  <c r="O61" i="17"/>
  <c r="D94" i="19"/>
  <c r="E79" i="19"/>
  <c r="H78" i="19" s="1"/>
  <c r="I78" i="19" s="1"/>
  <c r="J78" i="19" s="1"/>
  <c r="E92" i="6"/>
  <c r="H91" i="6" s="1"/>
  <c r="I91" i="6" s="1"/>
  <c r="J91" i="6" s="1"/>
  <c r="D107" i="6"/>
  <c r="E76" i="19"/>
  <c r="H75" i="19" s="1"/>
  <c r="I75" i="19" s="1"/>
  <c r="J75" i="19" s="1"/>
  <c r="D91" i="19"/>
  <c r="P42" i="7"/>
  <c r="Q42" i="7" s="1"/>
  <c r="S42" i="7" s="1"/>
  <c r="U42" i="7" s="1"/>
  <c r="AQ42" i="7" s="1"/>
  <c r="AU42" i="7" s="1"/>
  <c r="D124" i="12"/>
  <c r="E109" i="12"/>
  <c r="H108" i="12" s="1"/>
  <c r="I108" i="12" s="1"/>
  <c r="J108" i="12" s="1"/>
  <c r="O43" i="18"/>
  <c r="D124" i="26"/>
  <c r="E109" i="26"/>
  <c r="H108" i="26" s="1"/>
  <c r="I108" i="26" s="1"/>
  <c r="J108" i="26" s="1"/>
  <c r="P59" i="31"/>
  <c r="Q59" i="31" s="1"/>
  <c r="S59" i="31" s="1"/>
  <c r="U59" i="31" s="1"/>
  <c r="AQ59" i="31" s="1"/>
  <c r="AU59" i="31" s="1"/>
  <c r="S73" i="22"/>
  <c r="U73" i="22" s="1"/>
  <c r="AQ73" i="22" s="1"/>
  <c r="AU73" i="22" s="1"/>
  <c r="D93" i="24"/>
  <c r="E78" i="24"/>
  <c r="H77" i="24" s="1"/>
  <c r="I77" i="24" s="1"/>
  <c r="J77" i="24" s="1"/>
  <c r="D113" i="29"/>
  <c r="E98" i="29"/>
  <c r="H97" i="29" s="1"/>
  <c r="I97" i="29" s="1"/>
  <c r="J97" i="29" s="1"/>
  <c r="D110" i="21"/>
  <c r="E95" i="21"/>
  <c r="H94" i="21" s="1"/>
  <c r="I94" i="21" s="1"/>
  <c r="J94" i="21" s="1"/>
  <c r="O74" i="27"/>
  <c r="E83" i="25"/>
  <c r="H82" i="25" s="1"/>
  <c r="I82" i="25" s="1"/>
  <c r="J82" i="25" s="1"/>
  <c r="D98" i="25"/>
  <c r="E99" i="25" s="1"/>
  <c r="H98" i="25" s="1"/>
  <c r="I98" i="25" s="1"/>
  <c r="J98" i="25" s="1"/>
  <c r="E76" i="3"/>
  <c r="H75" i="3" s="1"/>
  <c r="I75" i="3" s="1"/>
  <c r="J75" i="3" s="1"/>
  <c r="P75" i="3" s="1"/>
  <c r="D91" i="3"/>
  <c r="P45" i="17"/>
  <c r="E93" i="4"/>
  <c r="H92" i="4" s="1"/>
  <c r="I92" i="4" s="1"/>
  <c r="J92" i="4" s="1"/>
  <c r="D108" i="4"/>
  <c r="P89" i="4"/>
  <c r="Q89" i="4" s="1"/>
  <c r="S89" i="4" s="1"/>
  <c r="U89" i="4" s="1"/>
  <c r="AJ89" i="4" s="1"/>
  <c r="AN89" i="4" s="1"/>
  <c r="E84" i="13"/>
  <c r="H83" i="13" s="1"/>
  <c r="I83" i="13" s="1"/>
  <c r="J83" i="13" s="1"/>
  <c r="D99" i="13"/>
  <c r="P26" i="19"/>
  <c r="Q26" i="19" s="1"/>
  <c r="S26" i="19" s="1"/>
  <c r="U26" i="19" s="1"/>
  <c r="AQ26" i="19" s="1"/>
  <c r="AU26" i="19" s="1"/>
  <c r="E100" i="12"/>
  <c r="H99" i="12" s="1"/>
  <c r="I99" i="12" s="1"/>
  <c r="J99" i="12" s="1"/>
  <c r="D115" i="12"/>
  <c r="E99" i="8"/>
  <c r="H98" i="8" s="1"/>
  <c r="I98" i="8" s="1"/>
  <c r="J98" i="8" s="1"/>
  <c r="D114" i="8"/>
  <c r="D105" i="14"/>
  <c r="E90" i="14"/>
  <c r="H89" i="14" s="1"/>
  <c r="I89" i="14" s="1"/>
  <c r="J89" i="14" s="1"/>
  <c r="P89" i="14" s="1"/>
  <c r="P74" i="31"/>
  <c r="Q74" i="31" s="1"/>
  <c r="S74" i="31" s="1"/>
  <c r="U74" i="31" s="1"/>
  <c r="AQ74" i="31" s="1"/>
  <c r="AU74" i="31" s="1"/>
  <c r="E94" i="20"/>
  <c r="H93" i="20" s="1"/>
  <c r="I93" i="20" s="1"/>
  <c r="J93" i="20" s="1"/>
  <c r="D109" i="20"/>
  <c r="D94" i="33"/>
  <c r="E79" i="33"/>
  <c r="H78" i="33" s="1"/>
  <c r="I78" i="33" s="1"/>
  <c r="J78" i="33" s="1"/>
  <c r="E99" i="7"/>
  <c r="H98" i="7" s="1"/>
  <c r="I98" i="7" s="1"/>
  <c r="J98" i="7" s="1"/>
  <c r="D114" i="7"/>
  <c r="D98" i="28"/>
  <c r="E83" i="28"/>
  <c r="H82" i="28" s="1"/>
  <c r="I82" i="28" s="1"/>
  <c r="J82" i="28" s="1"/>
  <c r="P137" i="1"/>
  <c r="Q137" i="1" s="1"/>
  <c r="S137" i="1" s="1"/>
  <c r="U137" i="1" s="1"/>
  <c r="AT137" i="1" s="1"/>
  <c r="AX137" i="1" s="1"/>
  <c r="O138" i="1"/>
  <c r="D110" i="5"/>
  <c r="E95" i="5"/>
  <c r="H94" i="5" s="1"/>
  <c r="I94" i="5" s="1"/>
  <c r="J94" i="5" s="1"/>
  <c r="D122" i="7"/>
  <c r="E107" i="7"/>
  <c r="H106" i="7" s="1"/>
  <c r="I106" i="7" s="1"/>
  <c r="J106" i="7" s="1"/>
  <c r="E97" i="3"/>
  <c r="H96" i="3" s="1"/>
  <c r="I96" i="3" s="1"/>
  <c r="J96" i="3" s="1"/>
  <c r="D112" i="3"/>
  <c r="E96" i="11"/>
  <c r="H95" i="11" s="1"/>
  <c r="I95" i="11" s="1"/>
  <c r="J95" i="11" s="1"/>
  <c r="D111" i="11"/>
  <c r="O28" i="11"/>
  <c r="D110" i="11"/>
  <c r="E95" i="11"/>
  <c r="H94" i="11" s="1"/>
  <c r="I94" i="11" s="1"/>
  <c r="J94" i="11" s="1"/>
  <c r="E96" i="16"/>
  <c r="H95" i="16" s="1"/>
  <c r="I95" i="16" s="1"/>
  <c r="J95" i="16" s="1"/>
  <c r="D111" i="16"/>
  <c r="D107" i="31"/>
  <c r="E92" i="31"/>
  <c r="H91" i="31" s="1"/>
  <c r="I91" i="31" s="1"/>
  <c r="J91" i="31" s="1"/>
  <c r="D129" i="4"/>
  <c r="E114" i="4"/>
  <c r="H113" i="4" s="1"/>
  <c r="I113" i="4" s="1"/>
  <c r="J113" i="4" s="1"/>
  <c r="P89" i="24"/>
  <c r="Q89" i="24" s="1"/>
  <c r="S89" i="24" s="1"/>
  <c r="U89" i="24" s="1"/>
  <c r="AJ89" i="24" s="1"/>
  <c r="AN89" i="24" s="1"/>
  <c r="P59" i="25"/>
  <c r="Q59" i="25" s="1"/>
  <c r="S59" i="25" s="1"/>
  <c r="U59" i="25" s="1"/>
  <c r="AQ59" i="25" s="1"/>
  <c r="AU59" i="25" s="1"/>
  <c r="P73" i="23"/>
  <c r="Q73" i="23" s="1"/>
  <c r="S73" i="23" s="1"/>
  <c r="U73" i="23" s="1"/>
  <c r="AQ73" i="23" s="1"/>
  <c r="AU73" i="23" s="1"/>
  <c r="P73" i="21"/>
  <c r="E91" i="5"/>
  <c r="H90" i="5" s="1"/>
  <c r="I90" i="5" s="1"/>
  <c r="J90" i="5" s="1"/>
  <c r="D106" i="5"/>
  <c r="D106" i="21"/>
  <c r="E91" i="21"/>
  <c r="H90" i="21" s="1"/>
  <c r="I90" i="21" s="1"/>
  <c r="J90" i="21" s="1"/>
  <c r="D115" i="33"/>
  <c r="E100" i="33"/>
  <c r="H99" i="33" s="1"/>
  <c r="I99" i="33" s="1"/>
  <c r="J99" i="33" s="1"/>
  <c r="P105" i="3"/>
  <c r="O29" i="9"/>
  <c r="D110" i="23"/>
  <c r="E95" i="23"/>
  <c r="H94" i="23" s="1"/>
  <c r="I94" i="23" s="1"/>
  <c r="J94" i="23" s="1"/>
  <c r="D106" i="24"/>
  <c r="E91" i="24"/>
  <c r="H90" i="24" s="1"/>
  <c r="I90" i="24" s="1"/>
  <c r="J90" i="24" s="1"/>
  <c r="D107" i="30"/>
  <c r="E92" i="30"/>
  <c r="H91" i="30" s="1"/>
  <c r="I91" i="30" s="1"/>
  <c r="J91" i="30" s="1"/>
  <c r="E98" i="17"/>
  <c r="H97" i="17" s="1"/>
  <c r="I97" i="17" s="1"/>
  <c r="J97" i="17" s="1"/>
  <c r="D113" i="17"/>
  <c r="P43" i="31"/>
  <c r="Q43" i="31" s="1"/>
  <c r="S43" i="31" s="1"/>
  <c r="U43" i="31" s="1"/>
  <c r="AQ43" i="31" s="1"/>
  <c r="AU43" i="31" s="1"/>
  <c r="O44" i="31"/>
  <c r="S73" i="10"/>
  <c r="U73" i="10" s="1"/>
  <c r="AQ73" i="10" s="1"/>
  <c r="AU73" i="10" s="1"/>
  <c r="S89" i="12"/>
  <c r="U89" i="12" s="1"/>
  <c r="AJ89" i="12" s="1"/>
  <c r="AN89" i="12" s="1"/>
  <c r="S42" i="16"/>
  <c r="U42" i="16" s="1"/>
  <c r="AQ42" i="16" s="1"/>
  <c r="AU42" i="16" s="1"/>
  <c r="E94" i="9"/>
  <c r="H93" i="9" s="1"/>
  <c r="I93" i="9" s="1"/>
  <c r="J93" i="9" s="1"/>
  <c r="D109" i="9"/>
  <c r="S60" i="17"/>
  <c r="U60" i="17" s="1"/>
  <c r="AQ60" i="17" s="1"/>
  <c r="AU60" i="17" s="1"/>
  <c r="E92" i="7"/>
  <c r="H91" i="7" s="1"/>
  <c r="I91" i="7" s="1"/>
  <c r="J91" i="7" s="1"/>
  <c r="D107" i="7"/>
  <c r="D112" i="11"/>
  <c r="E97" i="11"/>
  <c r="H96" i="11" s="1"/>
  <c r="I96" i="11" s="1"/>
  <c r="J96" i="11" s="1"/>
  <c r="E91" i="11"/>
  <c r="H90" i="11" s="1"/>
  <c r="I90" i="11" s="1"/>
  <c r="J90" i="11" s="1"/>
  <c r="D106" i="11"/>
  <c r="D112" i="16"/>
  <c r="E97" i="16"/>
  <c r="H96" i="16" s="1"/>
  <c r="I96" i="16" s="1"/>
  <c r="J96" i="16" s="1"/>
  <c r="E106" i="31"/>
  <c r="H105" i="31" s="1"/>
  <c r="I105" i="31" s="1"/>
  <c r="J105" i="31" s="1"/>
  <c r="P105" i="31" s="1"/>
  <c r="D121" i="31"/>
  <c r="E113" i="6"/>
  <c r="H112" i="6" s="1"/>
  <c r="I112" i="6" s="1"/>
  <c r="J112" i="6" s="1"/>
  <c r="D128" i="6"/>
  <c r="S26" i="14"/>
  <c r="U26" i="14" s="1"/>
  <c r="AQ26" i="14" s="1"/>
  <c r="AU26" i="14" s="1"/>
  <c r="D110" i="9"/>
  <c r="E95" i="9"/>
  <c r="H94" i="9" s="1"/>
  <c r="I94" i="9" s="1"/>
  <c r="J94" i="9" s="1"/>
  <c r="D112" i="28"/>
  <c r="E97" i="28"/>
  <c r="H96" i="28" s="1"/>
  <c r="I96" i="28" s="1"/>
  <c r="J96" i="28" s="1"/>
  <c r="D115" i="15"/>
  <c r="E100" i="15"/>
  <c r="H99" i="15" s="1"/>
  <c r="I99" i="15" s="1"/>
  <c r="J99" i="15" s="1"/>
  <c r="S42" i="30"/>
  <c r="U42" i="30" s="1"/>
  <c r="AQ42" i="30" s="1"/>
  <c r="AU42" i="30" s="1"/>
  <c r="P73" i="28"/>
  <c r="Q73" i="28" s="1"/>
  <c r="S73" i="28" s="1"/>
  <c r="U73" i="28" s="1"/>
  <c r="AQ73" i="28" s="1"/>
  <c r="AU73" i="28" s="1"/>
  <c r="P73" i="13"/>
  <c r="Q73" i="13" s="1"/>
  <c r="S73" i="13" s="1"/>
  <c r="U73" i="13" s="1"/>
  <c r="AQ73" i="13" s="1"/>
  <c r="AU73" i="13" s="1"/>
  <c r="O91" i="1"/>
  <c r="E93" i="13"/>
  <c r="H92" i="13" s="1"/>
  <c r="I92" i="13" s="1"/>
  <c r="J92" i="13" s="1"/>
  <c r="D108" i="13"/>
  <c r="D98" i="5"/>
  <c r="E83" i="5"/>
  <c r="H82" i="5" s="1"/>
  <c r="I82" i="5" s="1"/>
  <c r="J82" i="5" s="1"/>
  <c r="D100" i="8"/>
  <c r="E85" i="8"/>
  <c r="H84" i="8" s="1"/>
  <c r="I84" i="8" s="1"/>
  <c r="J84" i="8" s="1"/>
  <c r="S59" i="8"/>
  <c r="U59" i="8" s="1"/>
  <c r="AQ59" i="8" s="1"/>
  <c r="AU59" i="8" s="1"/>
  <c r="P89" i="33"/>
  <c r="Q89" i="33" s="1"/>
  <c r="S89" i="33" s="1"/>
  <c r="U89" i="33" s="1"/>
  <c r="AJ89" i="33" s="1"/>
  <c r="AN89" i="33" s="1"/>
  <c r="P58" i="15"/>
  <c r="E110" i="4"/>
  <c r="H109" i="4" s="1"/>
  <c r="I109" i="4" s="1"/>
  <c r="J109" i="4" s="1"/>
  <c r="D125" i="4"/>
  <c r="O60" i="6"/>
  <c r="Q42" i="13"/>
  <c r="S42" i="13" s="1"/>
  <c r="U42" i="13" s="1"/>
  <c r="AQ42" i="13" s="1"/>
  <c r="AU42" i="13" s="1"/>
  <c r="O43" i="13"/>
  <c r="P58" i="16"/>
  <c r="E93" i="18"/>
  <c r="H92" i="18" s="1"/>
  <c r="I92" i="18" s="1"/>
  <c r="J92" i="18" s="1"/>
  <c r="D108" i="18"/>
  <c r="D111" i="29"/>
  <c r="E96" i="29"/>
  <c r="H95" i="29" s="1"/>
  <c r="I95" i="29" s="1"/>
  <c r="J95" i="29" s="1"/>
  <c r="O44" i="3"/>
  <c r="E92" i="8"/>
  <c r="H91" i="8" s="1"/>
  <c r="I91" i="8" s="1"/>
  <c r="J91" i="8" s="1"/>
  <c r="D107" i="8"/>
  <c r="D110" i="31"/>
  <c r="E95" i="31"/>
  <c r="H94" i="31" s="1"/>
  <c r="I94" i="31" s="1"/>
  <c r="J94" i="31" s="1"/>
  <c r="D114" i="22"/>
  <c r="E99" i="22"/>
  <c r="H98" i="22" s="1"/>
  <c r="I98" i="22" s="1"/>
  <c r="J98" i="22" s="1"/>
  <c r="D94" i="30"/>
  <c r="E79" i="30"/>
  <c r="H78" i="30" s="1"/>
  <c r="I78" i="30" s="1"/>
  <c r="J78" i="30" s="1"/>
  <c r="O44" i="26"/>
  <c r="D112" i="26"/>
  <c r="E97" i="26"/>
  <c r="H96" i="26" s="1"/>
  <c r="I96" i="26" s="1"/>
  <c r="J96" i="26" s="1"/>
  <c r="D94" i="16"/>
  <c r="E79" i="16"/>
  <c r="H78" i="16" s="1"/>
  <c r="I78" i="16" s="1"/>
  <c r="J78" i="16" s="1"/>
  <c r="D110" i="20"/>
  <c r="E95" i="20"/>
  <c r="H94" i="20" s="1"/>
  <c r="I94" i="20" s="1"/>
  <c r="J94" i="20" s="1"/>
  <c r="D99" i="21"/>
  <c r="E84" i="21"/>
  <c r="H83" i="21" s="1"/>
  <c r="I83" i="21" s="1"/>
  <c r="J83" i="21" s="1"/>
  <c r="D114" i="26"/>
  <c r="E99" i="26"/>
  <c r="H98" i="26" s="1"/>
  <c r="I98" i="26" s="1"/>
  <c r="J98" i="26" s="1"/>
  <c r="D113" i="27"/>
  <c r="E98" i="27"/>
  <c r="H97" i="27" s="1"/>
  <c r="I97" i="27" s="1"/>
  <c r="J97" i="27" s="1"/>
  <c r="O59" i="33"/>
  <c r="E97" i="20"/>
  <c r="H96" i="20" s="1"/>
  <c r="I96" i="20" s="1"/>
  <c r="J96" i="20" s="1"/>
  <c r="D112" i="20"/>
  <c r="E81" i="27"/>
  <c r="H80" i="27" s="1"/>
  <c r="I80" i="27" s="1"/>
  <c r="J80" i="27" s="1"/>
  <c r="D96" i="27"/>
  <c r="E113" i="4"/>
  <c r="H112" i="4" s="1"/>
  <c r="I112" i="4" s="1"/>
  <c r="J112" i="4" s="1"/>
  <c r="D128" i="4"/>
  <c r="Q90" i="34" l="1"/>
  <c r="S90" i="34" s="1"/>
  <c r="U90" i="34" s="1"/>
  <c r="AJ90" i="34" s="1"/>
  <c r="AN90" i="34" s="1"/>
  <c r="O91" i="34"/>
  <c r="O59" i="34"/>
  <c r="D122" i="34"/>
  <c r="E107" i="34"/>
  <c r="H106" i="34" s="1"/>
  <c r="I106" i="34" s="1"/>
  <c r="J106" i="34" s="1"/>
  <c r="P106" i="34" s="1"/>
  <c r="E114" i="34"/>
  <c r="H113" i="34" s="1"/>
  <c r="I113" i="34" s="1"/>
  <c r="J113" i="34" s="1"/>
  <c r="D129" i="34"/>
  <c r="P75" i="34"/>
  <c r="Q75" i="34" s="1"/>
  <c r="S75" i="34" s="1"/>
  <c r="U75" i="34" s="1"/>
  <c r="AQ75" i="34" s="1"/>
  <c r="AU75" i="34" s="1"/>
  <c r="E131" i="34"/>
  <c r="H130" i="34" s="1"/>
  <c r="I130" i="34" s="1"/>
  <c r="J130" i="34" s="1"/>
  <c r="D145" i="34"/>
  <c r="E146" i="34" s="1"/>
  <c r="H145" i="34" s="1"/>
  <c r="I145" i="34" s="1"/>
  <c r="J145" i="34" s="1"/>
  <c r="E113" i="34"/>
  <c r="H112" i="34" s="1"/>
  <c r="I112" i="34" s="1"/>
  <c r="J112" i="34" s="1"/>
  <c r="D128" i="34"/>
  <c r="E132" i="34"/>
  <c r="H131" i="34" s="1"/>
  <c r="I131" i="34" s="1"/>
  <c r="J131" i="34" s="1"/>
  <c r="D146" i="34"/>
  <c r="E147" i="34" s="1"/>
  <c r="H146" i="34" s="1"/>
  <c r="I146" i="34" s="1"/>
  <c r="J146" i="34" s="1"/>
  <c r="E117" i="34"/>
  <c r="H116" i="34" s="1"/>
  <c r="I116" i="34" s="1"/>
  <c r="J116" i="34" s="1"/>
  <c r="D132" i="34"/>
  <c r="P27" i="34"/>
  <c r="Q27" i="34" s="1"/>
  <c r="S27" i="34" s="1"/>
  <c r="U27" i="34" s="1"/>
  <c r="AQ27" i="34" s="1"/>
  <c r="AU27" i="34" s="1"/>
  <c r="P43" i="34"/>
  <c r="Q43" i="34" s="1"/>
  <c r="S43" i="34" s="1"/>
  <c r="U43" i="34" s="1"/>
  <c r="AQ43" i="34" s="1"/>
  <c r="AU43" i="34" s="1"/>
  <c r="O44" i="34"/>
  <c r="E110" i="34"/>
  <c r="H109" i="34" s="1"/>
  <c r="I109" i="34" s="1"/>
  <c r="J109" i="34" s="1"/>
  <c r="D125" i="34"/>
  <c r="Q74" i="26"/>
  <c r="S74" i="26" s="1"/>
  <c r="U74" i="26" s="1"/>
  <c r="AQ74" i="26" s="1"/>
  <c r="AU74" i="26" s="1"/>
  <c r="O75" i="26"/>
  <c r="Q89" i="20"/>
  <c r="S89" i="20" s="1"/>
  <c r="U89" i="20" s="1"/>
  <c r="AJ89" i="20" s="1"/>
  <c r="AN89" i="20" s="1"/>
  <c r="O90" i="20"/>
  <c r="Q89" i="11"/>
  <c r="S89" i="11" s="1"/>
  <c r="U89" i="11" s="1"/>
  <c r="AJ89" i="11" s="1"/>
  <c r="AN89" i="11" s="1"/>
  <c r="O90" i="11"/>
  <c r="Q75" i="3"/>
  <c r="S75" i="3" s="1"/>
  <c r="U75" i="3" s="1"/>
  <c r="AQ75" i="3" s="1"/>
  <c r="AU75" i="3" s="1"/>
  <c r="O76" i="3"/>
  <c r="Q89" i="13"/>
  <c r="S89" i="13" s="1"/>
  <c r="U89" i="13" s="1"/>
  <c r="AJ89" i="13" s="1"/>
  <c r="AN89" i="13" s="1"/>
  <c r="O90" i="13"/>
  <c r="Q89" i="14"/>
  <c r="S89" i="14" s="1"/>
  <c r="U89" i="14" s="1"/>
  <c r="AJ89" i="14" s="1"/>
  <c r="AN89" i="14" s="1"/>
  <c r="O90" i="14"/>
  <c r="Q73" i="29"/>
  <c r="S73" i="29" s="1"/>
  <c r="U73" i="29" s="1"/>
  <c r="AQ73" i="29" s="1"/>
  <c r="AU73" i="29" s="1"/>
  <c r="O74" i="29"/>
  <c r="Q89" i="10"/>
  <c r="S89" i="10" s="1"/>
  <c r="U89" i="10" s="1"/>
  <c r="AJ89" i="10" s="1"/>
  <c r="AN89" i="10" s="1"/>
  <c r="O90" i="10"/>
  <c r="Q73" i="7"/>
  <c r="S73" i="7" s="1"/>
  <c r="U73" i="7" s="1"/>
  <c r="AQ73" i="7" s="1"/>
  <c r="AU73" i="7" s="1"/>
  <c r="O74" i="7"/>
  <c r="Q136" i="12"/>
  <c r="S136" i="12" s="1"/>
  <c r="U136" i="12" s="1"/>
  <c r="AT136" i="12" s="1"/>
  <c r="AX136" i="12" s="1"/>
  <c r="O137" i="12"/>
  <c r="Q89" i="5"/>
  <c r="S89" i="5" s="1"/>
  <c r="U89" i="5" s="1"/>
  <c r="AJ89" i="5" s="1"/>
  <c r="AN89" i="5" s="1"/>
  <c r="O90" i="5"/>
  <c r="Q105" i="26"/>
  <c r="S105" i="26" s="1"/>
  <c r="U105" i="26" s="1"/>
  <c r="AT105" i="26" s="1"/>
  <c r="AX105" i="26" s="1"/>
  <c r="O106" i="26"/>
  <c r="Q89" i="30"/>
  <c r="S89" i="30" s="1"/>
  <c r="U89" i="30" s="1"/>
  <c r="AJ89" i="30" s="1"/>
  <c r="AN89" i="30" s="1"/>
  <c r="O90" i="30"/>
  <c r="Q73" i="16"/>
  <c r="S73" i="16" s="1"/>
  <c r="U73" i="16" s="1"/>
  <c r="AQ73" i="16" s="1"/>
  <c r="AU73" i="16" s="1"/>
  <c r="O74" i="16"/>
  <c r="D143" i="4"/>
  <c r="E144" i="4" s="1"/>
  <c r="H143" i="4" s="1"/>
  <c r="I143" i="4" s="1"/>
  <c r="J143" i="4" s="1"/>
  <c r="E129" i="4"/>
  <c r="H128" i="4" s="1"/>
  <c r="I128" i="4" s="1"/>
  <c r="J128" i="4" s="1"/>
  <c r="D110" i="16"/>
  <c r="E95" i="16"/>
  <c r="H94" i="16" s="1"/>
  <c r="I94" i="16" s="1"/>
  <c r="J94" i="16" s="1"/>
  <c r="P44" i="3"/>
  <c r="Q44" i="3" s="1"/>
  <c r="S44" i="3" s="1"/>
  <c r="U44" i="3" s="1"/>
  <c r="AQ44" i="3" s="1"/>
  <c r="AU44" i="3" s="1"/>
  <c r="E101" i="8"/>
  <c r="H100" i="8" s="1"/>
  <c r="I100" i="8" s="1"/>
  <c r="J100" i="8" s="1"/>
  <c r="D116" i="8"/>
  <c r="E110" i="9"/>
  <c r="H109" i="9" s="1"/>
  <c r="I109" i="9" s="1"/>
  <c r="J109" i="9" s="1"/>
  <c r="D125" i="9"/>
  <c r="D137" i="7"/>
  <c r="E138" i="7" s="1"/>
  <c r="H137" i="7" s="1"/>
  <c r="I137" i="7" s="1"/>
  <c r="J137" i="7" s="1"/>
  <c r="E123" i="7"/>
  <c r="H122" i="7" s="1"/>
  <c r="I122" i="7" s="1"/>
  <c r="J122" i="7" s="1"/>
  <c r="Q45" i="17"/>
  <c r="S45" i="17" s="1"/>
  <c r="U45" i="17" s="1"/>
  <c r="AQ45" i="17" s="1"/>
  <c r="AU45" i="17" s="1"/>
  <c r="O46" i="17"/>
  <c r="N62" i="17"/>
  <c r="P61" i="17"/>
  <c r="Q61" i="17" s="1"/>
  <c r="S61" i="17" s="1"/>
  <c r="U61" i="17" s="1"/>
  <c r="AQ61" i="17" s="1"/>
  <c r="AU61" i="17" s="1"/>
  <c r="E111" i="27"/>
  <c r="H110" i="27" s="1"/>
  <c r="I110" i="27" s="1"/>
  <c r="J110" i="27" s="1"/>
  <c r="D126" i="27"/>
  <c r="P27" i="3"/>
  <c r="Q27" i="3" s="1"/>
  <c r="S27" i="3" s="1"/>
  <c r="U27" i="3" s="1"/>
  <c r="AQ27" i="3" s="1"/>
  <c r="AU27" i="3" s="1"/>
  <c r="P44" i="28"/>
  <c r="Q44" i="28" s="1"/>
  <c r="S44" i="28" s="1"/>
  <c r="U44" i="28" s="1"/>
  <c r="AQ44" i="28" s="1"/>
  <c r="AU44" i="28" s="1"/>
  <c r="O45" i="28"/>
  <c r="E101" i="12"/>
  <c r="H100" i="12" s="1"/>
  <c r="I100" i="12" s="1"/>
  <c r="J100" i="12" s="1"/>
  <c r="D116" i="12"/>
  <c r="E107" i="23"/>
  <c r="H106" i="23" s="1"/>
  <c r="I106" i="23" s="1"/>
  <c r="J106" i="23" s="1"/>
  <c r="D122" i="23"/>
  <c r="D132" i="5"/>
  <c r="E117" i="5"/>
  <c r="H116" i="5" s="1"/>
  <c r="I116" i="5" s="1"/>
  <c r="J116" i="5" s="1"/>
  <c r="Q89" i="21"/>
  <c r="S89" i="21" s="1"/>
  <c r="U89" i="21" s="1"/>
  <c r="AJ89" i="21" s="1"/>
  <c r="AN89" i="21" s="1"/>
  <c r="O90" i="21"/>
  <c r="O27" i="21"/>
  <c r="E108" i="9"/>
  <c r="H107" i="9" s="1"/>
  <c r="I107" i="9" s="1"/>
  <c r="J107" i="9" s="1"/>
  <c r="D123" i="9"/>
  <c r="P59" i="23"/>
  <c r="Q59" i="23" s="1"/>
  <c r="S59" i="23" s="1"/>
  <c r="U59" i="23" s="1"/>
  <c r="AQ59" i="23" s="1"/>
  <c r="AU59" i="23" s="1"/>
  <c r="O60" i="23"/>
  <c r="D129" i="11"/>
  <c r="E114" i="11"/>
  <c r="H113" i="11" s="1"/>
  <c r="I113" i="11" s="1"/>
  <c r="J113" i="11" s="1"/>
  <c r="D144" i="7"/>
  <c r="E145" i="7" s="1"/>
  <c r="H144" i="7" s="1"/>
  <c r="I144" i="7" s="1"/>
  <c r="J144" i="7" s="1"/>
  <c r="E130" i="7"/>
  <c r="H129" i="7" s="1"/>
  <c r="I129" i="7" s="1"/>
  <c r="J129" i="7" s="1"/>
  <c r="E113" i="23"/>
  <c r="H112" i="23" s="1"/>
  <c r="I112" i="23" s="1"/>
  <c r="J112" i="23" s="1"/>
  <c r="D128" i="23"/>
  <c r="E112" i="4"/>
  <c r="H111" i="4" s="1"/>
  <c r="I111" i="4" s="1"/>
  <c r="J111" i="4" s="1"/>
  <c r="D127" i="4"/>
  <c r="P75" i="8"/>
  <c r="Q75" i="8" s="1"/>
  <c r="S75" i="8" s="1"/>
  <c r="U75" i="8" s="1"/>
  <c r="AQ75" i="8" s="1"/>
  <c r="AU75" i="8" s="1"/>
  <c r="E100" i="7"/>
  <c r="H99" i="7" s="1"/>
  <c r="I99" i="7" s="1"/>
  <c r="J99" i="7" s="1"/>
  <c r="D115" i="7"/>
  <c r="D123" i="20"/>
  <c r="E108" i="20"/>
  <c r="H107" i="20" s="1"/>
  <c r="I107" i="20" s="1"/>
  <c r="J107" i="20" s="1"/>
  <c r="E113" i="31"/>
  <c r="H112" i="31" s="1"/>
  <c r="I112" i="31" s="1"/>
  <c r="J112" i="31" s="1"/>
  <c r="D128" i="31"/>
  <c r="E133" i="6"/>
  <c r="H132" i="6" s="1"/>
  <c r="I132" i="6" s="1"/>
  <c r="J132" i="6" s="1"/>
  <c r="D147" i="6"/>
  <c r="E148" i="6" s="1"/>
  <c r="H147" i="6" s="1"/>
  <c r="I147" i="6" s="1"/>
  <c r="J147" i="6" s="1"/>
  <c r="D137" i="6"/>
  <c r="E138" i="6" s="1"/>
  <c r="H137" i="6" s="1"/>
  <c r="I137" i="6" s="1"/>
  <c r="J137" i="6" s="1"/>
  <c r="E123" i="6"/>
  <c r="H122" i="6" s="1"/>
  <c r="I122" i="6" s="1"/>
  <c r="J122" i="6" s="1"/>
  <c r="D131" i="10"/>
  <c r="E116" i="10"/>
  <c r="H115" i="10" s="1"/>
  <c r="I115" i="10" s="1"/>
  <c r="J115" i="10" s="1"/>
  <c r="E101" i="13"/>
  <c r="H100" i="13" s="1"/>
  <c r="I100" i="13" s="1"/>
  <c r="J100" i="13" s="1"/>
  <c r="D116" i="13"/>
  <c r="D125" i="28"/>
  <c r="E110" i="28"/>
  <c r="H109" i="28" s="1"/>
  <c r="I109" i="28" s="1"/>
  <c r="J109" i="28" s="1"/>
  <c r="D113" i="13"/>
  <c r="E98" i="13"/>
  <c r="H97" i="13" s="1"/>
  <c r="I97" i="13" s="1"/>
  <c r="J97" i="13" s="1"/>
  <c r="P59" i="19"/>
  <c r="Q59" i="19" s="1"/>
  <c r="S59" i="19" s="1"/>
  <c r="U59" i="19" s="1"/>
  <c r="AQ59" i="19" s="1"/>
  <c r="AU59" i="19" s="1"/>
  <c r="O60" i="19"/>
  <c r="D131" i="2"/>
  <c r="E116" i="2"/>
  <c r="H115" i="2" s="1"/>
  <c r="I115" i="2" s="1"/>
  <c r="J115" i="2" s="1"/>
  <c r="O74" i="13"/>
  <c r="D129" i="24"/>
  <c r="E114" i="24"/>
  <c r="H113" i="24" s="1"/>
  <c r="I113" i="24" s="1"/>
  <c r="J113" i="24" s="1"/>
  <c r="E114" i="27"/>
  <c r="H113" i="27" s="1"/>
  <c r="I113" i="27" s="1"/>
  <c r="J113" i="27" s="1"/>
  <c r="D129" i="27"/>
  <c r="P29" i="9"/>
  <c r="Q29" i="9" s="1"/>
  <c r="S29" i="9" s="1"/>
  <c r="U29" i="9" s="1"/>
  <c r="AQ29" i="9" s="1"/>
  <c r="AU29" i="9" s="1"/>
  <c r="E106" i="14"/>
  <c r="H105" i="14" s="1"/>
  <c r="I105" i="14" s="1"/>
  <c r="J105" i="14" s="1"/>
  <c r="P105" i="14" s="1"/>
  <c r="D121" i="14"/>
  <c r="N46" i="17"/>
  <c r="D131" i="5"/>
  <c r="E116" i="5"/>
  <c r="H115" i="5" s="1"/>
  <c r="I115" i="5" s="1"/>
  <c r="J115" i="5" s="1"/>
  <c r="D125" i="18"/>
  <c r="E110" i="18"/>
  <c r="H109" i="18" s="1"/>
  <c r="I109" i="18" s="1"/>
  <c r="J109" i="18" s="1"/>
  <c r="P137" i="25"/>
  <c r="Q137" i="25" s="1"/>
  <c r="S137" i="25" s="1"/>
  <c r="U137" i="25" s="1"/>
  <c r="AT137" i="25" s="1"/>
  <c r="AX137" i="25" s="1"/>
  <c r="E113" i="10"/>
  <c r="H112" i="10" s="1"/>
  <c r="I112" i="10" s="1"/>
  <c r="J112" i="10" s="1"/>
  <c r="D128" i="10"/>
  <c r="Q105" i="6"/>
  <c r="S105" i="6" s="1"/>
  <c r="U105" i="6" s="1"/>
  <c r="AT105" i="6" s="1"/>
  <c r="AX105" i="6" s="1"/>
  <c r="O106" i="6"/>
  <c r="P27" i="22"/>
  <c r="Q27" i="22" s="1"/>
  <c r="S27" i="22" s="1"/>
  <c r="U27" i="22" s="1"/>
  <c r="AQ27" i="22" s="1"/>
  <c r="AU27" i="22" s="1"/>
  <c r="E111" i="17"/>
  <c r="H110" i="17" s="1"/>
  <c r="I110" i="17" s="1"/>
  <c r="J110" i="17" s="1"/>
  <c r="D126" i="17"/>
  <c r="E109" i="28"/>
  <c r="H108" i="28" s="1"/>
  <c r="I108" i="28" s="1"/>
  <c r="J108" i="28" s="1"/>
  <c r="D124" i="28"/>
  <c r="E115" i="14"/>
  <c r="H114" i="14" s="1"/>
  <c r="I114" i="14" s="1"/>
  <c r="J114" i="14" s="1"/>
  <c r="D130" i="14"/>
  <c r="E114" i="22"/>
  <c r="H113" i="22" s="1"/>
  <c r="I113" i="22" s="1"/>
  <c r="J113" i="22" s="1"/>
  <c r="D129" i="22"/>
  <c r="P75" i="2"/>
  <c r="Q75" i="2" s="1"/>
  <c r="S75" i="2" s="1"/>
  <c r="U75" i="2" s="1"/>
  <c r="AQ75" i="2" s="1"/>
  <c r="AU75" i="2" s="1"/>
  <c r="O76" i="2"/>
  <c r="D123" i="22"/>
  <c r="E108" i="22"/>
  <c r="H107" i="22" s="1"/>
  <c r="I107" i="22" s="1"/>
  <c r="J107" i="22" s="1"/>
  <c r="E110" i="5"/>
  <c r="H109" i="5" s="1"/>
  <c r="I109" i="5" s="1"/>
  <c r="J109" i="5" s="1"/>
  <c r="D125" i="5"/>
  <c r="D131" i="19"/>
  <c r="E116" i="19"/>
  <c r="H115" i="19" s="1"/>
  <c r="I115" i="19" s="1"/>
  <c r="J115" i="19" s="1"/>
  <c r="P43" i="20"/>
  <c r="Q43" i="20" s="1"/>
  <c r="S43" i="20" s="1"/>
  <c r="U43" i="20" s="1"/>
  <c r="AQ43" i="20" s="1"/>
  <c r="AU43" i="20" s="1"/>
  <c r="E98" i="10"/>
  <c r="H97" i="10" s="1"/>
  <c r="I97" i="10" s="1"/>
  <c r="J97" i="10" s="1"/>
  <c r="D113" i="10"/>
  <c r="P29" i="15"/>
  <c r="Q29" i="15" s="1"/>
  <c r="S29" i="15" s="1"/>
  <c r="U29" i="15" s="1"/>
  <c r="AQ29" i="15" s="1"/>
  <c r="AU29" i="15" s="1"/>
  <c r="N30" i="15"/>
  <c r="D123" i="5"/>
  <c r="E108" i="5"/>
  <c r="H107" i="5" s="1"/>
  <c r="I107" i="5" s="1"/>
  <c r="J107" i="5" s="1"/>
  <c r="E115" i="31"/>
  <c r="H114" i="31" s="1"/>
  <c r="I114" i="31" s="1"/>
  <c r="J114" i="31" s="1"/>
  <c r="D130" i="31"/>
  <c r="D132" i="14"/>
  <c r="E117" i="14"/>
  <c r="H116" i="14" s="1"/>
  <c r="I116" i="14" s="1"/>
  <c r="J116" i="14" s="1"/>
  <c r="Q89" i="17"/>
  <c r="S89" i="17" s="1"/>
  <c r="U89" i="17" s="1"/>
  <c r="AJ89" i="17" s="1"/>
  <c r="AN89" i="17" s="1"/>
  <c r="O90" i="17"/>
  <c r="E109" i="14"/>
  <c r="H108" i="14" s="1"/>
  <c r="I108" i="14" s="1"/>
  <c r="J108" i="14" s="1"/>
  <c r="D124" i="14"/>
  <c r="P90" i="8"/>
  <c r="Q90" i="8" s="1"/>
  <c r="S90" i="8" s="1"/>
  <c r="U90" i="8" s="1"/>
  <c r="AJ90" i="8" s="1"/>
  <c r="AN90" i="8" s="1"/>
  <c r="E107" i="9"/>
  <c r="H106" i="9" s="1"/>
  <c r="I106" i="9" s="1"/>
  <c r="J106" i="9" s="1"/>
  <c r="D122" i="9"/>
  <c r="P74" i="14"/>
  <c r="Q74" i="14" s="1"/>
  <c r="S74" i="14" s="1"/>
  <c r="U74" i="14" s="1"/>
  <c r="AQ74" i="14" s="1"/>
  <c r="AU74" i="14" s="1"/>
  <c r="Q89" i="18"/>
  <c r="S89" i="18" s="1"/>
  <c r="U89" i="18" s="1"/>
  <c r="AJ89" i="18" s="1"/>
  <c r="AN89" i="18" s="1"/>
  <c r="O90" i="18"/>
  <c r="P74" i="30"/>
  <c r="Q74" i="30" s="1"/>
  <c r="S74" i="30" s="1"/>
  <c r="U74" i="30" s="1"/>
  <c r="AQ74" i="30" s="1"/>
  <c r="AU74" i="30" s="1"/>
  <c r="E101" i="10"/>
  <c r="H100" i="10" s="1"/>
  <c r="I100" i="10" s="1"/>
  <c r="J100" i="10" s="1"/>
  <c r="D116" i="10"/>
  <c r="P43" i="24"/>
  <c r="Q43" i="24" s="1"/>
  <c r="S43" i="24" s="1"/>
  <c r="U43" i="24" s="1"/>
  <c r="AQ43" i="24" s="1"/>
  <c r="AU43" i="24" s="1"/>
  <c r="P44" i="15"/>
  <c r="Q44" i="15" s="1"/>
  <c r="S44" i="15" s="1"/>
  <c r="U44" i="15" s="1"/>
  <c r="AQ44" i="15" s="1"/>
  <c r="AU44" i="15" s="1"/>
  <c r="O45" i="15"/>
  <c r="P60" i="29"/>
  <c r="Q60" i="29" s="1"/>
  <c r="S60" i="29" s="1"/>
  <c r="U60" i="29" s="1"/>
  <c r="AQ60" i="29" s="1"/>
  <c r="AU60" i="29" s="1"/>
  <c r="Q58" i="16"/>
  <c r="S58" i="16" s="1"/>
  <c r="U58" i="16" s="1"/>
  <c r="AQ58" i="16" s="1"/>
  <c r="AU58" i="16" s="1"/>
  <c r="O59" i="16"/>
  <c r="E97" i="27"/>
  <c r="H96" i="27" s="1"/>
  <c r="I96" i="27" s="1"/>
  <c r="J96" i="27" s="1"/>
  <c r="D112" i="27"/>
  <c r="E113" i="26"/>
  <c r="H112" i="26" s="1"/>
  <c r="I112" i="26" s="1"/>
  <c r="J112" i="26" s="1"/>
  <c r="D128" i="26"/>
  <c r="D127" i="29"/>
  <c r="E112" i="29"/>
  <c r="H111" i="29" s="1"/>
  <c r="I111" i="29" s="1"/>
  <c r="J111" i="29" s="1"/>
  <c r="D114" i="5"/>
  <c r="E99" i="5"/>
  <c r="H98" i="5" s="1"/>
  <c r="I98" i="5" s="1"/>
  <c r="J98" i="5" s="1"/>
  <c r="D143" i="6"/>
  <c r="E144" i="6" s="1"/>
  <c r="H143" i="6" s="1"/>
  <c r="I143" i="6" s="1"/>
  <c r="J143" i="6" s="1"/>
  <c r="E129" i="6"/>
  <c r="H128" i="6" s="1"/>
  <c r="I128" i="6" s="1"/>
  <c r="J128" i="6" s="1"/>
  <c r="Q105" i="3"/>
  <c r="S105" i="3" s="1"/>
  <c r="U105" i="3" s="1"/>
  <c r="AT105" i="3" s="1"/>
  <c r="AX105" i="3" s="1"/>
  <c r="O106" i="3"/>
  <c r="D144" i="4"/>
  <c r="E145" i="4" s="1"/>
  <c r="H144" i="4" s="1"/>
  <c r="I144" i="4" s="1"/>
  <c r="J144" i="4" s="1"/>
  <c r="E130" i="4"/>
  <c r="H129" i="4" s="1"/>
  <c r="I129" i="4" s="1"/>
  <c r="J129" i="4" s="1"/>
  <c r="E115" i="8"/>
  <c r="H114" i="8" s="1"/>
  <c r="I114" i="8" s="1"/>
  <c r="J114" i="8" s="1"/>
  <c r="D130" i="8"/>
  <c r="E92" i="3"/>
  <c r="H91" i="3" s="1"/>
  <c r="I91" i="3" s="1"/>
  <c r="J91" i="3" s="1"/>
  <c r="D107" i="3"/>
  <c r="E125" i="26"/>
  <c r="H124" i="26" s="1"/>
  <c r="I124" i="26" s="1"/>
  <c r="J124" i="26" s="1"/>
  <c r="D139" i="26"/>
  <c r="E140" i="26" s="1"/>
  <c r="H139" i="26" s="1"/>
  <c r="I139" i="26" s="1"/>
  <c r="J139" i="26" s="1"/>
  <c r="E94" i="3"/>
  <c r="H93" i="3" s="1"/>
  <c r="I93" i="3" s="1"/>
  <c r="J93" i="3" s="1"/>
  <c r="D109" i="3"/>
  <c r="P60" i="28"/>
  <c r="Q60" i="28" s="1"/>
  <c r="S60" i="28" s="1"/>
  <c r="U60" i="28" s="1"/>
  <c r="AQ60" i="28" s="1"/>
  <c r="AU60" i="28" s="1"/>
  <c r="O61" i="28"/>
  <c r="E106" i="30"/>
  <c r="H105" i="30" s="1"/>
  <c r="I105" i="30" s="1"/>
  <c r="J105" i="30" s="1"/>
  <c r="P105" i="30" s="1"/>
  <c r="D121" i="30"/>
  <c r="Q136" i="22"/>
  <c r="S136" i="22" s="1"/>
  <c r="U136" i="22" s="1"/>
  <c r="AT136" i="22" s="1"/>
  <c r="AX136" i="22" s="1"/>
  <c r="O137" i="22"/>
  <c r="D136" i="6"/>
  <c r="E137" i="6" s="1"/>
  <c r="H136" i="6" s="1"/>
  <c r="I136" i="6" s="1"/>
  <c r="J136" i="6" s="1"/>
  <c r="P136" i="6" s="1"/>
  <c r="E122" i="6"/>
  <c r="H121" i="6" s="1"/>
  <c r="I121" i="6" s="1"/>
  <c r="J121" i="6" s="1"/>
  <c r="P121" i="6" s="1"/>
  <c r="E100" i="4"/>
  <c r="H99" i="4" s="1"/>
  <c r="I99" i="4" s="1"/>
  <c r="J99" i="4" s="1"/>
  <c r="D115" i="4"/>
  <c r="E96" i="9"/>
  <c r="H95" i="9" s="1"/>
  <c r="I95" i="9" s="1"/>
  <c r="J95" i="9" s="1"/>
  <c r="D111" i="9"/>
  <c r="D124" i="29"/>
  <c r="E109" i="29"/>
  <c r="H108" i="29" s="1"/>
  <c r="I108" i="29" s="1"/>
  <c r="J108" i="29" s="1"/>
  <c r="P44" i="9"/>
  <c r="Q44" i="9" s="1"/>
  <c r="S44" i="9" s="1"/>
  <c r="U44" i="9" s="1"/>
  <c r="AQ44" i="9" s="1"/>
  <c r="AU44" i="9" s="1"/>
  <c r="E96" i="30"/>
  <c r="H95" i="30" s="1"/>
  <c r="I95" i="30" s="1"/>
  <c r="J95" i="30" s="1"/>
  <c r="D111" i="30"/>
  <c r="P29" i="27"/>
  <c r="Q29" i="27" s="1"/>
  <c r="S29" i="27" s="1"/>
  <c r="U29" i="27" s="1"/>
  <c r="AQ29" i="27" s="1"/>
  <c r="AU29" i="27" s="1"/>
  <c r="E133" i="28"/>
  <c r="H132" i="28" s="1"/>
  <c r="I132" i="28" s="1"/>
  <c r="J132" i="28" s="1"/>
  <c r="D147" i="28"/>
  <c r="E148" i="28" s="1"/>
  <c r="H147" i="28" s="1"/>
  <c r="I147" i="28" s="1"/>
  <c r="J147" i="28" s="1"/>
  <c r="D132" i="17"/>
  <c r="E117" i="17"/>
  <c r="H116" i="17" s="1"/>
  <c r="I116" i="17" s="1"/>
  <c r="J116" i="17" s="1"/>
  <c r="E125" i="3"/>
  <c r="H124" i="3" s="1"/>
  <c r="I124" i="3" s="1"/>
  <c r="J124" i="3" s="1"/>
  <c r="D139" i="3"/>
  <c r="E140" i="3" s="1"/>
  <c r="H139" i="3" s="1"/>
  <c r="I139" i="3" s="1"/>
  <c r="J139" i="3" s="1"/>
  <c r="E114" i="18"/>
  <c r="H113" i="18" s="1"/>
  <c r="I113" i="18" s="1"/>
  <c r="J113" i="18" s="1"/>
  <c r="D129" i="18"/>
  <c r="E112" i="19"/>
  <c r="H111" i="19" s="1"/>
  <c r="I111" i="19" s="1"/>
  <c r="J111" i="19" s="1"/>
  <c r="D127" i="19"/>
  <c r="E128" i="31"/>
  <c r="H127" i="31" s="1"/>
  <c r="I127" i="31" s="1"/>
  <c r="J127" i="31" s="1"/>
  <c r="D142" i="31"/>
  <c r="E143" i="31" s="1"/>
  <c r="H142" i="31" s="1"/>
  <c r="I142" i="31" s="1"/>
  <c r="J142" i="31" s="1"/>
  <c r="D121" i="17"/>
  <c r="E106" i="17"/>
  <c r="H105" i="17" s="1"/>
  <c r="I105" i="17" s="1"/>
  <c r="J105" i="17" s="1"/>
  <c r="P105" i="17" s="1"/>
  <c r="D126" i="26"/>
  <c r="E111" i="26"/>
  <c r="H110" i="26" s="1"/>
  <c r="I110" i="26" s="1"/>
  <c r="J110" i="26" s="1"/>
  <c r="E110" i="13"/>
  <c r="H109" i="13" s="1"/>
  <c r="I109" i="13" s="1"/>
  <c r="J109" i="13" s="1"/>
  <c r="D125" i="13"/>
  <c r="E115" i="30"/>
  <c r="H114" i="30" s="1"/>
  <c r="I114" i="30" s="1"/>
  <c r="J114" i="30" s="1"/>
  <c r="D130" i="30"/>
  <c r="D112" i="19"/>
  <c r="E97" i="19"/>
  <c r="H96" i="19" s="1"/>
  <c r="I96" i="19" s="1"/>
  <c r="J96" i="19" s="1"/>
  <c r="P60" i="13"/>
  <c r="Q60" i="13" s="1"/>
  <c r="S60" i="13" s="1"/>
  <c r="U60" i="13" s="1"/>
  <c r="AQ60" i="13" s="1"/>
  <c r="AU60" i="13" s="1"/>
  <c r="O61" i="13"/>
  <c r="D121" i="18"/>
  <c r="E106" i="18"/>
  <c r="H105" i="18" s="1"/>
  <c r="I105" i="18" s="1"/>
  <c r="J105" i="18" s="1"/>
  <c r="P105" i="18" s="1"/>
  <c r="E107" i="15"/>
  <c r="H106" i="15" s="1"/>
  <c r="I106" i="15" s="1"/>
  <c r="J106" i="15" s="1"/>
  <c r="D122" i="15"/>
  <c r="P28" i="23"/>
  <c r="Q28" i="23" s="1"/>
  <c r="S28" i="23" s="1"/>
  <c r="U28" i="23" s="1"/>
  <c r="AQ28" i="23" s="1"/>
  <c r="AU28" i="23" s="1"/>
  <c r="D140" i="15"/>
  <c r="E141" i="15" s="1"/>
  <c r="H140" i="15" s="1"/>
  <c r="I140" i="15" s="1"/>
  <c r="J140" i="15" s="1"/>
  <c r="E126" i="15"/>
  <c r="H125" i="15" s="1"/>
  <c r="I125" i="15" s="1"/>
  <c r="J125" i="15" s="1"/>
  <c r="E113" i="20"/>
  <c r="H112" i="20" s="1"/>
  <c r="I112" i="20" s="1"/>
  <c r="J112" i="20" s="1"/>
  <c r="D128" i="20"/>
  <c r="D131" i="12"/>
  <c r="E116" i="12"/>
  <c r="H115" i="12" s="1"/>
  <c r="I115" i="12" s="1"/>
  <c r="J115" i="12" s="1"/>
  <c r="E125" i="8"/>
  <c r="H124" i="8" s="1"/>
  <c r="I124" i="8" s="1"/>
  <c r="J124" i="8" s="1"/>
  <c r="D139" i="8"/>
  <c r="E140" i="8" s="1"/>
  <c r="H139" i="8" s="1"/>
  <c r="I139" i="8" s="1"/>
  <c r="J139" i="8" s="1"/>
  <c r="D132" i="30"/>
  <c r="E117" i="30"/>
  <c r="H116" i="30" s="1"/>
  <c r="I116" i="30" s="1"/>
  <c r="J116" i="30" s="1"/>
  <c r="P60" i="6"/>
  <c r="Q60" i="6" s="1"/>
  <c r="S60" i="6" s="1"/>
  <c r="U60" i="6" s="1"/>
  <c r="AQ60" i="6" s="1"/>
  <c r="AU60" i="6" s="1"/>
  <c r="P44" i="26"/>
  <c r="Q44" i="26" s="1"/>
  <c r="S44" i="26" s="1"/>
  <c r="U44" i="26" s="1"/>
  <c r="AQ44" i="26" s="1"/>
  <c r="AU44" i="26" s="1"/>
  <c r="O45" i="26"/>
  <c r="D124" i="18"/>
  <c r="E109" i="18"/>
  <c r="H108" i="18" s="1"/>
  <c r="I108" i="18" s="1"/>
  <c r="J108" i="18" s="1"/>
  <c r="D124" i="13"/>
  <c r="E109" i="13"/>
  <c r="H108" i="13" s="1"/>
  <c r="I108" i="13" s="1"/>
  <c r="J108" i="13" s="1"/>
  <c r="D126" i="5"/>
  <c r="E111" i="5"/>
  <c r="H110" i="5" s="1"/>
  <c r="I110" i="5" s="1"/>
  <c r="J110" i="5" s="1"/>
  <c r="D138" i="2"/>
  <c r="E139" i="2" s="1"/>
  <c r="H138" i="2" s="1"/>
  <c r="I138" i="2" s="1"/>
  <c r="J138" i="2" s="1"/>
  <c r="E124" i="2"/>
  <c r="H123" i="2" s="1"/>
  <c r="I123" i="2" s="1"/>
  <c r="J123" i="2" s="1"/>
  <c r="D125" i="17"/>
  <c r="E110" i="17"/>
  <c r="H109" i="17" s="1"/>
  <c r="I109" i="17" s="1"/>
  <c r="J109" i="17" s="1"/>
  <c r="O106" i="8"/>
  <c r="D126" i="22"/>
  <c r="E111" i="22"/>
  <c r="H110" i="22" s="1"/>
  <c r="I110" i="22" s="1"/>
  <c r="J110" i="22" s="1"/>
  <c r="D112" i="15"/>
  <c r="E97" i="15"/>
  <c r="H96" i="15" s="1"/>
  <c r="I96" i="15" s="1"/>
  <c r="J96" i="15" s="1"/>
  <c r="D144" i="21"/>
  <c r="E145" i="21" s="1"/>
  <c r="H144" i="21" s="1"/>
  <c r="I144" i="21" s="1"/>
  <c r="J144" i="21" s="1"/>
  <c r="E130" i="21"/>
  <c r="H129" i="21" s="1"/>
  <c r="I129" i="21" s="1"/>
  <c r="J129" i="21" s="1"/>
  <c r="E112" i="21"/>
  <c r="H111" i="21" s="1"/>
  <c r="I111" i="21" s="1"/>
  <c r="J111" i="21" s="1"/>
  <c r="D127" i="21"/>
  <c r="P74" i="22"/>
  <c r="Q74" i="22" s="1"/>
  <c r="S74" i="22" s="1"/>
  <c r="U74" i="22" s="1"/>
  <c r="AQ74" i="22" s="1"/>
  <c r="AU74" i="22" s="1"/>
  <c r="E110" i="16"/>
  <c r="H109" i="16" s="1"/>
  <c r="I109" i="16" s="1"/>
  <c r="J109" i="16" s="1"/>
  <c r="D125" i="16"/>
  <c r="D132" i="27"/>
  <c r="E117" i="27"/>
  <c r="H116" i="27" s="1"/>
  <c r="I116" i="27" s="1"/>
  <c r="J116" i="27" s="1"/>
  <c r="E101" i="33"/>
  <c r="H100" i="33" s="1"/>
  <c r="I100" i="33" s="1"/>
  <c r="J100" i="33" s="1"/>
  <c r="D116" i="33"/>
  <c r="D112" i="30"/>
  <c r="E97" i="30"/>
  <c r="H96" i="30" s="1"/>
  <c r="I96" i="30" s="1"/>
  <c r="J96" i="30" s="1"/>
  <c r="E115" i="11"/>
  <c r="H114" i="11" s="1"/>
  <c r="I114" i="11" s="1"/>
  <c r="J114" i="11" s="1"/>
  <c r="D130" i="11"/>
  <c r="E106" i="11"/>
  <c r="H105" i="11" s="1"/>
  <c r="I105" i="11" s="1"/>
  <c r="J105" i="11" s="1"/>
  <c r="P105" i="11" s="1"/>
  <c r="D121" i="11"/>
  <c r="E107" i="28"/>
  <c r="H106" i="28" s="1"/>
  <c r="I106" i="28" s="1"/>
  <c r="J106" i="28" s="1"/>
  <c r="D122" i="28"/>
  <c r="E111" i="14"/>
  <c r="H110" i="14" s="1"/>
  <c r="I110" i="14" s="1"/>
  <c r="J110" i="14" s="1"/>
  <c r="D126" i="14"/>
  <c r="Q73" i="15"/>
  <c r="S73" i="15" s="1"/>
  <c r="U73" i="15" s="1"/>
  <c r="AQ73" i="15" s="1"/>
  <c r="AU73" i="15" s="1"/>
  <c r="O74" i="15"/>
  <c r="E111" i="6"/>
  <c r="H110" i="6" s="1"/>
  <c r="I110" i="6" s="1"/>
  <c r="J110" i="6" s="1"/>
  <c r="D126" i="6"/>
  <c r="D121" i="5"/>
  <c r="E106" i="5"/>
  <c r="H105" i="5" s="1"/>
  <c r="I105" i="5" s="1"/>
  <c r="J105" i="5" s="1"/>
  <c r="P105" i="5" s="1"/>
  <c r="O74" i="12"/>
  <c r="D136" i="8"/>
  <c r="E137" i="8" s="1"/>
  <c r="H136" i="8" s="1"/>
  <c r="I136" i="8" s="1"/>
  <c r="J136" i="8" s="1"/>
  <c r="P136" i="8" s="1"/>
  <c r="E122" i="8"/>
  <c r="H121" i="8" s="1"/>
  <c r="I121" i="8" s="1"/>
  <c r="J121" i="8" s="1"/>
  <c r="P121" i="8" s="1"/>
  <c r="E107" i="30"/>
  <c r="H106" i="30" s="1"/>
  <c r="I106" i="30" s="1"/>
  <c r="J106" i="30" s="1"/>
  <c r="D122" i="30"/>
  <c r="P74" i="6"/>
  <c r="Q74" i="6" s="1"/>
  <c r="S74" i="6" s="1"/>
  <c r="U74" i="6" s="1"/>
  <c r="AQ74" i="6" s="1"/>
  <c r="AU74" i="6" s="1"/>
  <c r="O75" i="6"/>
  <c r="O91" i="12"/>
  <c r="P28" i="10"/>
  <c r="Q28" i="10" s="1"/>
  <c r="S28" i="10" s="1"/>
  <c r="U28" i="10" s="1"/>
  <c r="AQ28" i="10" s="1"/>
  <c r="AU28" i="10" s="1"/>
  <c r="O29" i="10"/>
  <c r="O75" i="4"/>
  <c r="E113" i="18"/>
  <c r="H112" i="18" s="1"/>
  <c r="I112" i="18" s="1"/>
  <c r="J112" i="18" s="1"/>
  <c r="D128" i="18"/>
  <c r="D126" i="4"/>
  <c r="E111" i="4"/>
  <c r="H110" i="4" s="1"/>
  <c r="I110" i="4" s="1"/>
  <c r="J110" i="4" s="1"/>
  <c r="D105" i="15"/>
  <c r="E90" i="15"/>
  <c r="H89" i="15" s="1"/>
  <c r="I89" i="15" s="1"/>
  <c r="J89" i="15" s="1"/>
  <c r="P89" i="15" s="1"/>
  <c r="E114" i="12"/>
  <c r="H113" i="12" s="1"/>
  <c r="I113" i="12" s="1"/>
  <c r="J113" i="12" s="1"/>
  <c r="D129" i="12"/>
  <c r="P59" i="7"/>
  <c r="Q59" i="7" s="1"/>
  <c r="S59" i="7" s="1"/>
  <c r="U59" i="7" s="1"/>
  <c r="AQ59" i="7" s="1"/>
  <c r="AU59" i="7" s="1"/>
  <c r="O60" i="7"/>
  <c r="D105" i="23"/>
  <c r="E90" i="23"/>
  <c r="H89" i="23" s="1"/>
  <c r="I89" i="23" s="1"/>
  <c r="J89" i="23" s="1"/>
  <c r="P89" i="23" s="1"/>
  <c r="D111" i="17"/>
  <c r="E96" i="17"/>
  <c r="H95" i="17" s="1"/>
  <c r="I95" i="17" s="1"/>
  <c r="J95" i="17" s="1"/>
  <c r="P106" i="25"/>
  <c r="Q106" i="25" s="1"/>
  <c r="S106" i="25" s="1"/>
  <c r="U106" i="25" s="1"/>
  <c r="AT106" i="25" s="1"/>
  <c r="AX106" i="25" s="1"/>
  <c r="P28" i="30"/>
  <c r="Q28" i="30" s="1"/>
  <c r="S28" i="30" s="1"/>
  <c r="U28" i="30" s="1"/>
  <c r="AQ28" i="30" s="1"/>
  <c r="AU28" i="30" s="1"/>
  <c r="E112" i="8"/>
  <c r="H111" i="8" s="1"/>
  <c r="I111" i="8" s="1"/>
  <c r="J111" i="8" s="1"/>
  <c r="D127" i="8"/>
  <c r="P28" i="14"/>
  <c r="Q28" i="14" s="1"/>
  <c r="S28" i="14" s="1"/>
  <c r="U28" i="14" s="1"/>
  <c r="AQ28" i="14" s="1"/>
  <c r="AU28" i="14" s="1"/>
  <c r="O29" i="14"/>
  <c r="D128" i="21"/>
  <c r="E113" i="21"/>
  <c r="H112" i="21" s="1"/>
  <c r="I112" i="21" s="1"/>
  <c r="J112" i="21" s="1"/>
  <c r="O90" i="31"/>
  <c r="E90" i="9"/>
  <c r="H89" i="9" s="1"/>
  <c r="I89" i="9" s="1"/>
  <c r="J89" i="9" s="1"/>
  <c r="P89" i="9" s="1"/>
  <c r="D105" i="9"/>
  <c r="P59" i="1"/>
  <c r="Q59" i="1" s="1"/>
  <c r="S59" i="1" s="1"/>
  <c r="U59" i="1" s="1"/>
  <c r="AQ59" i="1" s="1"/>
  <c r="AU59" i="1" s="1"/>
  <c r="E113" i="22"/>
  <c r="H112" i="22" s="1"/>
  <c r="I112" i="22" s="1"/>
  <c r="J112" i="22" s="1"/>
  <c r="D128" i="22"/>
  <c r="P28" i="4"/>
  <c r="Q28" i="4" s="1"/>
  <c r="S28" i="4" s="1"/>
  <c r="U28" i="4" s="1"/>
  <c r="AQ28" i="4" s="1"/>
  <c r="AU28" i="4" s="1"/>
  <c r="O29" i="4"/>
  <c r="E132" i="6"/>
  <c r="H131" i="6" s="1"/>
  <c r="I131" i="6" s="1"/>
  <c r="J131" i="6" s="1"/>
  <c r="D146" i="6"/>
  <c r="E147" i="6" s="1"/>
  <c r="H146" i="6" s="1"/>
  <c r="I146" i="6" s="1"/>
  <c r="J146" i="6" s="1"/>
  <c r="D131" i="17"/>
  <c r="E116" i="17"/>
  <c r="H115" i="17" s="1"/>
  <c r="I115" i="17" s="1"/>
  <c r="J115" i="17" s="1"/>
  <c r="E91" i="16"/>
  <c r="H90" i="16" s="1"/>
  <c r="I90" i="16" s="1"/>
  <c r="J90" i="16" s="1"/>
  <c r="D106" i="16"/>
  <c r="P74" i="11"/>
  <c r="Q74" i="11" s="1"/>
  <c r="S74" i="11" s="1"/>
  <c r="U74" i="11" s="1"/>
  <c r="AQ74" i="11" s="1"/>
  <c r="AU74" i="11" s="1"/>
  <c r="O75" i="11"/>
  <c r="O90" i="25"/>
  <c r="Q121" i="22"/>
  <c r="S121" i="22" s="1"/>
  <c r="U121" i="22" s="1"/>
  <c r="AT121" i="22" s="1"/>
  <c r="O122" i="22"/>
  <c r="E106" i="24"/>
  <c r="H105" i="24" s="1"/>
  <c r="I105" i="24" s="1"/>
  <c r="J105" i="24" s="1"/>
  <c r="P105" i="24" s="1"/>
  <c r="D121" i="24"/>
  <c r="O60" i="21"/>
  <c r="D123" i="31"/>
  <c r="E108" i="31"/>
  <c r="H107" i="31" s="1"/>
  <c r="I107" i="31" s="1"/>
  <c r="J107" i="31" s="1"/>
  <c r="P43" i="27"/>
  <c r="Q43" i="27" s="1"/>
  <c r="S43" i="27" s="1"/>
  <c r="U43" i="27" s="1"/>
  <c r="AQ43" i="27" s="1"/>
  <c r="AU43" i="27" s="1"/>
  <c r="E122" i="31"/>
  <c r="H121" i="31" s="1"/>
  <c r="I121" i="31" s="1"/>
  <c r="J121" i="31" s="1"/>
  <c r="P121" i="31" s="1"/>
  <c r="D136" i="31"/>
  <c r="E137" i="31" s="1"/>
  <c r="H136" i="31" s="1"/>
  <c r="I136" i="31" s="1"/>
  <c r="J136" i="31" s="1"/>
  <c r="P136" i="31" s="1"/>
  <c r="P59" i="33"/>
  <c r="Q59" i="33" s="1"/>
  <c r="S59" i="33" s="1"/>
  <c r="U59" i="33" s="1"/>
  <c r="AQ59" i="33" s="1"/>
  <c r="AU59" i="33" s="1"/>
  <c r="O60" i="33"/>
  <c r="D110" i="30"/>
  <c r="E95" i="30"/>
  <c r="H94" i="30" s="1"/>
  <c r="I94" i="30" s="1"/>
  <c r="J94" i="30" s="1"/>
  <c r="P43" i="13"/>
  <c r="Q43" i="13" s="1"/>
  <c r="S43" i="13" s="1"/>
  <c r="U43" i="13" s="1"/>
  <c r="AQ43" i="13" s="1"/>
  <c r="AU43" i="13" s="1"/>
  <c r="O44" i="13"/>
  <c r="Q105" i="31"/>
  <c r="S105" i="31" s="1"/>
  <c r="U105" i="31" s="1"/>
  <c r="AT105" i="31" s="1"/>
  <c r="AX105" i="31" s="1"/>
  <c r="O106" i="31"/>
  <c r="P44" i="31"/>
  <c r="Q44" i="31" s="1"/>
  <c r="S44" i="31" s="1"/>
  <c r="U44" i="31" s="1"/>
  <c r="AQ44" i="31" s="1"/>
  <c r="AU44" i="31" s="1"/>
  <c r="O45" i="31"/>
  <c r="D122" i="21"/>
  <c r="E107" i="21"/>
  <c r="H106" i="21" s="1"/>
  <c r="I106" i="21" s="1"/>
  <c r="J106" i="21" s="1"/>
  <c r="P74" i="27"/>
  <c r="Q74" i="27" s="1"/>
  <c r="S74" i="27" s="1"/>
  <c r="U74" i="27" s="1"/>
  <c r="AQ74" i="27" s="1"/>
  <c r="AU74" i="27" s="1"/>
  <c r="O75" i="27"/>
  <c r="E125" i="12"/>
  <c r="H124" i="12" s="1"/>
  <c r="I124" i="12" s="1"/>
  <c r="J124" i="12" s="1"/>
  <c r="D139" i="12"/>
  <c r="E140" i="12" s="1"/>
  <c r="H139" i="12" s="1"/>
  <c r="I139" i="12" s="1"/>
  <c r="J139" i="12" s="1"/>
  <c r="D125" i="12"/>
  <c r="E110" i="12"/>
  <c r="H109" i="12" s="1"/>
  <c r="I109" i="12" s="1"/>
  <c r="J109" i="12" s="1"/>
  <c r="Q89" i="6"/>
  <c r="S89" i="6" s="1"/>
  <c r="U89" i="6" s="1"/>
  <c r="AJ89" i="6" s="1"/>
  <c r="AN89" i="6" s="1"/>
  <c r="O90" i="6"/>
  <c r="D123" i="11"/>
  <c r="E108" i="11"/>
  <c r="H107" i="11" s="1"/>
  <c r="I107" i="11" s="1"/>
  <c r="J107" i="11" s="1"/>
  <c r="E110" i="11"/>
  <c r="H109" i="11" s="1"/>
  <c r="I109" i="11" s="1"/>
  <c r="J109" i="11" s="1"/>
  <c r="D125" i="11"/>
  <c r="E107" i="29"/>
  <c r="H106" i="29" s="1"/>
  <c r="I106" i="29" s="1"/>
  <c r="J106" i="29" s="1"/>
  <c r="D122" i="29"/>
  <c r="E110" i="31"/>
  <c r="H109" i="31" s="1"/>
  <c r="I109" i="31" s="1"/>
  <c r="J109" i="31" s="1"/>
  <c r="D125" i="31"/>
  <c r="P60" i="26"/>
  <c r="Q60" i="26" s="1"/>
  <c r="S60" i="26" s="1"/>
  <c r="U60" i="26" s="1"/>
  <c r="AQ60" i="26" s="1"/>
  <c r="AU60" i="26" s="1"/>
  <c r="E106" i="13"/>
  <c r="H105" i="13" s="1"/>
  <c r="I105" i="13" s="1"/>
  <c r="J105" i="13" s="1"/>
  <c r="P105" i="13" s="1"/>
  <c r="D121" i="13"/>
  <c r="O28" i="12"/>
  <c r="P43" i="16"/>
  <c r="Q43" i="16" s="1"/>
  <c r="S43" i="16" s="1"/>
  <c r="U43" i="16" s="1"/>
  <c r="AQ43" i="16" s="1"/>
  <c r="AU43" i="16" s="1"/>
  <c r="Q73" i="9"/>
  <c r="S73" i="9" s="1"/>
  <c r="U73" i="9" s="1"/>
  <c r="AQ73" i="9" s="1"/>
  <c r="AU73" i="9" s="1"/>
  <c r="O74" i="9"/>
  <c r="E114" i="28"/>
  <c r="H113" i="28" s="1"/>
  <c r="I113" i="28" s="1"/>
  <c r="J113" i="28" s="1"/>
  <c r="D129" i="28"/>
  <c r="E114" i="20"/>
  <c r="H113" i="20" s="1"/>
  <c r="I113" i="20" s="1"/>
  <c r="J113" i="20" s="1"/>
  <c r="D129" i="20"/>
  <c r="P28" i="17"/>
  <c r="Q28" i="17" s="1"/>
  <c r="S28" i="17" s="1"/>
  <c r="U28" i="17" s="1"/>
  <c r="AQ28" i="17" s="1"/>
  <c r="AU28" i="17" s="1"/>
  <c r="O29" i="17"/>
  <c r="O59" i="3"/>
  <c r="D122" i="8"/>
  <c r="E107" i="8"/>
  <c r="H106" i="8" s="1"/>
  <c r="I106" i="8" s="1"/>
  <c r="J106" i="8" s="1"/>
  <c r="D124" i="2"/>
  <c r="E109" i="2"/>
  <c r="H108" i="2" s="1"/>
  <c r="I108" i="2" s="1"/>
  <c r="J108" i="2" s="1"/>
  <c r="E101" i="16"/>
  <c r="H100" i="16" s="1"/>
  <c r="I100" i="16" s="1"/>
  <c r="J100" i="16" s="1"/>
  <c r="D116" i="16"/>
  <c r="D127" i="23"/>
  <c r="E112" i="23"/>
  <c r="H111" i="23" s="1"/>
  <c r="I111" i="23" s="1"/>
  <c r="J111" i="23" s="1"/>
  <c r="E100" i="30"/>
  <c r="H99" i="30" s="1"/>
  <c r="I99" i="30" s="1"/>
  <c r="J99" i="30" s="1"/>
  <c r="D115" i="30"/>
  <c r="P74" i="10"/>
  <c r="Q74" i="10" s="1"/>
  <c r="S74" i="10" s="1"/>
  <c r="U74" i="10" s="1"/>
  <c r="AQ74" i="10" s="1"/>
  <c r="AU74" i="10" s="1"/>
  <c r="O75" i="10"/>
  <c r="E111" i="15"/>
  <c r="H110" i="15" s="1"/>
  <c r="I110" i="15" s="1"/>
  <c r="J110" i="15" s="1"/>
  <c r="D126" i="15"/>
  <c r="D116" i="26"/>
  <c r="E101" i="26"/>
  <c r="H100" i="26" s="1"/>
  <c r="I100" i="26" s="1"/>
  <c r="J100" i="26" s="1"/>
  <c r="E115" i="4"/>
  <c r="H114" i="4" s="1"/>
  <c r="I114" i="4" s="1"/>
  <c r="J114" i="4" s="1"/>
  <c r="D130" i="4"/>
  <c r="O27" i="16"/>
  <c r="E115" i="33"/>
  <c r="H114" i="33" s="1"/>
  <c r="I114" i="33" s="1"/>
  <c r="J114" i="33" s="1"/>
  <c r="D130" i="33"/>
  <c r="D124" i="5"/>
  <c r="E109" i="5"/>
  <c r="H108" i="5" s="1"/>
  <c r="I108" i="5" s="1"/>
  <c r="J108" i="5" s="1"/>
  <c r="E98" i="26"/>
  <c r="H97" i="26" s="1"/>
  <c r="I97" i="26" s="1"/>
  <c r="J97" i="26" s="1"/>
  <c r="D113" i="26"/>
  <c r="D125" i="23"/>
  <c r="E110" i="23"/>
  <c r="H109" i="23" s="1"/>
  <c r="I109" i="23" s="1"/>
  <c r="J109" i="23" s="1"/>
  <c r="P59" i="24"/>
  <c r="Q59" i="24" s="1"/>
  <c r="S59" i="24" s="1"/>
  <c r="U59" i="24" s="1"/>
  <c r="AQ59" i="24" s="1"/>
  <c r="AU59" i="24" s="1"/>
  <c r="O60" i="24"/>
  <c r="O60" i="25"/>
  <c r="O74" i="23"/>
  <c r="P138" i="1"/>
  <c r="Q138" i="1" s="1"/>
  <c r="S138" i="1" s="1"/>
  <c r="U138" i="1" s="1"/>
  <c r="AT138" i="1" s="1"/>
  <c r="AX138" i="1" s="1"/>
  <c r="O139" i="1"/>
  <c r="D126" i="24"/>
  <c r="E111" i="24"/>
  <c r="H110" i="24" s="1"/>
  <c r="I110" i="24" s="1"/>
  <c r="J110" i="24" s="1"/>
  <c r="D131" i="27"/>
  <c r="E116" i="27"/>
  <c r="H115" i="27" s="1"/>
  <c r="I115" i="27" s="1"/>
  <c r="J115" i="27" s="1"/>
  <c r="N30" i="25"/>
  <c r="O30" i="25" s="1"/>
  <c r="P29" i="25"/>
  <c r="Q29" i="25" s="1"/>
  <c r="S29" i="25" s="1"/>
  <c r="U29" i="25" s="1"/>
  <c r="AQ29" i="25" s="1"/>
  <c r="AU29" i="25" s="1"/>
  <c r="D127" i="16"/>
  <c r="E112" i="16"/>
  <c r="H111" i="16" s="1"/>
  <c r="I111" i="16" s="1"/>
  <c r="J111" i="16" s="1"/>
  <c r="O74" i="28"/>
  <c r="D122" i="5"/>
  <c r="E107" i="5"/>
  <c r="H106" i="5" s="1"/>
  <c r="I106" i="5" s="1"/>
  <c r="J106" i="5" s="1"/>
  <c r="E99" i="28"/>
  <c r="H98" i="28" s="1"/>
  <c r="I98" i="28" s="1"/>
  <c r="J98" i="28" s="1"/>
  <c r="D114" i="28"/>
  <c r="O27" i="19"/>
  <c r="O43" i="7"/>
  <c r="D127" i="10"/>
  <c r="E112" i="10"/>
  <c r="H111" i="10" s="1"/>
  <c r="I111" i="10" s="1"/>
  <c r="J111" i="10" s="1"/>
  <c r="D145" i="23"/>
  <c r="E146" i="23" s="1"/>
  <c r="H145" i="23" s="1"/>
  <c r="I145" i="23" s="1"/>
  <c r="J145" i="23" s="1"/>
  <c r="E131" i="23"/>
  <c r="H130" i="23" s="1"/>
  <c r="I130" i="23" s="1"/>
  <c r="J130" i="23" s="1"/>
  <c r="E93" i="9"/>
  <c r="H92" i="9" s="1"/>
  <c r="I92" i="9" s="1"/>
  <c r="J92" i="9" s="1"/>
  <c r="D108" i="9"/>
  <c r="D125" i="8"/>
  <c r="E110" i="8"/>
  <c r="H109" i="8" s="1"/>
  <c r="I109" i="8" s="1"/>
  <c r="J109" i="8" s="1"/>
  <c r="Q73" i="33"/>
  <c r="S73" i="33" s="1"/>
  <c r="U73" i="33" s="1"/>
  <c r="AQ73" i="33" s="1"/>
  <c r="AU73" i="33" s="1"/>
  <c r="O74" i="33"/>
  <c r="E111" i="28"/>
  <c r="H110" i="28" s="1"/>
  <c r="I110" i="28" s="1"/>
  <c r="J110" i="28" s="1"/>
  <c r="D126" i="28"/>
  <c r="Q89" i="28"/>
  <c r="S89" i="28" s="1"/>
  <c r="U89" i="28" s="1"/>
  <c r="AJ89" i="28" s="1"/>
  <c r="AN89" i="28" s="1"/>
  <c r="O90" i="28"/>
  <c r="D124" i="17"/>
  <c r="E109" i="17"/>
  <c r="H108" i="17" s="1"/>
  <c r="I108" i="17" s="1"/>
  <c r="J108" i="17" s="1"/>
  <c r="D129" i="5"/>
  <c r="E114" i="5"/>
  <c r="H113" i="5" s="1"/>
  <c r="I113" i="5" s="1"/>
  <c r="J113" i="5" s="1"/>
  <c r="P28" i="18"/>
  <c r="Q28" i="18" s="1"/>
  <c r="S28" i="18" s="1"/>
  <c r="U28" i="18" s="1"/>
  <c r="AQ28" i="18" s="1"/>
  <c r="AU28" i="18" s="1"/>
  <c r="D106" i="14"/>
  <c r="E91" i="14"/>
  <c r="H90" i="14" s="1"/>
  <c r="I90" i="14" s="1"/>
  <c r="J90" i="14" s="1"/>
  <c r="D128" i="24"/>
  <c r="E113" i="24"/>
  <c r="H112" i="24" s="1"/>
  <c r="I112" i="24" s="1"/>
  <c r="J112" i="24" s="1"/>
  <c r="D124" i="16"/>
  <c r="E109" i="16"/>
  <c r="H108" i="16" s="1"/>
  <c r="I108" i="16" s="1"/>
  <c r="J108" i="16" s="1"/>
  <c r="P44" i="30"/>
  <c r="Q44" i="30" s="1"/>
  <c r="S44" i="30" s="1"/>
  <c r="U44" i="30" s="1"/>
  <c r="AQ44" i="30" s="1"/>
  <c r="AU44" i="30" s="1"/>
  <c r="P59" i="12"/>
  <c r="Q59" i="12" s="1"/>
  <c r="S59" i="12" s="1"/>
  <c r="U59" i="12" s="1"/>
  <c r="AQ59" i="12" s="1"/>
  <c r="AU59" i="12" s="1"/>
  <c r="E108" i="29"/>
  <c r="H107" i="29" s="1"/>
  <c r="I107" i="29" s="1"/>
  <c r="J107" i="29" s="1"/>
  <c r="D123" i="29"/>
  <c r="E93" i="24"/>
  <c r="H92" i="24" s="1"/>
  <c r="I92" i="24" s="1"/>
  <c r="J92" i="24" s="1"/>
  <c r="D108" i="24"/>
  <c r="D108" i="11"/>
  <c r="E93" i="11"/>
  <c r="H92" i="11" s="1"/>
  <c r="I92" i="11" s="1"/>
  <c r="J92" i="11" s="1"/>
  <c r="D123" i="12"/>
  <c r="E108" i="12"/>
  <c r="H107" i="12" s="1"/>
  <c r="I107" i="12" s="1"/>
  <c r="J107" i="12" s="1"/>
  <c r="P43" i="5"/>
  <c r="Q43" i="5" s="1"/>
  <c r="S43" i="5" s="1"/>
  <c r="U43" i="5" s="1"/>
  <c r="AQ43" i="5" s="1"/>
  <c r="AU43" i="5" s="1"/>
  <c r="D125" i="22"/>
  <c r="E110" i="22"/>
  <c r="H109" i="22" s="1"/>
  <c r="I109" i="22" s="1"/>
  <c r="J109" i="22" s="1"/>
  <c r="D123" i="17"/>
  <c r="E108" i="17"/>
  <c r="H107" i="17" s="1"/>
  <c r="I107" i="17" s="1"/>
  <c r="J107" i="17" s="1"/>
  <c r="D130" i="9"/>
  <c r="E115" i="9"/>
  <c r="H114" i="9" s="1"/>
  <c r="I114" i="9" s="1"/>
  <c r="J114" i="9" s="1"/>
  <c r="O29" i="33"/>
  <c r="O122" i="25"/>
  <c r="P107" i="1"/>
  <c r="Q107" i="1" s="1"/>
  <c r="S107" i="1" s="1"/>
  <c r="U107" i="1" s="1"/>
  <c r="AT107" i="1" s="1"/>
  <c r="AX107" i="1" s="1"/>
  <c r="E90" i="16"/>
  <c r="H89" i="16" s="1"/>
  <c r="I89" i="16" s="1"/>
  <c r="J89" i="16" s="1"/>
  <c r="P89" i="16" s="1"/>
  <c r="D105" i="16"/>
  <c r="E110" i="30"/>
  <c r="H109" i="30" s="1"/>
  <c r="I109" i="30" s="1"/>
  <c r="J109" i="30" s="1"/>
  <c r="D125" i="30"/>
  <c r="D126" i="11"/>
  <c r="E111" i="11"/>
  <c r="H110" i="11" s="1"/>
  <c r="I110" i="11" s="1"/>
  <c r="J110" i="11" s="1"/>
  <c r="E115" i="7"/>
  <c r="H114" i="7" s="1"/>
  <c r="I114" i="7" s="1"/>
  <c r="J114" i="7" s="1"/>
  <c r="D130" i="7"/>
  <c r="D113" i="9"/>
  <c r="E98" i="9"/>
  <c r="H97" i="9" s="1"/>
  <c r="I97" i="9" s="1"/>
  <c r="J97" i="9" s="1"/>
  <c r="E125" i="6"/>
  <c r="H124" i="6" s="1"/>
  <c r="I124" i="6" s="1"/>
  <c r="J124" i="6" s="1"/>
  <c r="D139" i="6"/>
  <c r="E140" i="6" s="1"/>
  <c r="H139" i="6" s="1"/>
  <c r="I139" i="6" s="1"/>
  <c r="J139" i="6" s="1"/>
  <c r="D123" i="23"/>
  <c r="E108" i="23"/>
  <c r="H107" i="23" s="1"/>
  <c r="I107" i="23" s="1"/>
  <c r="J107" i="23" s="1"/>
  <c r="E92" i="26"/>
  <c r="H91" i="26" s="1"/>
  <c r="I91" i="26" s="1"/>
  <c r="J91" i="26" s="1"/>
  <c r="D107" i="26"/>
  <c r="D116" i="31"/>
  <c r="E101" i="31"/>
  <c r="H100" i="31" s="1"/>
  <c r="I100" i="31" s="1"/>
  <c r="J100" i="31" s="1"/>
  <c r="D128" i="9"/>
  <c r="E113" i="9"/>
  <c r="H112" i="9" s="1"/>
  <c r="I112" i="9" s="1"/>
  <c r="J112" i="9" s="1"/>
  <c r="P45" i="33"/>
  <c r="Q45" i="33" s="1"/>
  <c r="S45" i="33" s="1"/>
  <c r="U45" i="33" s="1"/>
  <c r="AQ45" i="33" s="1"/>
  <c r="AU45" i="33" s="1"/>
  <c r="D105" i="29"/>
  <c r="E90" i="29"/>
  <c r="H89" i="29" s="1"/>
  <c r="I89" i="29" s="1"/>
  <c r="J89" i="29" s="1"/>
  <c r="P89" i="29" s="1"/>
  <c r="E100" i="24"/>
  <c r="H99" i="24" s="1"/>
  <c r="I99" i="24" s="1"/>
  <c r="J99" i="24" s="1"/>
  <c r="D115" i="24"/>
  <c r="E112" i="7"/>
  <c r="H111" i="7" s="1"/>
  <c r="I111" i="7" s="1"/>
  <c r="J111" i="7" s="1"/>
  <c r="D127" i="7"/>
  <c r="D131" i="26"/>
  <c r="E116" i="26"/>
  <c r="H115" i="26" s="1"/>
  <c r="I115" i="26" s="1"/>
  <c r="J115" i="26" s="1"/>
  <c r="E100" i="16"/>
  <c r="H99" i="16" s="1"/>
  <c r="I99" i="16" s="1"/>
  <c r="J99" i="16" s="1"/>
  <c r="D115" i="16"/>
  <c r="E106" i="28"/>
  <c r="H105" i="28" s="1"/>
  <c r="I105" i="28" s="1"/>
  <c r="J105" i="28" s="1"/>
  <c r="P105" i="28" s="1"/>
  <c r="D121" i="28"/>
  <c r="E114" i="6"/>
  <c r="H113" i="6" s="1"/>
  <c r="I113" i="6" s="1"/>
  <c r="J113" i="6" s="1"/>
  <c r="D129" i="6"/>
  <c r="P59" i="27"/>
  <c r="Q59" i="27" s="1"/>
  <c r="S59" i="27" s="1"/>
  <c r="U59" i="27" s="1"/>
  <c r="AQ59" i="27" s="1"/>
  <c r="AU59" i="27" s="1"/>
  <c r="O60" i="27"/>
  <c r="Q121" i="12"/>
  <c r="S121" i="12" s="1"/>
  <c r="U121" i="12" s="1"/>
  <c r="AT121" i="12" s="1"/>
  <c r="O122" i="12"/>
  <c r="E111" i="12"/>
  <c r="H110" i="12" s="1"/>
  <c r="I110" i="12" s="1"/>
  <c r="J110" i="12" s="1"/>
  <c r="D126" i="12"/>
  <c r="P74" i="17"/>
  <c r="Q74" i="17" s="1"/>
  <c r="S74" i="17" s="1"/>
  <c r="U74" i="17" s="1"/>
  <c r="AQ74" i="17" s="1"/>
  <c r="AU74" i="17" s="1"/>
  <c r="E106" i="2"/>
  <c r="H105" i="2" s="1"/>
  <c r="I105" i="2" s="1"/>
  <c r="J105" i="2" s="1"/>
  <c r="P105" i="2" s="1"/>
  <c r="D121" i="2"/>
  <c r="N30" i="20"/>
  <c r="P29" i="20"/>
  <c r="Q29" i="20" s="1"/>
  <c r="S29" i="20" s="1"/>
  <c r="U29" i="20" s="1"/>
  <c r="AQ29" i="20" s="1"/>
  <c r="AU29" i="20" s="1"/>
  <c r="D116" i="21"/>
  <c r="E101" i="21"/>
  <c r="H100" i="21" s="1"/>
  <c r="I100" i="21" s="1"/>
  <c r="J100" i="21" s="1"/>
  <c r="D127" i="24"/>
  <c r="E112" i="24"/>
  <c r="H111" i="24" s="1"/>
  <c r="I111" i="24" s="1"/>
  <c r="J111" i="24" s="1"/>
  <c r="E90" i="19"/>
  <c r="H89" i="19" s="1"/>
  <c r="I89" i="19" s="1"/>
  <c r="J89" i="19" s="1"/>
  <c r="P89" i="19" s="1"/>
  <c r="D105" i="19"/>
  <c r="P74" i="24"/>
  <c r="Q74" i="24" s="1"/>
  <c r="S74" i="24" s="1"/>
  <c r="U74" i="24" s="1"/>
  <c r="AQ74" i="24" s="1"/>
  <c r="AU74" i="24" s="1"/>
  <c r="AX121" i="25"/>
  <c r="BA121" i="25"/>
  <c r="P43" i="18"/>
  <c r="Q43" i="18" s="1"/>
  <c r="S43" i="18" s="1"/>
  <c r="U43" i="18" s="1"/>
  <c r="AQ43" i="18" s="1"/>
  <c r="AU43" i="18" s="1"/>
  <c r="O44" i="18"/>
  <c r="D131" i="3"/>
  <c r="E116" i="3"/>
  <c r="H115" i="3" s="1"/>
  <c r="I115" i="3" s="1"/>
  <c r="J115" i="3" s="1"/>
  <c r="P74" i="18"/>
  <c r="Q74" i="18" s="1"/>
  <c r="S74" i="18" s="1"/>
  <c r="U74" i="18" s="1"/>
  <c r="AQ74" i="18" s="1"/>
  <c r="AU74" i="18" s="1"/>
  <c r="E114" i="17"/>
  <c r="H113" i="17" s="1"/>
  <c r="I113" i="17" s="1"/>
  <c r="J113" i="17" s="1"/>
  <c r="D129" i="17"/>
  <c r="D130" i="22"/>
  <c r="E115" i="22"/>
  <c r="H114" i="22" s="1"/>
  <c r="I114" i="22" s="1"/>
  <c r="J114" i="22" s="1"/>
  <c r="E107" i="11"/>
  <c r="H106" i="11" s="1"/>
  <c r="I106" i="11" s="1"/>
  <c r="J106" i="11" s="1"/>
  <c r="D122" i="11"/>
  <c r="Q73" i="21"/>
  <c r="S73" i="21" s="1"/>
  <c r="U73" i="21" s="1"/>
  <c r="AQ73" i="21" s="1"/>
  <c r="AU73" i="21" s="1"/>
  <c r="O74" i="21"/>
  <c r="P28" i="11"/>
  <c r="Q28" i="11" s="1"/>
  <c r="S28" i="11" s="1"/>
  <c r="U28" i="11" s="1"/>
  <c r="AQ28" i="11" s="1"/>
  <c r="AU28" i="11" s="1"/>
  <c r="E100" i="13"/>
  <c r="H99" i="13" s="1"/>
  <c r="I99" i="13" s="1"/>
  <c r="J99" i="13" s="1"/>
  <c r="D115" i="13"/>
  <c r="D126" i="21"/>
  <c r="E111" i="21"/>
  <c r="H110" i="21" s="1"/>
  <c r="I110" i="21" s="1"/>
  <c r="J110" i="21" s="1"/>
  <c r="E92" i="19"/>
  <c r="H91" i="19" s="1"/>
  <c r="I91" i="19" s="1"/>
  <c r="J91" i="19" s="1"/>
  <c r="D107" i="19"/>
  <c r="P45" i="12"/>
  <c r="Q45" i="12" s="1"/>
  <c r="S45" i="12" s="1"/>
  <c r="U45" i="12" s="1"/>
  <c r="AQ45" i="12" s="1"/>
  <c r="AU45" i="12" s="1"/>
  <c r="P43" i="21"/>
  <c r="Q43" i="21" s="1"/>
  <c r="S43" i="21" s="1"/>
  <c r="U43" i="21" s="1"/>
  <c r="AQ43" i="21" s="1"/>
  <c r="AU43" i="21" s="1"/>
  <c r="O44" i="21"/>
  <c r="D112" i="13"/>
  <c r="E97" i="13"/>
  <c r="H96" i="13" s="1"/>
  <c r="I96" i="13" s="1"/>
  <c r="J96" i="13" s="1"/>
  <c r="D114" i="17"/>
  <c r="E99" i="17"/>
  <c r="H98" i="17" s="1"/>
  <c r="I98" i="17" s="1"/>
  <c r="J98" i="17" s="1"/>
  <c r="D114" i="12"/>
  <c r="E99" i="12"/>
  <c r="H98" i="12" s="1"/>
  <c r="I98" i="12" s="1"/>
  <c r="J98" i="12" s="1"/>
  <c r="E90" i="7"/>
  <c r="H89" i="7" s="1"/>
  <c r="I89" i="7" s="1"/>
  <c r="J89" i="7" s="1"/>
  <c r="P89" i="7" s="1"/>
  <c r="D105" i="7"/>
  <c r="E106" i="4"/>
  <c r="H105" i="4" s="1"/>
  <c r="I105" i="4" s="1"/>
  <c r="J105" i="4" s="1"/>
  <c r="P105" i="4" s="1"/>
  <c r="D121" i="4"/>
  <c r="D132" i="7"/>
  <c r="E117" i="7"/>
  <c r="H116" i="7" s="1"/>
  <c r="I116" i="7" s="1"/>
  <c r="J116" i="7" s="1"/>
  <c r="E114" i="14"/>
  <c r="H113" i="14" s="1"/>
  <c r="I113" i="14" s="1"/>
  <c r="J113" i="14" s="1"/>
  <c r="D129" i="14"/>
  <c r="D131" i="23"/>
  <c r="E116" i="23"/>
  <c r="H115" i="23" s="1"/>
  <c r="I115" i="23" s="1"/>
  <c r="J115" i="23" s="1"/>
  <c r="N46" i="14"/>
  <c r="P45" i="14"/>
  <c r="Q45" i="14" s="1"/>
  <c r="S45" i="14" s="1"/>
  <c r="U45" i="14" s="1"/>
  <c r="AQ45" i="14" s="1"/>
  <c r="AU45" i="14" s="1"/>
  <c r="O46" i="14"/>
  <c r="D123" i="33"/>
  <c r="E108" i="33"/>
  <c r="H107" i="33" s="1"/>
  <c r="I107" i="33" s="1"/>
  <c r="J107" i="33" s="1"/>
  <c r="D124" i="27"/>
  <c r="E109" i="27"/>
  <c r="H108" i="27" s="1"/>
  <c r="I108" i="27" s="1"/>
  <c r="J108" i="27" s="1"/>
  <c r="D145" i="20"/>
  <c r="E146" i="20" s="1"/>
  <c r="H145" i="20" s="1"/>
  <c r="I145" i="20" s="1"/>
  <c r="J145" i="20" s="1"/>
  <c r="E131" i="20"/>
  <c r="H130" i="20" s="1"/>
  <c r="I130" i="20" s="1"/>
  <c r="J130" i="20" s="1"/>
  <c r="D123" i="28"/>
  <c r="E108" i="28"/>
  <c r="H107" i="28" s="1"/>
  <c r="I107" i="28" s="1"/>
  <c r="J107" i="28" s="1"/>
  <c r="D123" i="10"/>
  <c r="E108" i="10"/>
  <c r="H107" i="10" s="1"/>
  <c r="I107" i="10" s="1"/>
  <c r="J107" i="10" s="1"/>
  <c r="O45" i="22"/>
  <c r="Q89" i="2"/>
  <c r="S89" i="2" s="1"/>
  <c r="U89" i="2" s="1"/>
  <c r="AJ89" i="2" s="1"/>
  <c r="AN89" i="2" s="1"/>
  <c r="O90" i="2"/>
  <c r="E114" i="15"/>
  <c r="H113" i="15" s="1"/>
  <c r="I113" i="15" s="1"/>
  <c r="J113" i="15" s="1"/>
  <c r="D129" i="15"/>
  <c r="D138" i="16"/>
  <c r="E139" i="16" s="1"/>
  <c r="H138" i="16" s="1"/>
  <c r="I138" i="16" s="1"/>
  <c r="J138" i="16" s="1"/>
  <c r="E124" i="16"/>
  <c r="H123" i="16" s="1"/>
  <c r="I123" i="16" s="1"/>
  <c r="J123" i="16" s="1"/>
  <c r="P59" i="20"/>
  <c r="Q59" i="20" s="1"/>
  <c r="S59" i="20" s="1"/>
  <c r="U59" i="20" s="1"/>
  <c r="AQ59" i="20" s="1"/>
  <c r="AU59" i="20" s="1"/>
  <c r="P74" i="25"/>
  <c r="Q74" i="25" s="1"/>
  <c r="S74" i="25" s="1"/>
  <c r="U74" i="25" s="1"/>
  <c r="AQ74" i="25" s="1"/>
  <c r="AU74" i="25" s="1"/>
  <c r="P44" i="8"/>
  <c r="Q44" i="8" s="1"/>
  <c r="S44" i="8" s="1"/>
  <c r="U44" i="8" s="1"/>
  <c r="AQ44" i="8" s="1"/>
  <c r="AU44" i="8" s="1"/>
  <c r="P59" i="11"/>
  <c r="Q59" i="11" s="1"/>
  <c r="S59" i="11" s="1"/>
  <c r="U59" i="11" s="1"/>
  <c r="AQ59" i="11" s="1"/>
  <c r="AU59" i="11" s="1"/>
  <c r="Q73" i="19"/>
  <c r="S73" i="19" s="1"/>
  <c r="U73" i="19" s="1"/>
  <c r="AQ73" i="19" s="1"/>
  <c r="AU73" i="19" s="1"/>
  <c r="O74" i="19"/>
  <c r="O62" i="8"/>
  <c r="P123" i="1"/>
  <c r="Q123" i="1" s="1"/>
  <c r="S123" i="1" s="1"/>
  <c r="U123" i="1" s="1"/>
  <c r="AT123" i="1" s="1"/>
  <c r="O124" i="1"/>
  <c r="E115" i="26"/>
  <c r="H114" i="26" s="1"/>
  <c r="I114" i="26" s="1"/>
  <c r="J114" i="26" s="1"/>
  <c r="D130" i="26"/>
  <c r="E126" i="4"/>
  <c r="H125" i="4" s="1"/>
  <c r="I125" i="4" s="1"/>
  <c r="J125" i="4" s="1"/>
  <c r="D140" i="4"/>
  <c r="E141" i="4" s="1"/>
  <c r="H140" i="4" s="1"/>
  <c r="I140" i="4" s="1"/>
  <c r="J140" i="4" s="1"/>
  <c r="E115" i="15"/>
  <c r="H114" i="15" s="1"/>
  <c r="I114" i="15" s="1"/>
  <c r="J114" i="15" s="1"/>
  <c r="D130" i="15"/>
  <c r="D114" i="13"/>
  <c r="E99" i="13"/>
  <c r="H98" i="13" s="1"/>
  <c r="I98" i="13" s="1"/>
  <c r="J98" i="13" s="1"/>
  <c r="D106" i="18"/>
  <c r="E91" i="18"/>
  <c r="H90" i="18" s="1"/>
  <c r="I90" i="18" s="1"/>
  <c r="J90" i="18" s="1"/>
  <c r="E111" i="10"/>
  <c r="H110" i="10" s="1"/>
  <c r="I110" i="10" s="1"/>
  <c r="J110" i="10" s="1"/>
  <c r="D126" i="10"/>
  <c r="E93" i="31"/>
  <c r="H92" i="31" s="1"/>
  <c r="I92" i="31" s="1"/>
  <c r="J92" i="31" s="1"/>
  <c r="D108" i="31"/>
  <c r="E115" i="19"/>
  <c r="H114" i="19" s="1"/>
  <c r="I114" i="19" s="1"/>
  <c r="J114" i="19" s="1"/>
  <c r="D130" i="19"/>
  <c r="P60" i="18"/>
  <c r="Q60" i="18" s="1"/>
  <c r="S60" i="18" s="1"/>
  <c r="U60" i="18" s="1"/>
  <c r="AQ60" i="18" s="1"/>
  <c r="AU60" i="18" s="1"/>
  <c r="D132" i="4"/>
  <c r="E117" i="4"/>
  <c r="H116" i="4" s="1"/>
  <c r="I116" i="4" s="1"/>
  <c r="J116" i="4" s="1"/>
  <c r="D143" i="17"/>
  <c r="E144" i="17" s="1"/>
  <c r="H143" i="17" s="1"/>
  <c r="I143" i="17" s="1"/>
  <c r="J143" i="17" s="1"/>
  <c r="E129" i="17"/>
  <c r="H128" i="17" s="1"/>
  <c r="I128" i="17" s="1"/>
  <c r="J128" i="17" s="1"/>
  <c r="D105" i="27"/>
  <c r="E90" i="27"/>
  <c r="H89" i="27" s="1"/>
  <c r="I89" i="27" s="1"/>
  <c r="J89" i="27" s="1"/>
  <c r="P89" i="27" s="1"/>
  <c r="E93" i="30"/>
  <c r="H92" i="30" s="1"/>
  <c r="I92" i="30" s="1"/>
  <c r="J92" i="30" s="1"/>
  <c r="D108" i="30"/>
  <c r="D124" i="10"/>
  <c r="E109" i="10"/>
  <c r="H108" i="10" s="1"/>
  <c r="I108" i="10" s="1"/>
  <c r="J108" i="10" s="1"/>
  <c r="Q121" i="3"/>
  <c r="S121" i="3" s="1"/>
  <c r="U121" i="3" s="1"/>
  <c r="AT121" i="3" s="1"/>
  <c r="O122" i="3"/>
  <c r="D116" i="9"/>
  <c r="E101" i="9"/>
  <c r="H100" i="9" s="1"/>
  <c r="I100" i="9" s="1"/>
  <c r="J100" i="9" s="1"/>
  <c r="D132" i="3"/>
  <c r="E117" i="3"/>
  <c r="H116" i="3" s="1"/>
  <c r="I116" i="3" s="1"/>
  <c r="J116" i="3" s="1"/>
  <c r="D125" i="26"/>
  <c r="E110" i="26"/>
  <c r="H109" i="26" s="1"/>
  <c r="I109" i="26" s="1"/>
  <c r="J109" i="26" s="1"/>
  <c r="E108" i="4"/>
  <c r="H107" i="4" s="1"/>
  <c r="I107" i="4" s="1"/>
  <c r="J107" i="4" s="1"/>
  <c r="D123" i="4"/>
  <c r="D128" i="33"/>
  <c r="E113" i="33"/>
  <c r="H112" i="33" s="1"/>
  <c r="I112" i="33" s="1"/>
  <c r="J112" i="33" s="1"/>
  <c r="D106" i="31"/>
  <c r="E91" i="31"/>
  <c r="H90" i="31" s="1"/>
  <c r="I90" i="31" s="1"/>
  <c r="J90" i="31" s="1"/>
  <c r="P60" i="4"/>
  <c r="Q60" i="4" s="1"/>
  <c r="S60" i="4" s="1"/>
  <c r="U60" i="4" s="1"/>
  <c r="AQ60" i="4" s="1"/>
  <c r="AU60" i="4" s="1"/>
  <c r="D123" i="21"/>
  <c r="E108" i="21"/>
  <c r="H107" i="21" s="1"/>
  <c r="I107" i="21" s="1"/>
  <c r="J107" i="21" s="1"/>
  <c r="D106" i="17"/>
  <c r="E91" i="17"/>
  <c r="H90" i="17" s="1"/>
  <c r="I90" i="17" s="1"/>
  <c r="J90" i="17" s="1"/>
  <c r="D140" i="14"/>
  <c r="E141" i="14" s="1"/>
  <c r="H140" i="14" s="1"/>
  <c r="I140" i="14" s="1"/>
  <c r="J140" i="14" s="1"/>
  <c r="E126" i="14"/>
  <c r="H125" i="14" s="1"/>
  <c r="I125" i="14" s="1"/>
  <c r="J125" i="14" s="1"/>
  <c r="D128" i="16"/>
  <c r="E113" i="16"/>
  <c r="H112" i="16" s="1"/>
  <c r="I112" i="16" s="1"/>
  <c r="J112" i="16" s="1"/>
  <c r="D131" i="15"/>
  <c r="E116" i="15"/>
  <c r="H115" i="15" s="1"/>
  <c r="I115" i="15" s="1"/>
  <c r="J115" i="15" s="1"/>
  <c r="D123" i="30"/>
  <c r="E108" i="30"/>
  <c r="H107" i="30" s="1"/>
  <c r="I107" i="30" s="1"/>
  <c r="J107" i="30" s="1"/>
  <c r="E112" i="11"/>
  <c r="H111" i="11" s="1"/>
  <c r="I111" i="11" s="1"/>
  <c r="J111" i="11" s="1"/>
  <c r="D127" i="11"/>
  <c r="D110" i="33"/>
  <c r="E95" i="33"/>
  <c r="H94" i="33" s="1"/>
  <c r="I94" i="33" s="1"/>
  <c r="J94" i="33" s="1"/>
  <c r="O90" i="4"/>
  <c r="E114" i="29"/>
  <c r="H113" i="29" s="1"/>
  <c r="I113" i="29" s="1"/>
  <c r="J113" i="29" s="1"/>
  <c r="D129" i="29"/>
  <c r="D123" i="6"/>
  <c r="E108" i="6"/>
  <c r="H107" i="6" s="1"/>
  <c r="I107" i="6" s="1"/>
  <c r="J107" i="6" s="1"/>
  <c r="D125" i="21"/>
  <c r="E110" i="21"/>
  <c r="H109" i="21" s="1"/>
  <c r="I109" i="21" s="1"/>
  <c r="J109" i="21" s="1"/>
  <c r="O59" i="14"/>
  <c r="D115" i="8"/>
  <c r="E100" i="8"/>
  <c r="H99" i="8" s="1"/>
  <c r="I99" i="8" s="1"/>
  <c r="J99" i="8" s="1"/>
  <c r="D131" i="28"/>
  <c r="E116" i="28"/>
  <c r="H115" i="28" s="1"/>
  <c r="I115" i="28" s="1"/>
  <c r="J115" i="28" s="1"/>
  <c r="E117" i="29"/>
  <c r="H116" i="29" s="1"/>
  <c r="I116" i="29" s="1"/>
  <c r="J116" i="29" s="1"/>
  <c r="D132" i="29"/>
  <c r="E106" i="20"/>
  <c r="H105" i="20" s="1"/>
  <c r="I105" i="20" s="1"/>
  <c r="J105" i="20" s="1"/>
  <c r="P105" i="20" s="1"/>
  <c r="D121" i="20"/>
  <c r="E111" i="3"/>
  <c r="H110" i="3" s="1"/>
  <c r="I110" i="3" s="1"/>
  <c r="J110" i="3" s="1"/>
  <c r="D126" i="3"/>
  <c r="E94" i="19"/>
  <c r="H93" i="19" s="1"/>
  <c r="I93" i="19" s="1"/>
  <c r="J93" i="19" s="1"/>
  <c r="D109" i="19"/>
  <c r="D127" i="5"/>
  <c r="E112" i="5"/>
  <c r="H111" i="5" s="1"/>
  <c r="I111" i="5" s="1"/>
  <c r="J111" i="5" s="1"/>
  <c r="E107" i="27"/>
  <c r="H106" i="27" s="1"/>
  <c r="I106" i="27" s="1"/>
  <c r="J106" i="27" s="1"/>
  <c r="D122" i="27"/>
  <c r="P45" i="6"/>
  <c r="Q45" i="6" s="1"/>
  <c r="S45" i="6" s="1"/>
  <c r="U45" i="6" s="1"/>
  <c r="AQ45" i="6" s="1"/>
  <c r="AU45" i="6" s="1"/>
  <c r="D111" i="14"/>
  <c r="E96" i="14"/>
  <c r="H95" i="14" s="1"/>
  <c r="I95" i="14" s="1"/>
  <c r="J95" i="14" s="1"/>
  <c r="P60" i="2"/>
  <c r="Q60" i="2" s="1"/>
  <c r="S60" i="2" s="1"/>
  <c r="U60" i="2" s="1"/>
  <c r="AQ60" i="2" s="1"/>
  <c r="AU60" i="2" s="1"/>
  <c r="O61" i="2"/>
  <c r="E107" i="20"/>
  <c r="H106" i="20" s="1"/>
  <c r="I106" i="20" s="1"/>
  <c r="J106" i="20" s="1"/>
  <c r="D122" i="20"/>
  <c r="D138" i="27"/>
  <c r="E139" i="27" s="1"/>
  <c r="H138" i="27" s="1"/>
  <c r="I138" i="27" s="1"/>
  <c r="J138" i="27" s="1"/>
  <c r="E124" i="27"/>
  <c r="H123" i="27" s="1"/>
  <c r="I123" i="27" s="1"/>
  <c r="J123" i="27" s="1"/>
  <c r="D124" i="19"/>
  <c r="E109" i="19"/>
  <c r="H108" i="19" s="1"/>
  <c r="I108" i="19" s="1"/>
  <c r="J108" i="19" s="1"/>
  <c r="N30" i="31"/>
  <c r="O30" i="31" s="1"/>
  <c r="O43" i="29"/>
  <c r="D125" i="27"/>
  <c r="E110" i="27"/>
  <c r="H109" i="27" s="1"/>
  <c r="I109" i="27" s="1"/>
  <c r="J109" i="27" s="1"/>
  <c r="D131" i="29"/>
  <c r="E116" i="29"/>
  <c r="H115" i="29" s="1"/>
  <c r="I115" i="29" s="1"/>
  <c r="J115" i="29" s="1"/>
  <c r="E110" i="2"/>
  <c r="H109" i="2" s="1"/>
  <c r="I109" i="2" s="1"/>
  <c r="J109" i="2" s="1"/>
  <c r="D125" i="2"/>
  <c r="O44" i="1"/>
  <c r="D113" i="30"/>
  <c r="E98" i="30"/>
  <c r="H97" i="30" s="1"/>
  <c r="I97" i="30" s="1"/>
  <c r="J97" i="30" s="1"/>
  <c r="E112" i="15"/>
  <c r="H111" i="15" s="1"/>
  <c r="I111" i="15" s="1"/>
  <c r="J111" i="15" s="1"/>
  <c r="D127" i="15"/>
  <c r="D131" i="33"/>
  <c r="E116" i="33"/>
  <c r="H115" i="33" s="1"/>
  <c r="I115" i="33" s="1"/>
  <c r="J115" i="33" s="1"/>
  <c r="E111" i="18"/>
  <c r="H110" i="18" s="1"/>
  <c r="I110" i="18" s="1"/>
  <c r="J110" i="18" s="1"/>
  <c r="D126" i="18"/>
  <c r="D132" i="19"/>
  <c r="E117" i="19"/>
  <c r="H116" i="19" s="1"/>
  <c r="I116" i="19" s="1"/>
  <c r="J116" i="19" s="1"/>
  <c r="E100" i="21"/>
  <c r="H99" i="21" s="1"/>
  <c r="I99" i="21" s="1"/>
  <c r="J99" i="21" s="1"/>
  <c r="D115" i="21"/>
  <c r="D125" i="20"/>
  <c r="E110" i="20"/>
  <c r="H109" i="20" s="1"/>
  <c r="I109" i="20" s="1"/>
  <c r="J109" i="20" s="1"/>
  <c r="E112" i="2"/>
  <c r="H111" i="2" s="1"/>
  <c r="I111" i="2" s="1"/>
  <c r="J111" i="2" s="1"/>
  <c r="D127" i="2"/>
  <c r="P27" i="26"/>
  <c r="Q27" i="26" s="1"/>
  <c r="S27" i="26" s="1"/>
  <c r="U27" i="26" s="1"/>
  <c r="AQ27" i="26" s="1"/>
  <c r="AU27" i="26" s="1"/>
  <c r="O28" i="26"/>
  <c r="E101" i="22"/>
  <c r="H100" i="22" s="1"/>
  <c r="I100" i="22" s="1"/>
  <c r="J100" i="22" s="1"/>
  <c r="D116" i="22"/>
  <c r="D127" i="13"/>
  <c r="E112" i="13"/>
  <c r="H111" i="13" s="1"/>
  <c r="I111" i="13" s="1"/>
  <c r="J111" i="13" s="1"/>
  <c r="Q58" i="9"/>
  <c r="S58" i="9" s="1"/>
  <c r="U58" i="9" s="1"/>
  <c r="AQ58" i="9" s="1"/>
  <c r="AU58" i="9" s="1"/>
  <c r="O59" i="9"/>
  <c r="D114" i="10"/>
  <c r="E99" i="10"/>
  <c r="H98" i="10" s="1"/>
  <c r="I98" i="10" s="1"/>
  <c r="J98" i="10" s="1"/>
  <c r="E101" i="23"/>
  <c r="H100" i="23" s="1"/>
  <c r="I100" i="23" s="1"/>
  <c r="J100" i="23" s="1"/>
  <c r="D116" i="23"/>
  <c r="D108" i="23"/>
  <c r="E93" i="23"/>
  <c r="H92" i="23" s="1"/>
  <c r="I92" i="23" s="1"/>
  <c r="J92" i="23" s="1"/>
  <c r="D131" i="22"/>
  <c r="E116" i="22"/>
  <c r="H115" i="22" s="1"/>
  <c r="I115" i="22" s="1"/>
  <c r="J115" i="22" s="1"/>
  <c r="E113" i="29"/>
  <c r="H112" i="29" s="1"/>
  <c r="I112" i="29" s="1"/>
  <c r="J112" i="29" s="1"/>
  <c r="D128" i="29"/>
  <c r="D131" i="20"/>
  <c r="E116" i="20"/>
  <c r="H115" i="20" s="1"/>
  <c r="I115" i="20" s="1"/>
  <c r="J115" i="20" s="1"/>
  <c r="P45" i="23"/>
  <c r="Q45" i="23" s="1"/>
  <c r="S45" i="23" s="1"/>
  <c r="U45" i="23" s="1"/>
  <c r="AQ45" i="23" s="1"/>
  <c r="AU45" i="23" s="1"/>
  <c r="N46" i="23"/>
  <c r="O46" i="23" s="1"/>
  <c r="E93" i="33"/>
  <c r="H92" i="33" s="1"/>
  <c r="I92" i="33" s="1"/>
  <c r="J92" i="33" s="1"/>
  <c r="D108" i="33"/>
  <c r="E126" i="7"/>
  <c r="H125" i="7" s="1"/>
  <c r="I125" i="7" s="1"/>
  <c r="J125" i="7" s="1"/>
  <c r="D140" i="7"/>
  <c r="E141" i="7" s="1"/>
  <c r="H140" i="7" s="1"/>
  <c r="I140" i="7" s="1"/>
  <c r="J140" i="7" s="1"/>
  <c r="D111" i="18"/>
  <c r="E96" i="18"/>
  <c r="H95" i="18" s="1"/>
  <c r="I95" i="18" s="1"/>
  <c r="J95" i="18" s="1"/>
  <c r="E114" i="19"/>
  <c r="H113" i="19" s="1"/>
  <c r="I113" i="19" s="1"/>
  <c r="J113" i="19" s="1"/>
  <c r="D129" i="19"/>
  <c r="D111" i="26"/>
  <c r="E96" i="26"/>
  <c r="H95" i="26" s="1"/>
  <c r="I95" i="26" s="1"/>
  <c r="J95" i="26" s="1"/>
  <c r="D143" i="14"/>
  <c r="E144" i="14" s="1"/>
  <c r="H143" i="14" s="1"/>
  <c r="I143" i="14" s="1"/>
  <c r="J143" i="14" s="1"/>
  <c r="E129" i="14"/>
  <c r="H128" i="14" s="1"/>
  <c r="I128" i="14" s="1"/>
  <c r="J128" i="14" s="1"/>
  <c r="D114" i="29"/>
  <c r="E99" i="29"/>
  <c r="H98" i="29" s="1"/>
  <c r="I98" i="29" s="1"/>
  <c r="J98" i="29" s="1"/>
  <c r="E115" i="16"/>
  <c r="H114" i="16" s="1"/>
  <c r="I114" i="16" s="1"/>
  <c r="J114" i="16" s="1"/>
  <c r="D130" i="16"/>
  <c r="E107" i="33"/>
  <c r="H106" i="33" s="1"/>
  <c r="I106" i="33" s="1"/>
  <c r="J106" i="33" s="1"/>
  <c r="D122" i="33"/>
  <c r="E107" i="13"/>
  <c r="H106" i="13" s="1"/>
  <c r="I106" i="13" s="1"/>
  <c r="J106" i="13" s="1"/>
  <c r="D122" i="13"/>
  <c r="Q58" i="15"/>
  <c r="S58" i="15" s="1"/>
  <c r="U58" i="15" s="1"/>
  <c r="AQ58" i="15" s="1"/>
  <c r="AU58" i="15" s="1"/>
  <c r="O59" i="15"/>
  <c r="E113" i="11"/>
  <c r="H112" i="11" s="1"/>
  <c r="I112" i="11" s="1"/>
  <c r="J112" i="11" s="1"/>
  <c r="D128" i="11"/>
  <c r="D126" i="31"/>
  <c r="E111" i="31"/>
  <c r="H110" i="31" s="1"/>
  <c r="I110" i="31" s="1"/>
  <c r="J110" i="31" s="1"/>
  <c r="D128" i="28"/>
  <c r="E113" i="28"/>
  <c r="H112" i="28" s="1"/>
  <c r="I112" i="28" s="1"/>
  <c r="J112" i="28" s="1"/>
  <c r="D123" i="7"/>
  <c r="E108" i="7"/>
  <c r="H107" i="7" s="1"/>
  <c r="I107" i="7" s="1"/>
  <c r="J107" i="7" s="1"/>
  <c r="E107" i="24"/>
  <c r="H106" i="24" s="1"/>
  <c r="I106" i="24" s="1"/>
  <c r="J106" i="24" s="1"/>
  <c r="D122" i="24"/>
  <c r="O90" i="24"/>
  <c r="E113" i="3"/>
  <c r="H112" i="3" s="1"/>
  <c r="I112" i="3" s="1"/>
  <c r="J112" i="3" s="1"/>
  <c r="D128" i="3"/>
  <c r="E94" i="24"/>
  <c r="H93" i="24" s="1"/>
  <c r="I93" i="24" s="1"/>
  <c r="J93" i="24" s="1"/>
  <c r="D109" i="24"/>
  <c r="D127" i="20"/>
  <c r="E112" i="20"/>
  <c r="H111" i="20" s="1"/>
  <c r="I111" i="20" s="1"/>
  <c r="J111" i="20" s="1"/>
  <c r="E94" i="10"/>
  <c r="H93" i="10" s="1"/>
  <c r="I93" i="10" s="1"/>
  <c r="J93" i="10" s="1"/>
  <c r="D109" i="10"/>
  <c r="E113" i="5"/>
  <c r="H112" i="5" s="1"/>
  <c r="I112" i="5" s="1"/>
  <c r="J112" i="5" s="1"/>
  <c r="D128" i="5"/>
  <c r="E107" i="12"/>
  <c r="H106" i="12" s="1"/>
  <c r="I106" i="12" s="1"/>
  <c r="J106" i="12" s="1"/>
  <c r="P106" i="12" s="1"/>
  <c r="D122" i="12"/>
  <c r="D108" i="20"/>
  <c r="E93" i="20"/>
  <c r="H92" i="20" s="1"/>
  <c r="I92" i="20" s="1"/>
  <c r="J92" i="20" s="1"/>
  <c r="P60" i="10"/>
  <c r="Q60" i="10" s="1"/>
  <c r="S60" i="10" s="1"/>
  <c r="U60" i="10" s="1"/>
  <c r="AQ60" i="10" s="1"/>
  <c r="AU60" i="10" s="1"/>
  <c r="N30" i="6"/>
  <c r="O30" i="6" s="1"/>
  <c r="E91" i="22"/>
  <c r="H90" i="22" s="1"/>
  <c r="I90" i="22" s="1"/>
  <c r="J90" i="22" s="1"/>
  <c r="D106" i="22"/>
  <c r="E106" i="21"/>
  <c r="H105" i="21" s="1"/>
  <c r="I105" i="21" s="1"/>
  <c r="J105" i="21" s="1"/>
  <c r="P105" i="21" s="1"/>
  <c r="D121" i="21"/>
  <c r="E114" i="8"/>
  <c r="H113" i="8" s="1"/>
  <c r="I113" i="8" s="1"/>
  <c r="J113" i="8" s="1"/>
  <c r="D129" i="8"/>
  <c r="E126" i="29"/>
  <c r="H125" i="29" s="1"/>
  <c r="I125" i="29" s="1"/>
  <c r="J125" i="29" s="1"/>
  <c r="D140" i="29"/>
  <c r="E141" i="29" s="1"/>
  <c r="H140" i="29" s="1"/>
  <c r="I140" i="29" s="1"/>
  <c r="J140" i="29" s="1"/>
  <c r="D132" i="24"/>
  <c r="E117" i="24"/>
  <c r="H116" i="24" s="1"/>
  <c r="I116" i="24" s="1"/>
  <c r="J116" i="24" s="1"/>
  <c r="D113" i="31"/>
  <c r="E98" i="31"/>
  <c r="H97" i="31" s="1"/>
  <c r="I97" i="31" s="1"/>
  <c r="J97" i="31" s="1"/>
  <c r="D130" i="3"/>
  <c r="E115" i="3"/>
  <c r="H114" i="3" s="1"/>
  <c r="I114" i="3" s="1"/>
  <c r="J114" i="3" s="1"/>
  <c r="D137" i="19"/>
  <c r="E138" i="19" s="1"/>
  <c r="H137" i="19" s="1"/>
  <c r="I137" i="19" s="1"/>
  <c r="J137" i="19" s="1"/>
  <c r="E123" i="19"/>
  <c r="H122" i="19" s="1"/>
  <c r="I122" i="19" s="1"/>
  <c r="J122" i="19" s="1"/>
  <c r="E98" i="33"/>
  <c r="H97" i="33" s="1"/>
  <c r="I97" i="33" s="1"/>
  <c r="J97" i="33" s="1"/>
  <c r="D113" i="33"/>
  <c r="E101" i="20"/>
  <c r="H100" i="20" s="1"/>
  <c r="I100" i="20" s="1"/>
  <c r="J100" i="20" s="1"/>
  <c r="D116" i="20"/>
  <c r="D132" i="18"/>
  <c r="E117" i="18"/>
  <c r="H116" i="18" s="1"/>
  <c r="I116" i="18" s="1"/>
  <c r="J116" i="18" s="1"/>
  <c r="D123" i="14"/>
  <c r="E108" i="14"/>
  <c r="H107" i="14" s="1"/>
  <c r="I107" i="14" s="1"/>
  <c r="J107" i="14" s="1"/>
  <c r="E107" i="2"/>
  <c r="H106" i="2" s="1"/>
  <c r="I106" i="2" s="1"/>
  <c r="J106" i="2" s="1"/>
  <c r="D122" i="2"/>
  <c r="P30" i="1"/>
  <c r="Q30" i="1" s="1"/>
  <c r="S30" i="1" s="1"/>
  <c r="U30" i="1" s="1"/>
  <c r="AQ30" i="1" s="1"/>
  <c r="AU30" i="1" s="1"/>
  <c r="O31" i="1"/>
  <c r="O90" i="33"/>
  <c r="E109" i="15"/>
  <c r="H108" i="15" s="1"/>
  <c r="I108" i="15" s="1"/>
  <c r="J108" i="15" s="1"/>
  <c r="D124" i="15"/>
  <c r="E111" i="20"/>
  <c r="H110" i="20" s="1"/>
  <c r="I110" i="20" s="1"/>
  <c r="J110" i="20" s="1"/>
  <c r="D126" i="20"/>
  <c r="D123" i="8"/>
  <c r="E108" i="8"/>
  <c r="H107" i="8" s="1"/>
  <c r="I107" i="8" s="1"/>
  <c r="J107" i="8" s="1"/>
  <c r="O75" i="31"/>
  <c r="D124" i="4"/>
  <c r="E109" i="4"/>
  <c r="H108" i="4" s="1"/>
  <c r="I108" i="4" s="1"/>
  <c r="J108" i="4" s="1"/>
  <c r="E112" i="33"/>
  <c r="H111" i="33" s="1"/>
  <c r="I111" i="33" s="1"/>
  <c r="J111" i="33" s="1"/>
  <c r="D127" i="33"/>
  <c r="O74" i="1"/>
  <c r="D114" i="18"/>
  <c r="E99" i="18"/>
  <c r="H98" i="18" s="1"/>
  <c r="I98" i="18" s="1"/>
  <c r="J98" i="18" s="1"/>
  <c r="P74" i="20"/>
  <c r="Q74" i="20" s="1"/>
  <c r="S74" i="20" s="1"/>
  <c r="U74" i="20" s="1"/>
  <c r="AQ74" i="20" s="1"/>
  <c r="AU74" i="20" s="1"/>
  <c r="O75" i="20"/>
  <c r="E107" i="3"/>
  <c r="H106" i="3" s="1"/>
  <c r="I106" i="3" s="1"/>
  <c r="J106" i="3" s="1"/>
  <c r="D122" i="3"/>
  <c r="E91" i="26"/>
  <c r="H90" i="26" s="1"/>
  <c r="I90" i="26" s="1"/>
  <c r="J90" i="26" s="1"/>
  <c r="P90" i="26" s="1"/>
  <c r="D106" i="26"/>
  <c r="D128" i="7"/>
  <c r="E113" i="7"/>
  <c r="H112" i="7" s="1"/>
  <c r="I112" i="7" s="1"/>
  <c r="J112" i="7" s="1"/>
  <c r="D131" i="18"/>
  <c r="E116" i="18"/>
  <c r="H115" i="18" s="1"/>
  <c r="I115" i="18" s="1"/>
  <c r="J115" i="18" s="1"/>
  <c r="P74" i="5"/>
  <c r="Q74" i="5" s="1"/>
  <c r="S74" i="5" s="1"/>
  <c r="U74" i="5" s="1"/>
  <c r="AQ74" i="5" s="1"/>
  <c r="AU74" i="5" s="1"/>
  <c r="D128" i="8"/>
  <c r="E113" i="8"/>
  <c r="H112" i="8" s="1"/>
  <c r="I112" i="8" s="1"/>
  <c r="J112" i="8" s="1"/>
  <c r="E106" i="33"/>
  <c r="H105" i="33" s="1"/>
  <c r="I105" i="33" s="1"/>
  <c r="J105" i="33" s="1"/>
  <c r="P105" i="33" s="1"/>
  <c r="D121" i="33"/>
  <c r="P90" i="3"/>
  <c r="Q90" i="3" s="1"/>
  <c r="S90" i="3" s="1"/>
  <c r="U90" i="3" s="1"/>
  <c r="AJ90" i="3" s="1"/>
  <c r="AN90" i="3" s="1"/>
  <c r="O91" i="3"/>
  <c r="D131" i="11"/>
  <c r="E116" i="11"/>
  <c r="H115" i="11" s="1"/>
  <c r="I115" i="11" s="1"/>
  <c r="J115" i="11" s="1"/>
  <c r="P90" i="22"/>
  <c r="Q90" i="22" s="1"/>
  <c r="S90" i="22" s="1"/>
  <c r="U90" i="22" s="1"/>
  <c r="AJ90" i="22" s="1"/>
  <c r="AN90" i="22" s="1"/>
  <c r="O91" i="22"/>
  <c r="O27" i="13"/>
  <c r="D124" i="21"/>
  <c r="E109" i="21"/>
  <c r="H108" i="21" s="1"/>
  <c r="I108" i="21" s="1"/>
  <c r="J108" i="21" s="1"/>
  <c r="E117" i="11"/>
  <c r="H116" i="11" s="1"/>
  <c r="I116" i="11" s="1"/>
  <c r="J116" i="11" s="1"/>
  <c r="D132" i="11"/>
  <c r="O44" i="25"/>
  <c r="D107" i="24"/>
  <c r="E92" i="24"/>
  <c r="H91" i="24" s="1"/>
  <c r="I91" i="24" s="1"/>
  <c r="J91" i="24" s="1"/>
  <c r="D131" i="14"/>
  <c r="E116" i="14"/>
  <c r="H115" i="14" s="1"/>
  <c r="I115" i="14" s="1"/>
  <c r="J115" i="14" s="1"/>
  <c r="D141" i="13"/>
  <c r="E142" i="13" s="1"/>
  <c r="H141" i="13" s="1"/>
  <c r="I141" i="13" s="1"/>
  <c r="J141" i="13" s="1"/>
  <c r="E127" i="13"/>
  <c r="H126" i="13" s="1"/>
  <c r="I126" i="13" s="1"/>
  <c r="J126" i="13" s="1"/>
  <c r="O28" i="29"/>
  <c r="E112" i="28"/>
  <c r="H111" i="28" s="1"/>
  <c r="I111" i="28" s="1"/>
  <c r="J111" i="28" s="1"/>
  <c r="D127" i="28"/>
  <c r="D142" i="12"/>
  <c r="E143" i="12" s="1"/>
  <c r="H142" i="12" s="1"/>
  <c r="I142" i="12" s="1"/>
  <c r="J142" i="12" s="1"/>
  <c r="E128" i="12"/>
  <c r="H127" i="12" s="1"/>
  <c r="I127" i="12" s="1"/>
  <c r="J127" i="12" s="1"/>
  <c r="E114" i="23"/>
  <c r="H113" i="23" s="1"/>
  <c r="I113" i="23" s="1"/>
  <c r="J113" i="23" s="1"/>
  <c r="D129" i="23"/>
  <c r="D127" i="6"/>
  <c r="E112" i="6"/>
  <c r="H111" i="6" s="1"/>
  <c r="I111" i="6" s="1"/>
  <c r="J111" i="6" s="1"/>
  <c r="D138" i="13"/>
  <c r="E139" i="13" s="1"/>
  <c r="H138" i="13" s="1"/>
  <c r="I138" i="13" s="1"/>
  <c r="J138" i="13" s="1"/>
  <c r="E124" i="13"/>
  <c r="H123" i="13" s="1"/>
  <c r="I123" i="13" s="1"/>
  <c r="J123" i="13" s="1"/>
  <c r="N30" i="7"/>
  <c r="P29" i="7"/>
  <c r="Q29" i="7" s="1"/>
  <c r="S29" i="7" s="1"/>
  <c r="U29" i="7" s="1"/>
  <c r="AQ29" i="7" s="1"/>
  <c r="AU29" i="7" s="1"/>
  <c r="O30" i="7"/>
  <c r="P44" i="19"/>
  <c r="Q44" i="19" s="1"/>
  <c r="S44" i="19" s="1"/>
  <c r="U44" i="19" s="1"/>
  <c r="AQ44" i="19" s="1"/>
  <c r="AU44" i="19" s="1"/>
  <c r="O45" i="19"/>
  <c r="E115" i="6"/>
  <c r="H114" i="6" s="1"/>
  <c r="I114" i="6" s="1"/>
  <c r="J114" i="6" s="1"/>
  <c r="D130" i="6"/>
  <c r="D126" i="7"/>
  <c r="E111" i="7"/>
  <c r="H110" i="7" s="1"/>
  <c r="I110" i="7" s="1"/>
  <c r="J110" i="7" s="1"/>
  <c r="P43" i="4"/>
  <c r="Q43" i="4" s="1"/>
  <c r="S43" i="4" s="1"/>
  <c r="U43" i="4" s="1"/>
  <c r="AQ43" i="4" s="1"/>
  <c r="AU43" i="4" s="1"/>
  <c r="O44" i="4"/>
  <c r="P59" i="22"/>
  <c r="Q59" i="22" s="1"/>
  <c r="S59" i="22" s="1"/>
  <c r="U59" i="22" s="1"/>
  <c r="AQ59" i="22" s="1"/>
  <c r="AU59" i="22" s="1"/>
  <c r="P91" i="1"/>
  <c r="Q91" i="1" s="1"/>
  <c r="S91" i="1" s="1"/>
  <c r="U91" i="1" s="1"/>
  <c r="AJ91" i="1" s="1"/>
  <c r="AN91" i="1" s="1"/>
  <c r="D126" i="9"/>
  <c r="E111" i="9"/>
  <c r="H110" i="9" s="1"/>
  <c r="I110" i="9" s="1"/>
  <c r="J110" i="9" s="1"/>
  <c r="D126" i="23"/>
  <c r="E111" i="23"/>
  <c r="H110" i="23" s="1"/>
  <c r="I110" i="23" s="1"/>
  <c r="J110" i="23" s="1"/>
  <c r="O60" i="31"/>
  <c r="E95" i="19"/>
  <c r="H94" i="19" s="1"/>
  <c r="I94" i="19" s="1"/>
  <c r="J94" i="19" s="1"/>
  <c r="D110" i="19"/>
  <c r="D121" i="10"/>
  <c r="E106" i="10"/>
  <c r="H105" i="10" s="1"/>
  <c r="I105" i="10" s="1"/>
  <c r="J105" i="10" s="1"/>
  <c r="P105" i="10" s="1"/>
  <c r="O61" i="5"/>
  <c r="O29" i="5"/>
  <c r="O28" i="8"/>
  <c r="P27" i="2"/>
  <c r="Q27" i="2" s="1"/>
  <c r="S27" i="2" s="1"/>
  <c r="U27" i="2" s="1"/>
  <c r="AQ27" i="2" s="1"/>
  <c r="AU27" i="2" s="1"/>
  <c r="O28" i="2"/>
  <c r="D136" i="26"/>
  <c r="E137" i="26" s="1"/>
  <c r="H136" i="26" s="1"/>
  <c r="I136" i="26" s="1"/>
  <c r="J136" i="26" s="1"/>
  <c r="P136" i="26" s="1"/>
  <c r="E122" i="26"/>
  <c r="H121" i="26" s="1"/>
  <c r="I121" i="26" s="1"/>
  <c r="J121" i="26" s="1"/>
  <c r="P121" i="26" s="1"/>
  <c r="E113" i="12"/>
  <c r="H112" i="12" s="1"/>
  <c r="I112" i="12" s="1"/>
  <c r="J112" i="12" s="1"/>
  <c r="D128" i="12"/>
  <c r="D123" i="15"/>
  <c r="E108" i="15"/>
  <c r="H107" i="15" s="1"/>
  <c r="I107" i="15" s="1"/>
  <c r="J107" i="15" s="1"/>
  <c r="D114" i="27"/>
  <c r="E99" i="27"/>
  <c r="H98" i="27" s="1"/>
  <c r="I98" i="27" s="1"/>
  <c r="J98" i="27" s="1"/>
  <c r="E100" i="9"/>
  <c r="H99" i="9" s="1"/>
  <c r="I99" i="9" s="1"/>
  <c r="J99" i="9" s="1"/>
  <c r="D115" i="9"/>
  <c r="E93" i="7"/>
  <c r="H92" i="7" s="1"/>
  <c r="I92" i="7" s="1"/>
  <c r="J92" i="7" s="1"/>
  <c r="D108" i="7"/>
  <c r="E99" i="24"/>
  <c r="H98" i="24" s="1"/>
  <c r="I98" i="24" s="1"/>
  <c r="J98" i="24" s="1"/>
  <c r="D114" i="24"/>
  <c r="E111" i="8"/>
  <c r="H110" i="8" s="1"/>
  <c r="I110" i="8" s="1"/>
  <c r="J110" i="8" s="1"/>
  <c r="D126" i="8"/>
  <c r="P59" i="30"/>
  <c r="Q59" i="30" s="1"/>
  <c r="S59" i="30" s="1"/>
  <c r="U59" i="30" s="1"/>
  <c r="AQ59" i="30" s="1"/>
  <c r="AU59" i="30" s="1"/>
  <c r="O60" i="30"/>
  <c r="E113" i="2"/>
  <c r="H112" i="2" s="1"/>
  <c r="I112" i="2" s="1"/>
  <c r="J112" i="2" s="1"/>
  <c r="D128" i="2"/>
  <c r="P27" i="24"/>
  <c r="Q27" i="24" s="1"/>
  <c r="S27" i="24" s="1"/>
  <c r="U27" i="24" s="1"/>
  <c r="AQ27" i="24" s="1"/>
  <c r="AU27" i="24" s="1"/>
  <c r="P43" i="11"/>
  <c r="Q43" i="11" s="1"/>
  <c r="S43" i="11" s="1"/>
  <c r="U43" i="11" s="1"/>
  <c r="AQ43" i="11" s="1"/>
  <c r="AU43" i="11" s="1"/>
  <c r="E114" i="3"/>
  <c r="H113" i="3" s="1"/>
  <c r="I113" i="3" s="1"/>
  <c r="J113" i="3" s="1"/>
  <c r="D129" i="3"/>
  <c r="E115" i="2"/>
  <c r="H114" i="2" s="1"/>
  <c r="I114" i="2" s="1"/>
  <c r="J114" i="2" s="1"/>
  <c r="D130" i="2"/>
  <c r="D123" i="18"/>
  <c r="E108" i="18"/>
  <c r="H107" i="18" s="1"/>
  <c r="I107" i="18" s="1"/>
  <c r="J107" i="18" s="1"/>
  <c r="E107" i="10"/>
  <c r="H106" i="10" s="1"/>
  <c r="I106" i="10" s="1"/>
  <c r="J106" i="10" s="1"/>
  <c r="D122" i="10"/>
  <c r="E115" i="21"/>
  <c r="H114" i="21" s="1"/>
  <c r="I114" i="21" s="1"/>
  <c r="J114" i="21" s="1"/>
  <c r="D130" i="21"/>
  <c r="P44" i="10"/>
  <c r="Q44" i="10" s="1"/>
  <c r="S44" i="10" s="1"/>
  <c r="U44" i="10" s="1"/>
  <c r="AQ44" i="10" s="1"/>
  <c r="AU44" i="10" s="1"/>
  <c r="E101" i="15"/>
  <c r="H100" i="15" s="1"/>
  <c r="I100" i="15" s="1"/>
  <c r="J100" i="15" s="1"/>
  <c r="D116" i="15"/>
  <c r="O44" i="2"/>
  <c r="O28" i="28"/>
  <c r="Q106" i="34" l="1"/>
  <c r="S106" i="34" s="1"/>
  <c r="U106" i="34" s="1"/>
  <c r="AT106" i="34" s="1"/>
  <c r="AX106" i="34" s="1"/>
  <c r="O107" i="34"/>
  <c r="D143" i="34"/>
  <c r="E144" i="34" s="1"/>
  <c r="H143" i="34" s="1"/>
  <c r="I143" i="34" s="1"/>
  <c r="J143" i="34" s="1"/>
  <c r="E129" i="34"/>
  <c r="H128" i="34" s="1"/>
  <c r="I128" i="34" s="1"/>
  <c r="J128" i="34" s="1"/>
  <c r="D140" i="34"/>
  <c r="E141" i="34" s="1"/>
  <c r="H140" i="34" s="1"/>
  <c r="I140" i="34" s="1"/>
  <c r="J140" i="34" s="1"/>
  <c r="E126" i="34"/>
  <c r="H125" i="34" s="1"/>
  <c r="I125" i="34" s="1"/>
  <c r="J125" i="34" s="1"/>
  <c r="O76" i="34"/>
  <c r="P44" i="34"/>
  <c r="Q44" i="34" s="1"/>
  <c r="S44" i="34" s="1"/>
  <c r="U44" i="34" s="1"/>
  <c r="AQ44" i="34" s="1"/>
  <c r="AU44" i="34" s="1"/>
  <c r="O45" i="34"/>
  <c r="E130" i="34"/>
  <c r="H129" i="34" s="1"/>
  <c r="I129" i="34" s="1"/>
  <c r="J129" i="34" s="1"/>
  <c r="D144" i="34"/>
  <c r="E145" i="34" s="1"/>
  <c r="H144" i="34" s="1"/>
  <c r="I144" i="34" s="1"/>
  <c r="J144" i="34" s="1"/>
  <c r="O28" i="34"/>
  <c r="E123" i="34"/>
  <c r="H122" i="34" s="1"/>
  <c r="I122" i="34" s="1"/>
  <c r="J122" i="34" s="1"/>
  <c r="P122" i="34" s="1"/>
  <c r="D137" i="34"/>
  <c r="E138" i="34" s="1"/>
  <c r="H137" i="34" s="1"/>
  <c r="I137" i="34" s="1"/>
  <c r="J137" i="34" s="1"/>
  <c r="P137" i="34" s="1"/>
  <c r="P59" i="34"/>
  <c r="Q59" i="34" s="1"/>
  <c r="S59" i="34" s="1"/>
  <c r="U59" i="34" s="1"/>
  <c r="AQ59" i="34" s="1"/>
  <c r="AU59" i="34" s="1"/>
  <c r="D147" i="34"/>
  <c r="E148" i="34" s="1"/>
  <c r="H147" i="34" s="1"/>
  <c r="I147" i="34" s="1"/>
  <c r="J147" i="34" s="1"/>
  <c r="E133" i="34"/>
  <c r="H132" i="34" s="1"/>
  <c r="I132" i="34" s="1"/>
  <c r="J132" i="34" s="1"/>
  <c r="P91" i="34"/>
  <c r="Q91" i="34" s="1"/>
  <c r="S91" i="34" s="1"/>
  <c r="U91" i="34" s="1"/>
  <c r="AJ91" i="34" s="1"/>
  <c r="AN91" i="34" s="1"/>
  <c r="Q106" i="12"/>
  <c r="S106" i="12" s="1"/>
  <c r="U106" i="12" s="1"/>
  <c r="AT106" i="12" s="1"/>
  <c r="AX106" i="12" s="1"/>
  <c r="O107" i="12"/>
  <c r="P30" i="31"/>
  <c r="Q30" i="31" s="1"/>
  <c r="S30" i="31" s="1"/>
  <c r="U30" i="31" s="1"/>
  <c r="AQ30" i="31" s="1"/>
  <c r="AU30" i="31" s="1"/>
  <c r="O31" i="31"/>
  <c r="P30" i="25"/>
  <c r="Q30" i="25" s="1"/>
  <c r="S30" i="25" s="1"/>
  <c r="U30" i="25" s="1"/>
  <c r="AQ30" i="25" s="1"/>
  <c r="AU30" i="25" s="1"/>
  <c r="O31" i="25"/>
  <c r="Q90" i="26"/>
  <c r="S90" i="26" s="1"/>
  <c r="U90" i="26" s="1"/>
  <c r="AJ90" i="26" s="1"/>
  <c r="AN90" i="26" s="1"/>
  <c r="O91" i="26"/>
  <c r="P46" i="23"/>
  <c r="Q46" i="23" s="1"/>
  <c r="S46" i="23" s="1"/>
  <c r="U46" i="23" s="1"/>
  <c r="AQ46" i="23" s="1"/>
  <c r="AU46" i="23" s="1"/>
  <c r="P90" i="4"/>
  <c r="Q90" i="4" s="1"/>
  <c r="S90" i="4" s="1"/>
  <c r="U90" i="4" s="1"/>
  <c r="AJ90" i="4" s="1"/>
  <c r="AN90" i="4" s="1"/>
  <c r="P90" i="25"/>
  <c r="Q90" i="25" s="1"/>
  <c r="S90" i="25" s="1"/>
  <c r="U90" i="25" s="1"/>
  <c r="AJ90" i="25" s="1"/>
  <c r="AN90" i="25" s="1"/>
  <c r="O91" i="25"/>
  <c r="Q105" i="5"/>
  <c r="S105" i="5" s="1"/>
  <c r="U105" i="5" s="1"/>
  <c r="AT105" i="5" s="1"/>
  <c r="AX105" i="5" s="1"/>
  <c r="O106" i="5"/>
  <c r="D132" i="33"/>
  <c r="E117" i="33"/>
  <c r="H116" i="33" s="1"/>
  <c r="I116" i="33" s="1"/>
  <c r="J116" i="33" s="1"/>
  <c r="E133" i="30"/>
  <c r="H132" i="30" s="1"/>
  <c r="I132" i="30" s="1"/>
  <c r="J132" i="30" s="1"/>
  <c r="D147" i="30"/>
  <c r="E148" i="30" s="1"/>
  <c r="H147" i="30" s="1"/>
  <c r="I147" i="30" s="1"/>
  <c r="J147" i="30" s="1"/>
  <c r="D125" i="3"/>
  <c r="E110" i="3"/>
  <c r="H109" i="3" s="1"/>
  <c r="I109" i="3" s="1"/>
  <c r="J109" i="3" s="1"/>
  <c r="E115" i="5"/>
  <c r="H114" i="5" s="1"/>
  <c r="I114" i="5" s="1"/>
  <c r="J114" i="5" s="1"/>
  <c r="D130" i="5"/>
  <c r="D140" i="28"/>
  <c r="E141" i="28" s="1"/>
  <c r="H140" i="28" s="1"/>
  <c r="I140" i="28" s="1"/>
  <c r="J140" i="28" s="1"/>
  <c r="E126" i="28"/>
  <c r="H125" i="28" s="1"/>
  <c r="I125" i="28" s="1"/>
  <c r="J125" i="28" s="1"/>
  <c r="P76" i="3"/>
  <c r="Q76" i="3" s="1"/>
  <c r="S76" i="3" s="1"/>
  <c r="U76" i="3" s="1"/>
  <c r="AQ76" i="3" s="1"/>
  <c r="AU76" i="3" s="1"/>
  <c r="D145" i="21"/>
  <c r="E146" i="21" s="1"/>
  <c r="H145" i="21" s="1"/>
  <c r="I145" i="21" s="1"/>
  <c r="J145" i="21" s="1"/>
  <c r="E131" i="21"/>
  <c r="H130" i="21" s="1"/>
  <c r="I130" i="21" s="1"/>
  <c r="J130" i="21" s="1"/>
  <c r="E132" i="14"/>
  <c r="H131" i="14" s="1"/>
  <c r="I131" i="14" s="1"/>
  <c r="J131" i="14" s="1"/>
  <c r="D146" i="14"/>
  <c r="E147" i="14" s="1"/>
  <c r="H146" i="14" s="1"/>
  <c r="I146" i="14" s="1"/>
  <c r="J146" i="14" s="1"/>
  <c r="E125" i="15"/>
  <c r="H124" i="15" s="1"/>
  <c r="I124" i="15" s="1"/>
  <c r="J124" i="15" s="1"/>
  <c r="D139" i="15"/>
  <c r="E140" i="15" s="1"/>
  <c r="H139" i="15" s="1"/>
  <c r="I139" i="15" s="1"/>
  <c r="J139" i="15" s="1"/>
  <c r="E110" i="24"/>
  <c r="H109" i="24" s="1"/>
  <c r="I109" i="24" s="1"/>
  <c r="J109" i="24" s="1"/>
  <c r="D125" i="24"/>
  <c r="P59" i="15"/>
  <c r="Q59" i="15" s="1"/>
  <c r="S59" i="15" s="1"/>
  <c r="U59" i="15" s="1"/>
  <c r="AQ59" i="15" s="1"/>
  <c r="AU59" i="15" s="1"/>
  <c r="O60" i="15"/>
  <c r="E128" i="2"/>
  <c r="H127" i="2" s="1"/>
  <c r="I127" i="2" s="1"/>
  <c r="J127" i="2" s="1"/>
  <c r="D142" i="2"/>
  <c r="E143" i="2" s="1"/>
  <c r="H142" i="2" s="1"/>
  <c r="I142" i="2" s="1"/>
  <c r="J142" i="2" s="1"/>
  <c r="D129" i="30"/>
  <c r="E114" i="30"/>
  <c r="H113" i="30" s="1"/>
  <c r="I113" i="30" s="1"/>
  <c r="J113" i="30" s="1"/>
  <c r="D136" i="20"/>
  <c r="E137" i="20" s="1"/>
  <c r="H136" i="20" s="1"/>
  <c r="I136" i="20" s="1"/>
  <c r="J136" i="20" s="1"/>
  <c r="P136" i="20" s="1"/>
  <c r="E122" i="20"/>
  <c r="H121" i="20" s="1"/>
  <c r="I121" i="20" s="1"/>
  <c r="J121" i="20" s="1"/>
  <c r="P121" i="20" s="1"/>
  <c r="D145" i="15"/>
  <c r="E146" i="15" s="1"/>
  <c r="H145" i="15" s="1"/>
  <c r="I145" i="15" s="1"/>
  <c r="J145" i="15" s="1"/>
  <c r="E131" i="15"/>
  <c r="H130" i="15" s="1"/>
  <c r="I130" i="15" s="1"/>
  <c r="J130" i="15" s="1"/>
  <c r="O75" i="25"/>
  <c r="E122" i="4"/>
  <c r="H121" i="4" s="1"/>
  <c r="I121" i="4" s="1"/>
  <c r="J121" i="4" s="1"/>
  <c r="P121" i="4" s="1"/>
  <c r="D136" i="4"/>
  <c r="E137" i="4" s="1"/>
  <c r="H136" i="4" s="1"/>
  <c r="I136" i="4" s="1"/>
  <c r="J136" i="4" s="1"/>
  <c r="P136" i="4" s="1"/>
  <c r="O75" i="18"/>
  <c r="D132" i="21"/>
  <c r="E117" i="21"/>
  <c r="H116" i="21" s="1"/>
  <c r="I116" i="21" s="1"/>
  <c r="J116" i="21" s="1"/>
  <c r="N46" i="33"/>
  <c r="O46" i="33" s="1"/>
  <c r="D145" i="7"/>
  <c r="E146" i="7" s="1"/>
  <c r="H145" i="7" s="1"/>
  <c r="I145" i="7" s="1"/>
  <c r="J145" i="7" s="1"/>
  <c r="E131" i="7"/>
  <c r="H130" i="7" s="1"/>
  <c r="I130" i="7" s="1"/>
  <c r="J130" i="7" s="1"/>
  <c r="E124" i="17"/>
  <c r="H123" i="17" s="1"/>
  <c r="I123" i="17" s="1"/>
  <c r="J123" i="17" s="1"/>
  <c r="D138" i="17"/>
  <c r="E139" i="17" s="1"/>
  <c r="H138" i="17" s="1"/>
  <c r="I138" i="17" s="1"/>
  <c r="J138" i="17" s="1"/>
  <c r="O45" i="30"/>
  <c r="E115" i="28"/>
  <c r="H114" i="28" s="1"/>
  <c r="I114" i="28" s="1"/>
  <c r="J114" i="28" s="1"/>
  <c r="D130" i="28"/>
  <c r="E125" i="2"/>
  <c r="H124" i="2" s="1"/>
  <c r="I124" i="2" s="1"/>
  <c r="J124" i="2" s="1"/>
  <c r="D139" i="2"/>
  <c r="E140" i="2" s="1"/>
  <c r="H139" i="2" s="1"/>
  <c r="I139" i="2" s="1"/>
  <c r="J139" i="2" s="1"/>
  <c r="Q105" i="13"/>
  <c r="S105" i="13" s="1"/>
  <c r="U105" i="13" s="1"/>
  <c r="AT105" i="13" s="1"/>
  <c r="AX105" i="13" s="1"/>
  <c r="O106" i="13"/>
  <c r="E126" i="12"/>
  <c r="H125" i="12" s="1"/>
  <c r="I125" i="12" s="1"/>
  <c r="J125" i="12" s="1"/>
  <c r="D140" i="12"/>
  <c r="E141" i="12" s="1"/>
  <c r="H140" i="12" s="1"/>
  <c r="I140" i="12" s="1"/>
  <c r="J140" i="12" s="1"/>
  <c r="D126" i="30"/>
  <c r="E111" i="30"/>
  <c r="H110" i="30" s="1"/>
  <c r="I110" i="30" s="1"/>
  <c r="J110" i="30" s="1"/>
  <c r="E106" i="9"/>
  <c r="H105" i="9" s="1"/>
  <c r="I105" i="9" s="1"/>
  <c r="J105" i="9" s="1"/>
  <c r="P105" i="9" s="1"/>
  <c r="D121" i="9"/>
  <c r="O107" i="25"/>
  <c r="D143" i="18"/>
  <c r="E144" i="18" s="1"/>
  <c r="H143" i="18" s="1"/>
  <c r="I143" i="18" s="1"/>
  <c r="J143" i="18" s="1"/>
  <c r="E129" i="18"/>
  <c r="H128" i="18" s="1"/>
  <c r="I128" i="18" s="1"/>
  <c r="J128" i="18" s="1"/>
  <c r="D136" i="5"/>
  <c r="E137" i="5" s="1"/>
  <c r="H136" i="5" s="1"/>
  <c r="I136" i="5" s="1"/>
  <c r="J136" i="5" s="1"/>
  <c r="P136" i="5" s="1"/>
  <c r="E122" i="5"/>
  <c r="H121" i="5" s="1"/>
  <c r="I121" i="5" s="1"/>
  <c r="J121" i="5" s="1"/>
  <c r="P121" i="5" s="1"/>
  <c r="O75" i="30"/>
  <c r="E133" i="14"/>
  <c r="H132" i="14" s="1"/>
  <c r="I132" i="14" s="1"/>
  <c r="J132" i="14" s="1"/>
  <c r="D147" i="14"/>
  <c r="E148" i="14" s="1"/>
  <c r="H147" i="14" s="1"/>
  <c r="I147" i="14" s="1"/>
  <c r="J147" i="14" s="1"/>
  <c r="E126" i="5"/>
  <c r="H125" i="5" s="1"/>
  <c r="I125" i="5" s="1"/>
  <c r="J125" i="5" s="1"/>
  <c r="D140" i="5"/>
  <c r="E141" i="5" s="1"/>
  <c r="H140" i="5" s="1"/>
  <c r="I140" i="5" s="1"/>
  <c r="J140" i="5" s="1"/>
  <c r="P106" i="6"/>
  <c r="Q106" i="6" s="1"/>
  <c r="S106" i="6" s="1"/>
  <c r="U106" i="6" s="1"/>
  <c r="AT106" i="6" s="1"/>
  <c r="AX106" i="6" s="1"/>
  <c r="N30" i="9"/>
  <c r="D132" i="13"/>
  <c r="E117" i="13"/>
  <c r="H116" i="13" s="1"/>
  <c r="I116" i="13" s="1"/>
  <c r="J116" i="13" s="1"/>
  <c r="E128" i="4"/>
  <c r="H127" i="4" s="1"/>
  <c r="I127" i="4" s="1"/>
  <c r="J127" i="4" s="1"/>
  <c r="D142" i="4"/>
  <c r="E143" i="4" s="1"/>
  <c r="H142" i="4" s="1"/>
  <c r="I142" i="4" s="1"/>
  <c r="J142" i="4" s="1"/>
  <c r="P46" i="17"/>
  <c r="Q46" i="17" s="1"/>
  <c r="S46" i="17" s="1"/>
  <c r="U46" i="17" s="1"/>
  <c r="AQ46" i="17" s="1"/>
  <c r="AU46" i="17" s="1"/>
  <c r="D141" i="4"/>
  <c r="E142" i="4" s="1"/>
  <c r="H141" i="4" s="1"/>
  <c r="I141" i="4" s="1"/>
  <c r="J141" i="4" s="1"/>
  <c r="E127" i="4"/>
  <c r="H126" i="4" s="1"/>
  <c r="I126" i="4" s="1"/>
  <c r="J126" i="4" s="1"/>
  <c r="P106" i="8"/>
  <c r="Q106" i="8" s="1"/>
  <c r="S106" i="8" s="1"/>
  <c r="U106" i="8" s="1"/>
  <c r="AT106" i="8" s="1"/>
  <c r="AX106" i="8" s="1"/>
  <c r="O107" i="8"/>
  <c r="E128" i="19"/>
  <c r="H127" i="19" s="1"/>
  <c r="I127" i="19" s="1"/>
  <c r="J127" i="19" s="1"/>
  <c r="D142" i="19"/>
  <c r="E143" i="19" s="1"/>
  <c r="H142" i="19" s="1"/>
  <c r="I142" i="19" s="1"/>
  <c r="J142" i="19" s="1"/>
  <c r="Q121" i="26"/>
  <c r="S121" i="26" s="1"/>
  <c r="U121" i="26" s="1"/>
  <c r="AT121" i="26" s="1"/>
  <c r="O122" i="26"/>
  <c r="E127" i="9"/>
  <c r="H126" i="9" s="1"/>
  <c r="I126" i="9" s="1"/>
  <c r="J126" i="9" s="1"/>
  <c r="D141" i="9"/>
  <c r="E142" i="9" s="1"/>
  <c r="H141" i="9" s="1"/>
  <c r="I141" i="9" s="1"/>
  <c r="J141" i="9" s="1"/>
  <c r="D136" i="33"/>
  <c r="E137" i="33" s="1"/>
  <c r="H136" i="33" s="1"/>
  <c r="I136" i="33" s="1"/>
  <c r="J136" i="33" s="1"/>
  <c r="P136" i="33" s="1"/>
  <c r="E122" i="33"/>
  <c r="H121" i="33" s="1"/>
  <c r="I121" i="33" s="1"/>
  <c r="J121" i="33" s="1"/>
  <c r="P121" i="33" s="1"/>
  <c r="P30" i="6"/>
  <c r="Q30" i="6" s="1"/>
  <c r="S30" i="6" s="1"/>
  <c r="U30" i="6" s="1"/>
  <c r="AQ30" i="6" s="1"/>
  <c r="AU30" i="6" s="1"/>
  <c r="D124" i="23"/>
  <c r="E109" i="23"/>
  <c r="H108" i="23" s="1"/>
  <c r="I108" i="23" s="1"/>
  <c r="J108" i="23" s="1"/>
  <c r="P44" i="1"/>
  <c r="Q44" i="1" s="1"/>
  <c r="S44" i="1" s="1"/>
  <c r="U44" i="1" s="1"/>
  <c r="AQ44" i="1" s="1"/>
  <c r="AU44" i="1" s="1"/>
  <c r="N62" i="2"/>
  <c r="O62" i="2" s="1"/>
  <c r="P61" i="2"/>
  <c r="Q61" i="2" s="1"/>
  <c r="S61" i="2" s="1"/>
  <c r="U61" i="2" s="1"/>
  <c r="AQ61" i="2" s="1"/>
  <c r="AU61" i="2" s="1"/>
  <c r="Q105" i="20"/>
  <c r="S105" i="20" s="1"/>
  <c r="U105" i="20" s="1"/>
  <c r="AT105" i="20" s="1"/>
  <c r="AX105" i="20" s="1"/>
  <c r="O106" i="20"/>
  <c r="E111" i="33"/>
  <c r="H110" i="33" s="1"/>
  <c r="I110" i="33" s="1"/>
  <c r="J110" i="33" s="1"/>
  <c r="D126" i="33"/>
  <c r="D138" i="21"/>
  <c r="E139" i="21" s="1"/>
  <c r="H138" i="21" s="1"/>
  <c r="I138" i="21" s="1"/>
  <c r="J138" i="21" s="1"/>
  <c r="E124" i="21"/>
  <c r="H123" i="21" s="1"/>
  <c r="I123" i="21" s="1"/>
  <c r="J123" i="21" s="1"/>
  <c r="E126" i="26"/>
  <c r="H125" i="26" s="1"/>
  <c r="I125" i="26" s="1"/>
  <c r="J125" i="26" s="1"/>
  <c r="D140" i="26"/>
  <c r="E141" i="26" s="1"/>
  <c r="H140" i="26" s="1"/>
  <c r="I140" i="26" s="1"/>
  <c r="J140" i="26" s="1"/>
  <c r="E133" i="4"/>
  <c r="H132" i="4" s="1"/>
  <c r="I132" i="4" s="1"/>
  <c r="J132" i="4" s="1"/>
  <c r="D147" i="4"/>
  <c r="E148" i="4" s="1"/>
  <c r="H147" i="4" s="1"/>
  <c r="I147" i="4" s="1"/>
  <c r="J147" i="4" s="1"/>
  <c r="Q105" i="4"/>
  <c r="S105" i="4" s="1"/>
  <c r="U105" i="4" s="1"/>
  <c r="AT105" i="4" s="1"/>
  <c r="AX105" i="4" s="1"/>
  <c r="O106" i="4"/>
  <c r="O30" i="20"/>
  <c r="D136" i="28"/>
  <c r="E137" i="28" s="1"/>
  <c r="H136" i="28" s="1"/>
  <c r="I136" i="28" s="1"/>
  <c r="J136" i="28" s="1"/>
  <c r="P136" i="28" s="1"/>
  <c r="E122" i="28"/>
  <c r="H121" i="28" s="1"/>
  <c r="I121" i="28" s="1"/>
  <c r="J121" i="28" s="1"/>
  <c r="P121" i="28" s="1"/>
  <c r="P74" i="23"/>
  <c r="Q74" i="23" s="1"/>
  <c r="S74" i="23" s="1"/>
  <c r="U74" i="23" s="1"/>
  <c r="AQ74" i="23" s="1"/>
  <c r="AU74" i="23" s="1"/>
  <c r="E131" i="4"/>
  <c r="H130" i="4" s="1"/>
  <c r="I130" i="4" s="1"/>
  <c r="J130" i="4" s="1"/>
  <c r="D145" i="4"/>
  <c r="E146" i="4" s="1"/>
  <c r="H145" i="4" s="1"/>
  <c r="I145" i="4" s="1"/>
  <c r="J145" i="4" s="1"/>
  <c r="O61" i="26"/>
  <c r="P60" i="33"/>
  <c r="Q60" i="33" s="1"/>
  <c r="S60" i="33" s="1"/>
  <c r="U60" i="33" s="1"/>
  <c r="AQ60" i="33" s="1"/>
  <c r="AU60" i="33" s="1"/>
  <c r="O61" i="33"/>
  <c r="P75" i="11"/>
  <c r="Q75" i="11" s="1"/>
  <c r="S75" i="11" s="1"/>
  <c r="U75" i="11" s="1"/>
  <c r="AQ75" i="11" s="1"/>
  <c r="AU75" i="11" s="1"/>
  <c r="Q89" i="9"/>
  <c r="S89" i="9" s="1"/>
  <c r="U89" i="9" s="1"/>
  <c r="AJ89" i="9" s="1"/>
  <c r="AN89" i="9" s="1"/>
  <c r="O90" i="9"/>
  <c r="E127" i="6"/>
  <c r="H126" i="6" s="1"/>
  <c r="I126" i="6" s="1"/>
  <c r="J126" i="6" s="1"/>
  <c r="D141" i="6"/>
  <c r="E142" i="6" s="1"/>
  <c r="H141" i="6" s="1"/>
  <c r="I141" i="6" s="1"/>
  <c r="J141" i="6" s="1"/>
  <c r="D140" i="17"/>
  <c r="E141" i="17" s="1"/>
  <c r="H140" i="17" s="1"/>
  <c r="I140" i="17" s="1"/>
  <c r="J140" i="17" s="1"/>
  <c r="E126" i="17"/>
  <c r="H125" i="17" s="1"/>
  <c r="I125" i="17" s="1"/>
  <c r="J125" i="17" s="1"/>
  <c r="P61" i="13"/>
  <c r="Q61" i="13" s="1"/>
  <c r="S61" i="13" s="1"/>
  <c r="U61" i="13" s="1"/>
  <c r="AQ61" i="13" s="1"/>
  <c r="AU61" i="13" s="1"/>
  <c r="E130" i="18"/>
  <c r="H129" i="18" s="1"/>
  <c r="I129" i="18" s="1"/>
  <c r="J129" i="18" s="1"/>
  <c r="D144" i="18"/>
  <c r="E145" i="18" s="1"/>
  <c r="H144" i="18" s="1"/>
  <c r="I144" i="18" s="1"/>
  <c r="J144" i="18" s="1"/>
  <c r="E125" i="29"/>
  <c r="H124" i="29" s="1"/>
  <c r="I124" i="29" s="1"/>
  <c r="J124" i="29" s="1"/>
  <c r="D139" i="29"/>
  <c r="E140" i="29" s="1"/>
  <c r="H139" i="29" s="1"/>
  <c r="I139" i="29" s="1"/>
  <c r="J139" i="29" s="1"/>
  <c r="D142" i="29"/>
  <c r="E143" i="29" s="1"/>
  <c r="H142" i="29" s="1"/>
  <c r="I142" i="29" s="1"/>
  <c r="J142" i="29" s="1"/>
  <c r="E128" i="29"/>
  <c r="H127" i="29" s="1"/>
  <c r="I127" i="29" s="1"/>
  <c r="J127" i="29" s="1"/>
  <c r="E131" i="31"/>
  <c r="H130" i="31" s="1"/>
  <c r="I130" i="31" s="1"/>
  <c r="J130" i="31" s="1"/>
  <c r="D145" i="31"/>
  <c r="E146" i="31" s="1"/>
  <c r="H145" i="31" s="1"/>
  <c r="I145" i="31" s="1"/>
  <c r="J145" i="31" s="1"/>
  <c r="D144" i="27"/>
  <c r="E145" i="27" s="1"/>
  <c r="H144" i="27" s="1"/>
  <c r="I144" i="27" s="1"/>
  <c r="J144" i="27" s="1"/>
  <c r="E130" i="27"/>
  <c r="H129" i="27" s="1"/>
  <c r="I129" i="27" s="1"/>
  <c r="J129" i="27" s="1"/>
  <c r="E133" i="5"/>
  <c r="H132" i="5" s="1"/>
  <c r="I132" i="5" s="1"/>
  <c r="J132" i="5" s="1"/>
  <c r="D147" i="5"/>
  <c r="E148" i="5" s="1"/>
  <c r="H147" i="5" s="1"/>
  <c r="I147" i="5" s="1"/>
  <c r="J147" i="5" s="1"/>
  <c r="P74" i="16"/>
  <c r="Q74" i="16" s="1"/>
  <c r="S74" i="16" s="1"/>
  <c r="U74" i="16" s="1"/>
  <c r="AQ74" i="16" s="1"/>
  <c r="AU74" i="16" s="1"/>
  <c r="D123" i="19"/>
  <c r="E108" i="19"/>
  <c r="H107" i="19" s="1"/>
  <c r="I107" i="19" s="1"/>
  <c r="J107" i="19" s="1"/>
  <c r="E130" i="6"/>
  <c r="H129" i="6" s="1"/>
  <c r="I129" i="6" s="1"/>
  <c r="J129" i="6" s="1"/>
  <c r="D144" i="6"/>
  <c r="E145" i="6" s="1"/>
  <c r="H144" i="6" s="1"/>
  <c r="I144" i="6" s="1"/>
  <c r="J144" i="6" s="1"/>
  <c r="E132" i="19"/>
  <c r="H131" i="19" s="1"/>
  <c r="I131" i="19" s="1"/>
  <c r="J131" i="19" s="1"/>
  <c r="D146" i="19"/>
  <c r="E147" i="19" s="1"/>
  <c r="H146" i="19" s="1"/>
  <c r="I146" i="19" s="1"/>
  <c r="J146" i="19" s="1"/>
  <c r="P60" i="30"/>
  <c r="Q60" i="30" s="1"/>
  <c r="S60" i="30" s="1"/>
  <c r="U60" i="30" s="1"/>
  <c r="AQ60" i="30" s="1"/>
  <c r="AU60" i="30" s="1"/>
  <c r="E123" i="10"/>
  <c r="H122" i="10" s="1"/>
  <c r="I122" i="10" s="1"/>
  <c r="J122" i="10" s="1"/>
  <c r="D137" i="10"/>
  <c r="E138" i="10" s="1"/>
  <c r="H137" i="10" s="1"/>
  <c r="I137" i="10" s="1"/>
  <c r="J137" i="10" s="1"/>
  <c r="Q136" i="26"/>
  <c r="S136" i="26" s="1"/>
  <c r="U136" i="26" s="1"/>
  <c r="AT136" i="26" s="1"/>
  <c r="AX136" i="26" s="1"/>
  <c r="O137" i="26"/>
  <c r="O92" i="1"/>
  <c r="D123" i="24"/>
  <c r="E108" i="24"/>
  <c r="H107" i="24" s="1"/>
  <c r="I107" i="24" s="1"/>
  <c r="J107" i="24" s="1"/>
  <c r="Q105" i="33"/>
  <c r="S105" i="33" s="1"/>
  <c r="U105" i="33" s="1"/>
  <c r="AT105" i="33" s="1"/>
  <c r="AX105" i="33" s="1"/>
  <c r="O106" i="33"/>
  <c r="E115" i="18"/>
  <c r="H114" i="18" s="1"/>
  <c r="I114" i="18" s="1"/>
  <c r="J114" i="18" s="1"/>
  <c r="D130" i="18"/>
  <c r="P90" i="33"/>
  <c r="Q90" i="33" s="1"/>
  <c r="S90" i="33" s="1"/>
  <c r="U90" i="33" s="1"/>
  <c r="AJ90" i="33" s="1"/>
  <c r="AN90" i="33" s="1"/>
  <c r="O91" i="33"/>
  <c r="O61" i="10"/>
  <c r="D143" i="3"/>
  <c r="E144" i="3" s="1"/>
  <c r="H143" i="3" s="1"/>
  <c r="I143" i="3" s="1"/>
  <c r="J143" i="3" s="1"/>
  <c r="E129" i="3"/>
  <c r="H128" i="3" s="1"/>
  <c r="I128" i="3" s="1"/>
  <c r="J128" i="3" s="1"/>
  <c r="E123" i="13"/>
  <c r="H122" i="13" s="1"/>
  <c r="I122" i="13" s="1"/>
  <c r="J122" i="13" s="1"/>
  <c r="D137" i="13"/>
  <c r="E138" i="13" s="1"/>
  <c r="H137" i="13" s="1"/>
  <c r="I137" i="13" s="1"/>
  <c r="J137" i="13" s="1"/>
  <c r="D127" i="18"/>
  <c r="E112" i="18"/>
  <c r="H111" i="18" s="1"/>
  <c r="I111" i="18" s="1"/>
  <c r="J111" i="18" s="1"/>
  <c r="D132" i="23"/>
  <c r="E117" i="23"/>
  <c r="H116" i="23" s="1"/>
  <c r="I116" i="23" s="1"/>
  <c r="J116" i="23" s="1"/>
  <c r="E126" i="2"/>
  <c r="H125" i="2" s="1"/>
  <c r="I125" i="2" s="1"/>
  <c r="J125" i="2" s="1"/>
  <c r="D140" i="2"/>
  <c r="E141" i="2" s="1"/>
  <c r="H140" i="2" s="1"/>
  <c r="I140" i="2" s="1"/>
  <c r="J140" i="2" s="1"/>
  <c r="E133" i="29"/>
  <c r="H132" i="29" s="1"/>
  <c r="I132" i="29" s="1"/>
  <c r="J132" i="29" s="1"/>
  <c r="D147" i="29"/>
  <c r="E148" i="29" s="1"/>
  <c r="H147" i="29" s="1"/>
  <c r="I147" i="29" s="1"/>
  <c r="J147" i="29" s="1"/>
  <c r="E128" i="11"/>
  <c r="H127" i="11" s="1"/>
  <c r="I127" i="11" s="1"/>
  <c r="J127" i="11" s="1"/>
  <c r="D142" i="11"/>
  <c r="E143" i="11" s="1"/>
  <c r="H142" i="11" s="1"/>
  <c r="I142" i="11" s="1"/>
  <c r="J142" i="11" s="1"/>
  <c r="O61" i="4"/>
  <c r="O61" i="18"/>
  <c r="O60" i="20"/>
  <c r="D139" i="27"/>
  <c r="E140" i="27" s="1"/>
  <c r="H139" i="27" s="1"/>
  <c r="I139" i="27" s="1"/>
  <c r="J139" i="27" s="1"/>
  <c r="E125" i="27"/>
  <c r="H124" i="27" s="1"/>
  <c r="I124" i="27" s="1"/>
  <c r="J124" i="27" s="1"/>
  <c r="E106" i="7"/>
  <c r="H105" i="7" s="1"/>
  <c r="I105" i="7" s="1"/>
  <c r="J105" i="7" s="1"/>
  <c r="P105" i="7" s="1"/>
  <c r="D121" i="7"/>
  <c r="D141" i="21"/>
  <c r="E142" i="21" s="1"/>
  <c r="H141" i="21" s="1"/>
  <c r="I141" i="21" s="1"/>
  <c r="J141" i="21" s="1"/>
  <c r="E127" i="21"/>
  <c r="H126" i="21" s="1"/>
  <c r="I126" i="21" s="1"/>
  <c r="J126" i="21" s="1"/>
  <c r="Q105" i="28"/>
  <c r="S105" i="28" s="1"/>
  <c r="U105" i="28" s="1"/>
  <c r="AT105" i="28" s="1"/>
  <c r="AX105" i="28" s="1"/>
  <c r="O106" i="28"/>
  <c r="D140" i="22"/>
  <c r="E141" i="22" s="1"/>
  <c r="H140" i="22" s="1"/>
  <c r="I140" i="22" s="1"/>
  <c r="J140" i="22" s="1"/>
  <c r="E126" i="22"/>
  <c r="H125" i="22" s="1"/>
  <c r="I125" i="22" s="1"/>
  <c r="J125" i="22" s="1"/>
  <c r="E127" i="28"/>
  <c r="H126" i="28" s="1"/>
  <c r="I126" i="28" s="1"/>
  <c r="J126" i="28" s="1"/>
  <c r="D141" i="28"/>
  <c r="E142" i="28" s="1"/>
  <c r="H141" i="28" s="1"/>
  <c r="I141" i="28" s="1"/>
  <c r="J141" i="28" s="1"/>
  <c r="D137" i="8"/>
  <c r="E138" i="8" s="1"/>
  <c r="H137" i="8" s="1"/>
  <c r="I137" i="8" s="1"/>
  <c r="J137" i="8" s="1"/>
  <c r="E123" i="8"/>
  <c r="H122" i="8" s="1"/>
  <c r="I122" i="8" s="1"/>
  <c r="J122" i="8" s="1"/>
  <c r="P90" i="31"/>
  <c r="Q90" i="31" s="1"/>
  <c r="S90" i="31" s="1"/>
  <c r="U90" i="31" s="1"/>
  <c r="AJ90" i="31" s="1"/>
  <c r="AN90" i="31" s="1"/>
  <c r="P75" i="4"/>
  <c r="Q75" i="4" s="1"/>
  <c r="S75" i="4" s="1"/>
  <c r="U75" i="4" s="1"/>
  <c r="AQ75" i="4" s="1"/>
  <c r="AU75" i="4" s="1"/>
  <c r="E133" i="27"/>
  <c r="H132" i="27" s="1"/>
  <c r="I132" i="27" s="1"/>
  <c r="J132" i="27" s="1"/>
  <c r="D147" i="27"/>
  <c r="E148" i="27" s="1"/>
  <c r="H147" i="27" s="1"/>
  <c r="I147" i="27" s="1"/>
  <c r="J147" i="27" s="1"/>
  <c r="D127" i="9"/>
  <c r="E112" i="9"/>
  <c r="H111" i="9" s="1"/>
  <c r="I111" i="9" s="1"/>
  <c r="J111" i="9" s="1"/>
  <c r="E129" i="26"/>
  <c r="H128" i="26" s="1"/>
  <c r="I128" i="26" s="1"/>
  <c r="J128" i="26" s="1"/>
  <c r="D143" i="26"/>
  <c r="E144" i="26" s="1"/>
  <c r="H143" i="26" s="1"/>
  <c r="I143" i="26" s="1"/>
  <c r="J143" i="26" s="1"/>
  <c r="E129" i="10"/>
  <c r="H128" i="10" s="1"/>
  <c r="I128" i="10" s="1"/>
  <c r="J128" i="10" s="1"/>
  <c r="D143" i="10"/>
  <c r="E144" i="10" s="1"/>
  <c r="H143" i="10" s="1"/>
  <c r="I143" i="10" s="1"/>
  <c r="J143" i="10" s="1"/>
  <c r="E129" i="23"/>
  <c r="H128" i="23" s="1"/>
  <c r="I128" i="23" s="1"/>
  <c r="J128" i="23" s="1"/>
  <c r="D143" i="23"/>
  <c r="E144" i="23" s="1"/>
  <c r="H143" i="23" s="1"/>
  <c r="I143" i="23" s="1"/>
  <c r="J143" i="23" s="1"/>
  <c r="D137" i="23"/>
  <c r="E138" i="23" s="1"/>
  <c r="H137" i="23" s="1"/>
  <c r="I137" i="23" s="1"/>
  <c r="J137" i="23" s="1"/>
  <c r="E123" i="23"/>
  <c r="H122" i="23" s="1"/>
  <c r="I122" i="23" s="1"/>
  <c r="J122" i="23" s="1"/>
  <c r="P90" i="11"/>
  <c r="Q90" i="11" s="1"/>
  <c r="S90" i="11" s="1"/>
  <c r="U90" i="11" s="1"/>
  <c r="AJ90" i="11" s="1"/>
  <c r="AN90" i="11" s="1"/>
  <c r="E129" i="12"/>
  <c r="H128" i="12" s="1"/>
  <c r="I128" i="12" s="1"/>
  <c r="J128" i="12" s="1"/>
  <c r="D143" i="12"/>
  <c r="E144" i="12" s="1"/>
  <c r="H143" i="12" s="1"/>
  <c r="I143" i="12" s="1"/>
  <c r="J143" i="12" s="1"/>
  <c r="D142" i="20"/>
  <c r="E143" i="20" s="1"/>
  <c r="H142" i="20" s="1"/>
  <c r="I142" i="20" s="1"/>
  <c r="J142" i="20" s="1"/>
  <c r="E128" i="20"/>
  <c r="H127" i="20" s="1"/>
  <c r="I127" i="20" s="1"/>
  <c r="J127" i="20" s="1"/>
  <c r="E107" i="17"/>
  <c r="H106" i="17" s="1"/>
  <c r="I106" i="17" s="1"/>
  <c r="J106" i="17" s="1"/>
  <c r="D122" i="17"/>
  <c r="P27" i="16"/>
  <c r="Q27" i="16" s="1"/>
  <c r="S27" i="16" s="1"/>
  <c r="U27" i="16" s="1"/>
  <c r="AQ27" i="16" s="1"/>
  <c r="AU27" i="16" s="1"/>
  <c r="O28" i="16"/>
  <c r="P31" i="1"/>
  <c r="Q31" i="1" s="1"/>
  <c r="S31" i="1" s="1"/>
  <c r="U31" i="1" s="1"/>
  <c r="AQ31" i="1" s="1"/>
  <c r="AU31" i="1" s="1"/>
  <c r="P90" i="10"/>
  <c r="Q90" i="10" s="1"/>
  <c r="S90" i="10" s="1"/>
  <c r="U90" i="10" s="1"/>
  <c r="AJ90" i="10" s="1"/>
  <c r="AN90" i="10" s="1"/>
  <c r="O60" i="22"/>
  <c r="E133" i="11"/>
  <c r="H132" i="11" s="1"/>
  <c r="I132" i="11" s="1"/>
  <c r="J132" i="11" s="1"/>
  <c r="D147" i="11"/>
  <c r="E148" i="11" s="1"/>
  <c r="H147" i="11" s="1"/>
  <c r="I147" i="11" s="1"/>
  <c r="J147" i="11" s="1"/>
  <c r="D143" i="8"/>
  <c r="E144" i="8" s="1"/>
  <c r="H143" i="8" s="1"/>
  <c r="I143" i="8" s="1"/>
  <c r="J143" i="8" s="1"/>
  <c r="E129" i="8"/>
  <c r="H128" i="8" s="1"/>
  <c r="I128" i="8" s="1"/>
  <c r="J128" i="8" s="1"/>
  <c r="D142" i="33"/>
  <c r="E143" i="33" s="1"/>
  <c r="H142" i="33" s="1"/>
  <c r="I142" i="33" s="1"/>
  <c r="J142" i="33" s="1"/>
  <c r="E128" i="33"/>
  <c r="H127" i="33" s="1"/>
  <c r="I127" i="33" s="1"/>
  <c r="J127" i="33" s="1"/>
  <c r="P90" i="24"/>
  <c r="Q90" i="24" s="1"/>
  <c r="S90" i="24" s="1"/>
  <c r="U90" i="24" s="1"/>
  <c r="AJ90" i="24" s="1"/>
  <c r="AN90" i="24" s="1"/>
  <c r="O91" i="24"/>
  <c r="D137" i="33"/>
  <c r="E138" i="33" s="1"/>
  <c r="H137" i="33" s="1"/>
  <c r="I137" i="33" s="1"/>
  <c r="J137" i="33" s="1"/>
  <c r="E123" i="33"/>
  <c r="H122" i="33" s="1"/>
  <c r="I122" i="33" s="1"/>
  <c r="J122" i="33" s="1"/>
  <c r="D140" i="20"/>
  <c r="E141" i="20" s="1"/>
  <c r="H140" i="20" s="1"/>
  <c r="I140" i="20" s="1"/>
  <c r="J140" i="20" s="1"/>
  <c r="E126" i="20"/>
  <c r="H125" i="20" s="1"/>
  <c r="I125" i="20" s="1"/>
  <c r="J125" i="20" s="1"/>
  <c r="E112" i="14"/>
  <c r="H111" i="14" s="1"/>
  <c r="I111" i="14" s="1"/>
  <c r="J111" i="14" s="1"/>
  <c r="D127" i="14"/>
  <c r="D145" i="26"/>
  <c r="E146" i="26" s="1"/>
  <c r="H145" i="26" s="1"/>
  <c r="I145" i="26" s="1"/>
  <c r="J145" i="26" s="1"/>
  <c r="E131" i="26"/>
  <c r="H130" i="26" s="1"/>
  <c r="I130" i="26" s="1"/>
  <c r="J130" i="26" s="1"/>
  <c r="D138" i="33"/>
  <c r="E139" i="33" s="1"/>
  <c r="H138" i="33" s="1"/>
  <c r="I138" i="33" s="1"/>
  <c r="J138" i="33" s="1"/>
  <c r="E124" i="33"/>
  <c r="H123" i="33" s="1"/>
  <c r="I123" i="33" s="1"/>
  <c r="J123" i="33" s="1"/>
  <c r="E132" i="3"/>
  <c r="H131" i="3" s="1"/>
  <c r="I131" i="3" s="1"/>
  <c r="J131" i="3" s="1"/>
  <c r="D146" i="3"/>
  <c r="E147" i="3" s="1"/>
  <c r="H146" i="3" s="1"/>
  <c r="I146" i="3" s="1"/>
  <c r="J146" i="3" s="1"/>
  <c r="D131" i="16"/>
  <c r="E116" i="16"/>
  <c r="H115" i="16" s="1"/>
  <c r="I115" i="16" s="1"/>
  <c r="J115" i="16" s="1"/>
  <c r="O44" i="5"/>
  <c r="P74" i="33"/>
  <c r="Q74" i="33" s="1"/>
  <c r="S74" i="33" s="1"/>
  <c r="U74" i="33" s="1"/>
  <c r="AQ74" i="33" s="1"/>
  <c r="AU74" i="33" s="1"/>
  <c r="P74" i="28"/>
  <c r="Q74" i="28" s="1"/>
  <c r="S74" i="28" s="1"/>
  <c r="U74" i="28" s="1"/>
  <c r="AQ74" i="28" s="1"/>
  <c r="AU74" i="28" s="1"/>
  <c r="O75" i="28"/>
  <c r="P60" i="24"/>
  <c r="Q60" i="24" s="1"/>
  <c r="S60" i="24" s="1"/>
  <c r="U60" i="24" s="1"/>
  <c r="AQ60" i="24" s="1"/>
  <c r="AU60" i="24" s="1"/>
  <c r="O61" i="24"/>
  <c r="E117" i="26"/>
  <c r="H116" i="26" s="1"/>
  <c r="I116" i="26" s="1"/>
  <c r="J116" i="26" s="1"/>
  <c r="D132" i="26"/>
  <c r="P29" i="17"/>
  <c r="Q29" i="17" s="1"/>
  <c r="S29" i="17" s="1"/>
  <c r="U29" i="17" s="1"/>
  <c r="AQ29" i="17" s="1"/>
  <c r="AU29" i="17" s="1"/>
  <c r="E126" i="31"/>
  <c r="H125" i="31" s="1"/>
  <c r="I125" i="31" s="1"/>
  <c r="J125" i="31" s="1"/>
  <c r="D140" i="31"/>
  <c r="E141" i="31" s="1"/>
  <c r="H140" i="31" s="1"/>
  <c r="I140" i="31" s="1"/>
  <c r="J140" i="31" s="1"/>
  <c r="P75" i="27"/>
  <c r="Q75" i="27" s="1"/>
  <c r="S75" i="27" s="1"/>
  <c r="U75" i="27" s="1"/>
  <c r="AQ75" i="27" s="1"/>
  <c r="AU75" i="27" s="1"/>
  <c r="O76" i="27"/>
  <c r="Q121" i="31"/>
  <c r="S121" i="31" s="1"/>
  <c r="U121" i="31" s="1"/>
  <c r="AT121" i="31" s="1"/>
  <c r="O122" i="31"/>
  <c r="D143" i="21"/>
  <c r="E144" i="21" s="1"/>
  <c r="H143" i="21" s="1"/>
  <c r="I143" i="21" s="1"/>
  <c r="J143" i="21" s="1"/>
  <c r="E129" i="21"/>
  <c r="H128" i="21" s="1"/>
  <c r="I128" i="21" s="1"/>
  <c r="J128" i="21" s="1"/>
  <c r="D127" i="17"/>
  <c r="E112" i="17"/>
  <c r="H111" i="17" s="1"/>
  <c r="I111" i="17" s="1"/>
  <c r="J111" i="17" s="1"/>
  <c r="D143" i="20"/>
  <c r="E144" i="20" s="1"/>
  <c r="H143" i="20" s="1"/>
  <c r="I143" i="20" s="1"/>
  <c r="J143" i="20" s="1"/>
  <c r="E129" i="20"/>
  <c r="H128" i="20" s="1"/>
  <c r="I128" i="20" s="1"/>
  <c r="J128" i="20" s="1"/>
  <c r="D128" i="19"/>
  <c r="E113" i="19"/>
  <c r="H112" i="19" s="1"/>
  <c r="I112" i="19" s="1"/>
  <c r="J112" i="19" s="1"/>
  <c r="D131" i="4"/>
  <c r="E116" i="4"/>
  <c r="H115" i="4" s="1"/>
  <c r="I115" i="4" s="1"/>
  <c r="J115" i="4" s="1"/>
  <c r="E113" i="27"/>
  <c r="H112" i="27" s="1"/>
  <c r="I112" i="27" s="1"/>
  <c r="J112" i="27" s="1"/>
  <c r="D128" i="27"/>
  <c r="D138" i="5"/>
  <c r="E139" i="5" s="1"/>
  <c r="H138" i="5" s="1"/>
  <c r="I138" i="5" s="1"/>
  <c r="J138" i="5" s="1"/>
  <c r="E124" i="5"/>
  <c r="H123" i="5" s="1"/>
  <c r="I123" i="5" s="1"/>
  <c r="J123" i="5" s="1"/>
  <c r="P76" i="2"/>
  <c r="Q76" i="2" s="1"/>
  <c r="S76" i="2" s="1"/>
  <c r="U76" i="2" s="1"/>
  <c r="AQ76" i="2" s="1"/>
  <c r="AU76" i="2" s="1"/>
  <c r="D144" i="24"/>
  <c r="E145" i="24" s="1"/>
  <c r="H144" i="24" s="1"/>
  <c r="I144" i="24" s="1"/>
  <c r="J144" i="24" s="1"/>
  <c r="E130" i="24"/>
  <c r="H129" i="24" s="1"/>
  <c r="I129" i="24" s="1"/>
  <c r="J129" i="24" s="1"/>
  <c r="D132" i="12"/>
  <c r="E117" i="12"/>
  <c r="H116" i="12" s="1"/>
  <c r="I116" i="12" s="1"/>
  <c r="J116" i="12" s="1"/>
  <c r="D140" i="9"/>
  <c r="E141" i="9" s="1"/>
  <c r="H140" i="9" s="1"/>
  <c r="I140" i="9" s="1"/>
  <c r="J140" i="9" s="1"/>
  <c r="E126" i="9"/>
  <c r="H125" i="9" s="1"/>
  <c r="I125" i="9" s="1"/>
  <c r="J125" i="9" s="1"/>
  <c r="P75" i="20"/>
  <c r="Q75" i="20" s="1"/>
  <c r="S75" i="20" s="1"/>
  <c r="U75" i="20" s="1"/>
  <c r="AQ75" i="20" s="1"/>
  <c r="AU75" i="20" s="1"/>
  <c r="P59" i="3"/>
  <c r="Q59" i="3" s="1"/>
  <c r="S59" i="3" s="1"/>
  <c r="U59" i="3" s="1"/>
  <c r="AQ59" i="3" s="1"/>
  <c r="AU59" i="3" s="1"/>
  <c r="E124" i="18"/>
  <c r="H123" i="18" s="1"/>
  <c r="I123" i="18" s="1"/>
  <c r="J123" i="18" s="1"/>
  <c r="D138" i="18"/>
  <c r="E139" i="18" s="1"/>
  <c r="H138" i="18" s="1"/>
  <c r="I138" i="18" s="1"/>
  <c r="J138" i="18" s="1"/>
  <c r="D130" i="24"/>
  <c r="E115" i="24"/>
  <c r="H114" i="24" s="1"/>
  <c r="I114" i="24" s="1"/>
  <c r="J114" i="24" s="1"/>
  <c r="P28" i="8"/>
  <c r="Q28" i="8" s="1"/>
  <c r="S28" i="8" s="1"/>
  <c r="U28" i="8" s="1"/>
  <c r="AQ28" i="8" s="1"/>
  <c r="AU28" i="8" s="1"/>
  <c r="D142" i="6"/>
  <c r="E143" i="6" s="1"/>
  <c r="H142" i="6" s="1"/>
  <c r="I142" i="6" s="1"/>
  <c r="J142" i="6" s="1"/>
  <c r="E128" i="6"/>
  <c r="H127" i="6" s="1"/>
  <c r="I127" i="6" s="1"/>
  <c r="J127" i="6" s="1"/>
  <c r="O75" i="5"/>
  <c r="E114" i="31"/>
  <c r="H113" i="31" s="1"/>
  <c r="I113" i="31" s="1"/>
  <c r="J113" i="31" s="1"/>
  <c r="D129" i="31"/>
  <c r="D137" i="24"/>
  <c r="E138" i="24" s="1"/>
  <c r="H137" i="24" s="1"/>
  <c r="I137" i="24" s="1"/>
  <c r="J137" i="24" s="1"/>
  <c r="E123" i="24"/>
  <c r="H122" i="24" s="1"/>
  <c r="I122" i="24" s="1"/>
  <c r="J122" i="24" s="1"/>
  <c r="E109" i="33"/>
  <c r="H108" i="33" s="1"/>
  <c r="I108" i="33" s="1"/>
  <c r="J108" i="33" s="1"/>
  <c r="D124" i="33"/>
  <c r="D131" i="21"/>
  <c r="E116" i="21"/>
  <c r="H115" i="21" s="1"/>
  <c r="I115" i="21" s="1"/>
  <c r="J115" i="21" s="1"/>
  <c r="E132" i="29"/>
  <c r="H131" i="29" s="1"/>
  <c r="I131" i="29" s="1"/>
  <c r="J131" i="29" s="1"/>
  <c r="D146" i="29"/>
  <c r="E147" i="29" s="1"/>
  <c r="H146" i="29" s="1"/>
  <c r="I146" i="29" s="1"/>
  <c r="J146" i="29" s="1"/>
  <c r="O46" i="6"/>
  <c r="E132" i="28"/>
  <c r="H131" i="28" s="1"/>
  <c r="I131" i="28" s="1"/>
  <c r="J131" i="28" s="1"/>
  <c r="D146" i="28"/>
  <c r="E147" i="28" s="1"/>
  <c r="H146" i="28" s="1"/>
  <c r="I146" i="28" s="1"/>
  <c r="J146" i="28" s="1"/>
  <c r="E107" i="31"/>
  <c r="H106" i="31" s="1"/>
  <c r="I106" i="31" s="1"/>
  <c r="J106" i="31" s="1"/>
  <c r="D122" i="31"/>
  <c r="D132" i="9"/>
  <c r="E117" i="9"/>
  <c r="H116" i="9" s="1"/>
  <c r="I116" i="9" s="1"/>
  <c r="J116" i="9" s="1"/>
  <c r="E115" i="12"/>
  <c r="H114" i="12" s="1"/>
  <c r="I114" i="12" s="1"/>
  <c r="J114" i="12" s="1"/>
  <c r="D130" i="12"/>
  <c r="O29" i="11"/>
  <c r="P44" i="18"/>
  <c r="Q44" i="18" s="1"/>
  <c r="S44" i="18" s="1"/>
  <c r="U44" i="18" s="1"/>
  <c r="AQ44" i="18" s="1"/>
  <c r="AU44" i="18" s="1"/>
  <c r="O45" i="18"/>
  <c r="E122" i="2"/>
  <c r="H121" i="2" s="1"/>
  <c r="I121" i="2" s="1"/>
  <c r="J121" i="2" s="1"/>
  <c r="P121" i="2" s="1"/>
  <c r="D136" i="2"/>
  <c r="E137" i="2" s="1"/>
  <c r="H136" i="2" s="1"/>
  <c r="I136" i="2" s="1"/>
  <c r="J136" i="2" s="1"/>
  <c r="P136" i="2" s="1"/>
  <c r="D132" i="31"/>
  <c r="E117" i="31"/>
  <c r="H116" i="31" s="1"/>
  <c r="I116" i="31" s="1"/>
  <c r="J116" i="31" s="1"/>
  <c r="E126" i="30"/>
  <c r="H125" i="30" s="1"/>
  <c r="I125" i="30" s="1"/>
  <c r="J125" i="30" s="1"/>
  <c r="D140" i="30"/>
  <c r="E141" i="30" s="1"/>
  <c r="H140" i="30" s="1"/>
  <c r="I140" i="30" s="1"/>
  <c r="J140" i="30" s="1"/>
  <c r="D143" i="24"/>
  <c r="E144" i="24" s="1"/>
  <c r="H143" i="24" s="1"/>
  <c r="I143" i="24" s="1"/>
  <c r="J143" i="24" s="1"/>
  <c r="E129" i="24"/>
  <c r="H128" i="24" s="1"/>
  <c r="I128" i="24" s="1"/>
  <c r="J128" i="24" s="1"/>
  <c r="E127" i="15"/>
  <c r="H126" i="15" s="1"/>
  <c r="I126" i="15" s="1"/>
  <c r="J126" i="15" s="1"/>
  <c r="D141" i="15"/>
  <c r="E142" i="15" s="1"/>
  <c r="H141" i="15" s="1"/>
  <c r="I141" i="15" s="1"/>
  <c r="J141" i="15" s="1"/>
  <c r="Q89" i="23"/>
  <c r="S89" i="23" s="1"/>
  <c r="U89" i="23" s="1"/>
  <c r="AJ89" i="23" s="1"/>
  <c r="AN89" i="23" s="1"/>
  <c r="O90" i="23"/>
  <c r="P91" i="12"/>
  <c r="Q91" i="12" s="1"/>
  <c r="S91" i="12" s="1"/>
  <c r="U91" i="12" s="1"/>
  <c r="AJ91" i="12" s="1"/>
  <c r="AN91" i="12" s="1"/>
  <c r="O92" i="12"/>
  <c r="E127" i="14"/>
  <c r="H126" i="14" s="1"/>
  <c r="I126" i="14" s="1"/>
  <c r="J126" i="14" s="1"/>
  <c r="D141" i="14"/>
  <c r="E142" i="14" s="1"/>
  <c r="H141" i="14" s="1"/>
  <c r="I141" i="14" s="1"/>
  <c r="J141" i="14" s="1"/>
  <c r="O75" i="22"/>
  <c r="D141" i="5"/>
  <c r="E142" i="5" s="1"/>
  <c r="H141" i="5" s="1"/>
  <c r="I141" i="5" s="1"/>
  <c r="J141" i="5" s="1"/>
  <c r="E127" i="5"/>
  <c r="H126" i="5" s="1"/>
  <c r="I126" i="5" s="1"/>
  <c r="J126" i="5" s="1"/>
  <c r="E131" i="30"/>
  <c r="H130" i="30" s="1"/>
  <c r="I130" i="30" s="1"/>
  <c r="J130" i="30" s="1"/>
  <c r="D145" i="30"/>
  <c r="E146" i="30" s="1"/>
  <c r="H145" i="30" s="1"/>
  <c r="I145" i="30" s="1"/>
  <c r="J145" i="30" s="1"/>
  <c r="D145" i="8"/>
  <c r="E146" i="8" s="1"/>
  <c r="H145" i="8" s="1"/>
  <c r="I145" i="8" s="1"/>
  <c r="J145" i="8" s="1"/>
  <c r="E131" i="8"/>
  <c r="H130" i="8" s="1"/>
  <c r="I130" i="8" s="1"/>
  <c r="J130" i="8" s="1"/>
  <c r="O75" i="14"/>
  <c r="O30" i="15"/>
  <c r="O138" i="25"/>
  <c r="E129" i="2"/>
  <c r="H128" i="2" s="1"/>
  <c r="I128" i="2" s="1"/>
  <c r="J128" i="2" s="1"/>
  <c r="D143" i="2"/>
  <c r="E144" i="2" s="1"/>
  <c r="H143" i="2" s="1"/>
  <c r="I143" i="2" s="1"/>
  <c r="J143" i="2" s="1"/>
  <c r="P139" i="1"/>
  <c r="Q139" i="1" s="1"/>
  <c r="S139" i="1" s="1"/>
  <c r="U139" i="1" s="1"/>
  <c r="AT139" i="1" s="1"/>
  <c r="AX139" i="1" s="1"/>
  <c r="P28" i="2"/>
  <c r="Q28" i="2" s="1"/>
  <c r="S28" i="2" s="1"/>
  <c r="U28" i="2" s="1"/>
  <c r="AQ28" i="2" s="1"/>
  <c r="AU28" i="2" s="1"/>
  <c r="D145" i="3"/>
  <c r="E146" i="3" s="1"/>
  <c r="H145" i="3" s="1"/>
  <c r="I145" i="3" s="1"/>
  <c r="J145" i="3" s="1"/>
  <c r="E131" i="3"/>
  <c r="H130" i="3" s="1"/>
  <c r="I130" i="3" s="1"/>
  <c r="J130" i="3" s="1"/>
  <c r="D131" i="13"/>
  <c r="E116" i="13"/>
  <c r="H115" i="13" s="1"/>
  <c r="I115" i="13" s="1"/>
  <c r="J115" i="13" s="1"/>
  <c r="Q136" i="31"/>
  <c r="S136" i="31" s="1"/>
  <c r="U136" i="31" s="1"/>
  <c r="AT136" i="31" s="1"/>
  <c r="AX136" i="31" s="1"/>
  <c r="O137" i="31"/>
  <c r="E126" i="16"/>
  <c r="H125" i="16" s="1"/>
  <c r="I125" i="16" s="1"/>
  <c r="J125" i="16" s="1"/>
  <c r="D140" i="16"/>
  <c r="E141" i="16" s="1"/>
  <c r="H140" i="16" s="1"/>
  <c r="I140" i="16" s="1"/>
  <c r="J140" i="16" s="1"/>
  <c r="P29" i="5"/>
  <c r="Q29" i="5" s="1"/>
  <c r="S29" i="5" s="1"/>
  <c r="U29" i="5" s="1"/>
  <c r="AQ29" i="5" s="1"/>
  <c r="AU29" i="5" s="1"/>
  <c r="P44" i="4"/>
  <c r="Q44" i="4" s="1"/>
  <c r="S44" i="4" s="1"/>
  <c r="U44" i="4" s="1"/>
  <c r="AQ44" i="4" s="1"/>
  <c r="AU44" i="4" s="1"/>
  <c r="O45" i="4"/>
  <c r="D144" i="23"/>
  <c r="E145" i="23" s="1"/>
  <c r="H144" i="23" s="1"/>
  <c r="I144" i="23" s="1"/>
  <c r="J144" i="23" s="1"/>
  <c r="E130" i="23"/>
  <c r="H129" i="23" s="1"/>
  <c r="I129" i="23" s="1"/>
  <c r="J129" i="23" s="1"/>
  <c r="D137" i="2"/>
  <c r="E138" i="2" s="1"/>
  <c r="H137" i="2" s="1"/>
  <c r="I137" i="2" s="1"/>
  <c r="J137" i="2" s="1"/>
  <c r="E123" i="2"/>
  <c r="H122" i="2" s="1"/>
  <c r="I122" i="2" s="1"/>
  <c r="J122" i="2" s="1"/>
  <c r="D124" i="20"/>
  <c r="E109" i="20"/>
  <c r="H108" i="20" s="1"/>
  <c r="I108" i="20" s="1"/>
  <c r="J108" i="20" s="1"/>
  <c r="D145" i="16"/>
  <c r="E146" i="16" s="1"/>
  <c r="H145" i="16" s="1"/>
  <c r="I145" i="16" s="1"/>
  <c r="J145" i="16" s="1"/>
  <c r="E131" i="16"/>
  <c r="H130" i="16" s="1"/>
  <c r="I130" i="16" s="1"/>
  <c r="J130" i="16" s="1"/>
  <c r="E115" i="10"/>
  <c r="H114" i="10" s="1"/>
  <c r="I114" i="10" s="1"/>
  <c r="J114" i="10" s="1"/>
  <c r="D130" i="10"/>
  <c r="D138" i="30"/>
  <c r="E139" i="30" s="1"/>
  <c r="H138" i="30" s="1"/>
  <c r="I138" i="30" s="1"/>
  <c r="J138" i="30" s="1"/>
  <c r="E124" i="30"/>
  <c r="H123" i="30" s="1"/>
  <c r="I123" i="30" s="1"/>
  <c r="J123" i="30" s="1"/>
  <c r="D145" i="19"/>
  <c r="E146" i="19" s="1"/>
  <c r="H145" i="19" s="1"/>
  <c r="I145" i="19" s="1"/>
  <c r="J145" i="19" s="1"/>
  <c r="E131" i="19"/>
  <c r="H130" i="19" s="1"/>
  <c r="I130" i="19" s="1"/>
  <c r="J130" i="19" s="1"/>
  <c r="P124" i="1"/>
  <c r="Q124" i="1" s="1"/>
  <c r="S124" i="1" s="1"/>
  <c r="U124" i="1" s="1"/>
  <c r="AT124" i="1" s="1"/>
  <c r="E130" i="15"/>
  <c r="H129" i="15" s="1"/>
  <c r="I129" i="15" s="1"/>
  <c r="J129" i="15" s="1"/>
  <c r="D144" i="15"/>
  <c r="E145" i="15" s="1"/>
  <c r="H144" i="15" s="1"/>
  <c r="I144" i="15" s="1"/>
  <c r="J144" i="15" s="1"/>
  <c r="P46" i="14"/>
  <c r="Q46" i="14" s="1"/>
  <c r="S46" i="14" s="1"/>
  <c r="U46" i="14" s="1"/>
  <c r="AQ46" i="14" s="1"/>
  <c r="AU46" i="14" s="1"/>
  <c r="O47" i="14"/>
  <c r="Q105" i="2"/>
  <c r="S105" i="2" s="1"/>
  <c r="U105" i="2" s="1"/>
  <c r="AT105" i="2" s="1"/>
  <c r="AX105" i="2" s="1"/>
  <c r="O106" i="2"/>
  <c r="E108" i="26"/>
  <c r="H107" i="26" s="1"/>
  <c r="I107" i="26" s="1"/>
  <c r="J107" i="26" s="1"/>
  <c r="D123" i="26"/>
  <c r="D144" i="20"/>
  <c r="E145" i="20" s="1"/>
  <c r="H144" i="20" s="1"/>
  <c r="I144" i="20" s="1"/>
  <c r="J144" i="20" s="1"/>
  <c r="E130" i="20"/>
  <c r="H129" i="20" s="1"/>
  <c r="I129" i="20" s="1"/>
  <c r="J129" i="20" s="1"/>
  <c r="D137" i="29"/>
  <c r="E138" i="29" s="1"/>
  <c r="H137" i="29" s="1"/>
  <c r="I137" i="29" s="1"/>
  <c r="J137" i="29" s="1"/>
  <c r="E123" i="29"/>
  <c r="H122" i="29" s="1"/>
  <c r="I122" i="29" s="1"/>
  <c r="J122" i="29" s="1"/>
  <c r="O44" i="27"/>
  <c r="E132" i="17"/>
  <c r="H131" i="17" s="1"/>
  <c r="I131" i="17" s="1"/>
  <c r="J131" i="17" s="1"/>
  <c r="D146" i="17"/>
  <c r="E147" i="17" s="1"/>
  <c r="H146" i="17" s="1"/>
  <c r="I146" i="17" s="1"/>
  <c r="J146" i="17" s="1"/>
  <c r="E106" i="23"/>
  <c r="H105" i="23" s="1"/>
  <c r="I105" i="23" s="1"/>
  <c r="J105" i="23" s="1"/>
  <c r="P105" i="23" s="1"/>
  <c r="D121" i="23"/>
  <c r="D147" i="17"/>
  <c r="E148" i="17" s="1"/>
  <c r="H147" i="17" s="1"/>
  <c r="I147" i="17" s="1"/>
  <c r="J147" i="17" s="1"/>
  <c r="E133" i="17"/>
  <c r="H132" i="17" s="1"/>
  <c r="I132" i="17" s="1"/>
  <c r="J132" i="17" s="1"/>
  <c r="P59" i="16"/>
  <c r="Q59" i="16" s="1"/>
  <c r="S59" i="16" s="1"/>
  <c r="U59" i="16" s="1"/>
  <c r="AQ59" i="16" s="1"/>
  <c r="AU59" i="16" s="1"/>
  <c r="O60" i="16"/>
  <c r="E130" i="22"/>
  <c r="H129" i="22" s="1"/>
  <c r="I129" i="22" s="1"/>
  <c r="J129" i="22" s="1"/>
  <c r="D144" i="22"/>
  <c r="E145" i="22" s="1"/>
  <c r="H144" i="22" s="1"/>
  <c r="I144" i="22" s="1"/>
  <c r="J144" i="22" s="1"/>
  <c r="P74" i="13"/>
  <c r="Q74" i="13" s="1"/>
  <c r="S74" i="13" s="1"/>
  <c r="U74" i="13" s="1"/>
  <c r="AQ74" i="13" s="1"/>
  <c r="AU74" i="13" s="1"/>
  <c r="O75" i="13"/>
  <c r="N46" i="28"/>
  <c r="O46" i="28" s="1"/>
  <c r="P45" i="28"/>
  <c r="Q45" i="28" s="1"/>
  <c r="S45" i="28" s="1"/>
  <c r="U45" i="28" s="1"/>
  <c r="AQ45" i="28" s="1"/>
  <c r="AU45" i="28" s="1"/>
  <c r="D143" i="9"/>
  <c r="E144" i="9" s="1"/>
  <c r="H143" i="9" s="1"/>
  <c r="I143" i="9" s="1"/>
  <c r="J143" i="9" s="1"/>
  <c r="E129" i="9"/>
  <c r="H128" i="9" s="1"/>
  <c r="I128" i="9" s="1"/>
  <c r="J128" i="9" s="1"/>
  <c r="P60" i="25"/>
  <c r="Q60" i="25" s="1"/>
  <c r="S60" i="25" s="1"/>
  <c r="U60" i="25" s="1"/>
  <c r="AQ60" i="25" s="1"/>
  <c r="AU60" i="25" s="1"/>
  <c r="O61" i="25"/>
  <c r="D122" i="16"/>
  <c r="E107" i="16"/>
  <c r="H106" i="16" s="1"/>
  <c r="I106" i="16" s="1"/>
  <c r="J106" i="16" s="1"/>
  <c r="P74" i="15"/>
  <c r="Q74" i="15" s="1"/>
  <c r="S74" i="15" s="1"/>
  <c r="U74" i="15" s="1"/>
  <c r="AQ74" i="15" s="1"/>
  <c r="AU74" i="15" s="1"/>
  <c r="D145" i="2"/>
  <c r="E146" i="2" s="1"/>
  <c r="H145" i="2" s="1"/>
  <c r="I145" i="2" s="1"/>
  <c r="J145" i="2" s="1"/>
  <c r="E131" i="2"/>
  <c r="H130" i="2" s="1"/>
  <c r="I130" i="2" s="1"/>
  <c r="J130" i="2" s="1"/>
  <c r="D124" i="7"/>
  <c r="E109" i="7"/>
  <c r="H108" i="7" s="1"/>
  <c r="I108" i="7" s="1"/>
  <c r="J108" i="7" s="1"/>
  <c r="D147" i="24"/>
  <c r="E148" i="24" s="1"/>
  <c r="H147" i="24" s="1"/>
  <c r="I147" i="24" s="1"/>
  <c r="J147" i="24" s="1"/>
  <c r="E133" i="24"/>
  <c r="H132" i="24" s="1"/>
  <c r="I132" i="24" s="1"/>
  <c r="J132" i="24" s="1"/>
  <c r="P59" i="9"/>
  <c r="Q59" i="9" s="1"/>
  <c r="S59" i="9" s="1"/>
  <c r="U59" i="9" s="1"/>
  <c r="AQ59" i="9" s="1"/>
  <c r="AU59" i="9" s="1"/>
  <c r="O60" i="9"/>
  <c r="E126" i="27"/>
  <c r="H125" i="27" s="1"/>
  <c r="I125" i="27" s="1"/>
  <c r="J125" i="27" s="1"/>
  <c r="D140" i="27"/>
  <c r="E141" i="27" s="1"/>
  <c r="H140" i="27" s="1"/>
  <c r="I140" i="27" s="1"/>
  <c r="J140" i="27" s="1"/>
  <c r="N46" i="6"/>
  <c r="D131" i="8"/>
  <c r="E116" i="8"/>
  <c r="H115" i="8" s="1"/>
  <c r="I115" i="8" s="1"/>
  <c r="J115" i="8" s="1"/>
  <c r="AX121" i="3"/>
  <c r="BA121" i="3"/>
  <c r="BA123" i="1"/>
  <c r="AX123" i="1"/>
  <c r="E115" i="17"/>
  <c r="H114" i="17" s="1"/>
  <c r="I114" i="17" s="1"/>
  <c r="J114" i="17" s="1"/>
  <c r="D130" i="17"/>
  <c r="P74" i="21"/>
  <c r="Q74" i="21" s="1"/>
  <c r="S74" i="21" s="1"/>
  <c r="U74" i="21" s="1"/>
  <c r="AQ74" i="21" s="1"/>
  <c r="AU74" i="21" s="1"/>
  <c r="O75" i="17"/>
  <c r="E132" i="26"/>
  <c r="H131" i="26" s="1"/>
  <c r="I131" i="26" s="1"/>
  <c r="J131" i="26" s="1"/>
  <c r="D146" i="26"/>
  <c r="E147" i="26" s="1"/>
  <c r="H146" i="26" s="1"/>
  <c r="I146" i="26" s="1"/>
  <c r="J146" i="26" s="1"/>
  <c r="E106" i="16"/>
  <c r="H105" i="16" s="1"/>
  <c r="I105" i="16" s="1"/>
  <c r="J105" i="16" s="1"/>
  <c r="P105" i="16" s="1"/>
  <c r="D121" i="16"/>
  <c r="D138" i="12"/>
  <c r="E139" i="12" s="1"/>
  <c r="H138" i="12" s="1"/>
  <c r="I138" i="12" s="1"/>
  <c r="J138" i="12" s="1"/>
  <c r="E124" i="12"/>
  <c r="H123" i="12" s="1"/>
  <c r="I123" i="12" s="1"/>
  <c r="J123" i="12" s="1"/>
  <c r="D140" i="8"/>
  <c r="E141" i="8" s="1"/>
  <c r="H140" i="8" s="1"/>
  <c r="I140" i="8" s="1"/>
  <c r="J140" i="8" s="1"/>
  <c r="E126" i="8"/>
  <c r="H125" i="8" s="1"/>
  <c r="I125" i="8" s="1"/>
  <c r="J125" i="8" s="1"/>
  <c r="D142" i="16"/>
  <c r="E143" i="16" s="1"/>
  <c r="H142" i="16" s="1"/>
  <c r="I142" i="16" s="1"/>
  <c r="J142" i="16" s="1"/>
  <c r="E128" i="16"/>
  <c r="H127" i="16" s="1"/>
  <c r="I127" i="16" s="1"/>
  <c r="J127" i="16" s="1"/>
  <c r="P75" i="10"/>
  <c r="Q75" i="10" s="1"/>
  <c r="S75" i="10" s="1"/>
  <c r="U75" i="10" s="1"/>
  <c r="AQ75" i="10" s="1"/>
  <c r="AU75" i="10" s="1"/>
  <c r="O76" i="10"/>
  <c r="D137" i="21"/>
  <c r="E138" i="21" s="1"/>
  <c r="H137" i="21" s="1"/>
  <c r="I137" i="21" s="1"/>
  <c r="J137" i="21" s="1"/>
  <c r="E123" i="21"/>
  <c r="H122" i="21" s="1"/>
  <c r="I122" i="21" s="1"/>
  <c r="J122" i="21" s="1"/>
  <c r="N30" i="14"/>
  <c r="O30" i="14" s="1"/>
  <c r="P29" i="14"/>
  <c r="Q29" i="14" s="1"/>
  <c r="S29" i="14" s="1"/>
  <c r="U29" i="14" s="1"/>
  <c r="AQ29" i="14" s="1"/>
  <c r="AU29" i="14" s="1"/>
  <c r="P60" i="7"/>
  <c r="Q60" i="7" s="1"/>
  <c r="S60" i="7" s="1"/>
  <c r="U60" i="7" s="1"/>
  <c r="AQ60" i="7" s="1"/>
  <c r="AU60" i="7" s="1"/>
  <c r="O61" i="7"/>
  <c r="D137" i="28"/>
  <c r="E138" i="28" s="1"/>
  <c r="H137" i="28" s="1"/>
  <c r="I137" i="28" s="1"/>
  <c r="J137" i="28" s="1"/>
  <c r="E123" i="28"/>
  <c r="H122" i="28" s="1"/>
  <c r="I122" i="28" s="1"/>
  <c r="J122" i="28" s="1"/>
  <c r="E128" i="21"/>
  <c r="H127" i="21" s="1"/>
  <c r="I127" i="21" s="1"/>
  <c r="J127" i="21" s="1"/>
  <c r="D142" i="21"/>
  <c r="E143" i="21" s="1"/>
  <c r="H142" i="21" s="1"/>
  <c r="I142" i="21" s="1"/>
  <c r="J142" i="21" s="1"/>
  <c r="D139" i="13"/>
  <c r="E140" i="13" s="1"/>
  <c r="H139" i="13" s="1"/>
  <c r="I139" i="13" s="1"/>
  <c r="J139" i="13" s="1"/>
  <c r="E125" i="13"/>
  <c r="H124" i="13" s="1"/>
  <c r="I124" i="13" s="1"/>
  <c r="J124" i="13" s="1"/>
  <c r="E126" i="13"/>
  <c r="H125" i="13" s="1"/>
  <c r="I125" i="13" s="1"/>
  <c r="J125" i="13" s="1"/>
  <c r="D140" i="13"/>
  <c r="E141" i="13" s="1"/>
  <c r="H140" i="13" s="1"/>
  <c r="I140" i="13" s="1"/>
  <c r="J140" i="13" s="1"/>
  <c r="Q121" i="6"/>
  <c r="S121" i="6" s="1"/>
  <c r="U121" i="6" s="1"/>
  <c r="AT121" i="6" s="1"/>
  <c r="O122" i="6"/>
  <c r="D137" i="9"/>
  <c r="E138" i="9" s="1"/>
  <c r="H137" i="9" s="1"/>
  <c r="I137" i="9" s="1"/>
  <c r="J137" i="9" s="1"/>
  <c r="E123" i="9"/>
  <c r="H122" i="9" s="1"/>
  <c r="I122" i="9" s="1"/>
  <c r="J122" i="9" s="1"/>
  <c r="D144" i="11"/>
  <c r="E145" i="11" s="1"/>
  <c r="H144" i="11" s="1"/>
  <c r="I144" i="11" s="1"/>
  <c r="J144" i="11" s="1"/>
  <c r="E130" i="11"/>
  <c r="H129" i="11" s="1"/>
  <c r="I129" i="11" s="1"/>
  <c r="J129" i="11" s="1"/>
  <c r="D132" i="8"/>
  <c r="E117" i="8"/>
  <c r="H116" i="8" s="1"/>
  <c r="I116" i="8" s="1"/>
  <c r="J116" i="8" s="1"/>
  <c r="P74" i="29"/>
  <c r="Q74" i="29" s="1"/>
  <c r="S74" i="29" s="1"/>
  <c r="U74" i="29" s="1"/>
  <c r="AQ74" i="29" s="1"/>
  <c r="AU74" i="29" s="1"/>
  <c r="P30" i="7"/>
  <c r="Q30" i="7" s="1"/>
  <c r="S30" i="7" s="1"/>
  <c r="U30" i="7" s="1"/>
  <c r="AQ30" i="7" s="1"/>
  <c r="AU30" i="7" s="1"/>
  <c r="E132" i="22"/>
  <c r="H131" i="22" s="1"/>
  <c r="I131" i="22" s="1"/>
  <c r="J131" i="22" s="1"/>
  <c r="D146" i="22"/>
  <c r="E147" i="22" s="1"/>
  <c r="H146" i="22" s="1"/>
  <c r="I146" i="22" s="1"/>
  <c r="J146" i="22" s="1"/>
  <c r="D146" i="10"/>
  <c r="E147" i="10" s="1"/>
  <c r="H146" i="10" s="1"/>
  <c r="I146" i="10" s="1"/>
  <c r="J146" i="10" s="1"/>
  <c r="E132" i="10"/>
  <c r="H131" i="10" s="1"/>
  <c r="I131" i="10" s="1"/>
  <c r="J131" i="10" s="1"/>
  <c r="E130" i="3"/>
  <c r="H129" i="3" s="1"/>
  <c r="I129" i="3" s="1"/>
  <c r="J129" i="3" s="1"/>
  <c r="D144" i="3"/>
  <c r="E145" i="3" s="1"/>
  <c r="H144" i="3" s="1"/>
  <c r="I144" i="3" s="1"/>
  <c r="J144" i="3" s="1"/>
  <c r="P61" i="5"/>
  <c r="Q61" i="5" s="1"/>
  <c r="S61" i="5" s="1"/>
  <c r="U61" i="5" s="1"/>
  <c r="AQ61" i="5" s="1"/>
  <c r="AU61" i="5" s="1"/>
  <c r="E132" i="18"/>
  <c r="H131" i="18" s="1"/>
  <c r="I131" i="18" s="1"/>
  <c r="J131" i="18" s="1"/>
  <c r="D146" i="18"/>
  <c r="E147" i="18" s="1"/>
  <c r="H146" i="18" s="1"/>
  <c r="I146" i="18" s="1"/>
  <c r="J146" i="18" s="1"/>
  <c r="E125" i="4"/>
  <c r="H124" i="4" s="1"/>
  <c r="I124" i="4" s="1"/>
  <c r="J124" i="4" s="1"/>
  <c r="D139" i="4"/>
  <c r="E140" i="4" s="1"/>
  <c r="H139" i="4" s="1"/>
  <c r="I139" i="4" s="1"/>
  <c r="J139" i="4" s="1"/>
  <c r="E123" i="12"/>
  <c r="H122" i="12" s="1"/>
  <c r="I122" i="12" s="1"/>
  <c r="J122" i="12" s="1"/>
  <c r="D137" i="12"/>
  <c r="E138" i="12" s="1"/>
  <c r="H137" i="12" s="1"/>
  <c r="I137" i="12" s="1"/>
  <c r="J137" i="12" s="1"/>
  <c r="D138" i="7"/>
  <c r="E139" i="7" s="1"/>
  <c r="H138" i="7" s="1"/>
  <c r="I138" i="7" s="1"/>
  <c r="J138" i="7" s="1"/>
  <c r="E124" i="7"/>
  <c r="H123" i="7" s="1"/>
  <c r="I123" i="7" s="1"/>
  <c r="J123" i="7" s="1"/>
  <c r="D147" i="19"/>
  <c r="E148" i="19" s="1"/>
  <c r="H147" i="19" s="1"/>
  <c r="I147" i="19" s="1"/>
  <c r="J147" i="19" s="1"/>
  <c r="E133" i="19"/>
  <c r="H132" i="19" s="1"/>
  <c r="I132" i="19" s="1"/>
  <c r="J132" i="19" s="1"/>
  <c r="P43" i="29"/>
  <c r="Q43" i="29" s="1"/>
  <c r="S43" i="29" s="1"/>
  <c r="U43" i="29" s="1"/>
  <c r="AQ43" i="29" s="1"/>
  <c r="AU43" i="29" s="1"/>
  <c r="O44" i="29"/>
  <c r="D137" i="27"/>
  <c r="E138" i="27" s="1"/>
  <c r="H137" i="27" s="1"/>
  <c r="I137" i="27" s="1"/>
  <c r="J137" i="27" s="1"/>
  <c r="E123" i="27"/>
  <c r="H122" i="27" s="1"/>
  <c r="I122" i="27" s="1"/>
  <c r="J122" i="27" s="1"/>
  <c r="P59" i="14"/>
  <c r="Q59" i="14" s="1"/>
  <c r="S59" i="14" s="1"/>
  <c r="U59" i="14" s="1"/>
  <c r="AQ59" i="14" s="1"/>
  <c r="AU59" i="14" s="1"/>
  <c r="O60" i="14"/>
  <c r="E132" i="15"/>
  <c r="H131" i="15" s="1"/>
  <c r="I131" i="15" s="1"/>
  <c r="J131" i="15" s="1"/>
  <c r="D146" i="15"/>
  <c r="E147" i="15" s="1"/>
  <c r="H146" i="15" s="1"/>
  <c r="I146" i="15" s="1"/>
  <c r="J146" i="15" s="1"/>
  <c r="D124" i="31"/>
  <c r="E109" i="31"/>
  <c r="H108" i="31" s="1"/>
  <c r="I108" i="31" s="1"/>
  <c r="J108" i="31" s="1"/>
  <c r="P62" i="8"/>
  <c r="Q62" i="8" s="1"/>
  <c r="S62" i="8" s="1"/>
  <c r="U62" i="8" s="1"/>
  <c r="AQ62" i="8" s="1"/>
  <c r="AU62" i="8" s="1"/>
  <c r="P90" i="2"/>
  <c r="Q90" i="2" s="1"/>
  <c r="S90" i="2" s="1"/>
  <c r="U90" i="2" s="1"/>
  <c r="AJ90" i="2" s="1"/>
  <c r="AN90" i="2" s="1"/>
  <c r="O91" i="2"/>
  <c r="E128" i="7"/>
  <c r="H127" i="7" s="1"/>
  <c r="I127" i="7" s="1"/>
  <c r="J127" i="7" s="1"/>
  <c r="D142" i="7"/>
  <c r="E143" i="7" s="1"/>
  <c r="H142" i="7" s="1"/>
  <c r="I142" i="7" s="1"/>
  <c r="J142" i="7" s="1"/>
  <c r="Q89" i="16"/>
  <c r="S89" i="16" s="1"/>
  <c r="U89" i="16" s="1"/>
  <c r="AJ89" i="16" s="1"/>
  <c r="AN89" i="16" s="1"/>
  <c r="O90" i="16"/>
  <c r="E107" i="14"/>
  <c r="H106" i="14" s="1"/>
  <c r="I106" i="14" s="1"/>
  <c r="J106" i="14" s="1"/>
  <c r="D122" i="14"/>
  <c r="D124" i="9"/>
  <c r="E109" i="9"/>
  <c r="H108" i="9" s="1"/>
  <c r="I108" i="9" s="1"/>
  <c r="J108" i="9" s="1"/>
  <c r="E126" i="23"/>
  <c r="H125" i="23" s="1"/>
  <c r="I125" i="23" s="1"/>
  <c r="J125" i="23" s="1"/>
  <c r="D140" i="23"/>
  <c r="E141" i="23" s="1"/>
  <c r="H140" i="23" s="1"/>
  <c r="I140" i="23" s="1"/>
  <c r="J140" i="23" s="1"/>
  <c r="E130" i="28"/>
  <c r="H129" i="28" s="1"/>
  <c r="I129" i="28" s="1"/>
  <c r="J129" i="28" s="1"/>
  <c r="D144" i="28"/>
  <c r="E145" i="28" s="1"/>
  <c r="H144" i="28" s="1"/>
  <c r="I144" i="28" s="1"/>
  <c r="J144" i="28" s="1"/>
  <c r="N46" i="31"/>
  <c r="P45" i="31"/>
  <c r="Q45" i="31" s="1"/>
  <c r="S45" i="31" s="1"/>
  <c r="U45" i="31" s="1"/>
  <c r="AQ45" i="31" s="1"/>
  <c r="AU45" i="31" s="1"/>
  <c r="P75" i="6"/>
  <c r="Q75" i="6" s="1"/>
  <c r="S75" i="6" s="1"/>
  <c r="U75" i="6" s="1"/>
  <c r="AQ75" i="6" s="1"/>
  <c r="AU75" i="6" s="1"/>
  <c r="O76" i="6"/>
  <c r="Q136" i="6"/>
  <c r="S136" i="6" s="1"/>
  <c r="U136" i="6" s="1"/>
  <c r="AT136" i="6" s="1"/>
  <c r="AX136" i="6" s="1"/>
  <c r="O137" i="6"/>
  <c r="O61" i="29"/>
  <c r="E114" i="10"/>
  <c r="H113" i="10" s="1"/>
  <c r="I113" i="10" s="1"/>
  <c r="J113" i="10" s="1"/>
  <c r="D129" i="10"/>
  <c r="D145" i="14"/>
  <c r="E146" i="14" s="1"/>
  <c r="H145" i="14" s="1"/>
  <c r="I145" i="14" s="1"/>
  <c r="J145" i="14" s="1"/>
  <c r="E131" i="14"/>
  <c r="H130" i="14" s="1"/>
  <c r="I130" i="14" s="1"/>
  <c r="J130" i="14" s="1"/>
  <c r="D140" i="18"/>
  <c r="E141" i="18" s="1"/>
  <c r="H140" i="18" s="1"/>
  <c r="I140" i="18" s="1"/>
  <c r="J140" i="18" s="1"/>
  <c r="E126" i="18"/>
  <c r="H125" i="18" s="1"/>
  <c r="I125" i="18" s="1"/>
  <c r="J125" i="18" s="1"/>
  <c r="D143" i="31"/>
  <c r="E144" i="31" s="1"/>
  <c r="H143" i="31" s="1"/>
  <c r="I143" i="31" s="1"/>
  <c r="J143" i="31" s="1"/>
  <c r="E129" i="31"/>
  <c r="H128" i="31" s="1"/>
  <c r="I128" i="31" s="1"/>
  <c r="J128" i="31" s="1"/>
  <c r="P60" i="23"/>
  <c r="Q60" i="23" s="1"/>
  <c r="S60" i="23" s="1"/>
  <c r="U60" i="23" s="1"/>
  <c r="AQ60" i="23" s="1"/>
  <c r="AU60" i="23" s="1"/>
  <c r="E107" i="22"/>
  <c r="H106" i="22" s="1"/>
  <c r="I106" i="22" s="1"/>
  <c r="J106" i="22" s="1"/>
  <c r="P106" i="22" s="1"/>
  <c r="D122" i="22"/>
  <c r="E127" i="8"/>
  <c r="H126" i="8" s="1"/>
  <c r="I126" i="8" s="1"/>
  <c r="J126" i="8" s="1"/>
  <c r="D141" i="8"/>
  <c r="E142" i="8" s="1"/>
  <c r="H141" i="8" s="1"/>
  <c r="I141" i="8" s="1"/>
  <c r="J141" i="8" s="1"/>
  <c r="P29" i="10"/>
  <c r="Q29" i="10" s="1"/>
  <c r="S29" i="10" s="1"/>
  <c r="U29" i="10" s="1"/>
  <c r="AQ29" i="10" s="1"/>
  <c r="AU29" i="10" s="1"/>
  <c r="P90" i="30"/>
  <c r="Q90" i="30" s="1"/>
  <c r="S90" i="30" s="1"/>
  <c r="U90" i="30" s="1"/>
  <c r="AJ90" i="30" s="1"/>
  <c r="AN90" i="30" s="1"/>
  <c r="D131" i="9"/>
  <c r="E116" i="9"/>
  <c r="H115" i="9" s="1"/>
  <c r="I115" i="9" s="1"/>
  <c r="J115" i="9" s="1"/>
  <c r="Q105" i="10"/>
  <c r="S105" i="10" s="1"/>
  <c r="U105" i="10" s="1"/>
  <c r="AT105" i="10" s="1"/>
  <c r="AX105" i="10" s="1"/>
  <c r="O106" i="10"/>
  <c r="E125" i="21"/>
  <c r="H124" i="21" s="1"/>
  <c r="I124" i="21" s="1"/>
  <c r="J124" i="21" s="1"/>
  <c r="D139" i="21"/>
  <c r="E140" i="21" s="1"/>
  <c r="H139" i="21" s="1"/>
  <c r="I139" i="21" s="1"/>
  <c r="J139" i="21" s="1"/>
  <c r="P75" i="31"/>
  <c r="Q75" i="31" s="1"/>
  <c r="S75" i="31" s="1"/>
  <c r="U75" i="31" s="1"/>
  <c r="AQ75" i="31" s="1"/>
  <c r="AU75" i="31" s="1"/>
  <c r="O76" i="31"/>
  <c r="D138" i="14"/>
  <c r="E139" i="14" s="1"/>
  <c r="H138" i="14" s="1"/>
  <c r="I138" i="14" s="1"/>
  <c r="J138" i="14" s="1"/>
  <c r="E124" i="14"/>
  <c r="H123" i="14" s="1"/>
  <c r="I123" i="14" s="1"/>
  <c r="J123" i="14" s="1"/>
  <c r="E115" i="29"/>
  <c r="H114" i="29" s="1"/>
  <c r="I114" i="29" s="1"/>
  <c r="J114" i="29" s="1"/>
  <c r="D130" i="29"/>
  <c r="E127" i="18"/>
  <c r="H126" i="18" s="1"/>
  <c r="I126" i="18" s="1"/>
  <c r="J126" i="18" s="1"/>
  <c r="D141" i="18"/>
  <c r="E142" i="18" s="1"/>
  <c r="H141" i="18" s="1"/>
  <c r="I141" i="18" s="1"/>
  <c r="J141" i="18" s="1"/>
  <c r="E125" i="10"/>
  <c r="H124" i="10" s="1"/>
  <c r="I124" i="10" s="1"/>
  <c r="J124" i="10" s="1"/>
  <c r="D139" i="10"/>
  <c r="E140" i="10" s="1"/>
  <c r="H139" i="10" s="1"/>
  <c r="I139" i="10" s="1"/>
  <c r="J139" i="10" s="1"/>
  <c r="E113" i="13"/>
  <c r="H112" i="13" s="1"/>
  <c r="I112" i="13" s="1"/>
  <c r="J112" i="13" s="1"/>
  <c r="D128" i="13"/>
  <c r="D137" i="11"/>
  <c r="E138" i="11" s="1"/>
  <c r="H137" i="11" s="1"/>
  <c r="I137" i="11" s="1"/>
  <c r="J137" i="11" s="1"/>
  <c r="E123" i="11"/>
  <c r="H122" i="11" s="1"/>
  <c r="I122" i="11" s="1"/>
  <c r="J122" i="11" s="1"/>
  <c r="O75" i="24"/>
  <c r="E127" i="12"/>
  <c r="H126" i="12" s="1"/>
  <c r="I126" i="12" s="1"/>
  <c r="J126" i="12" s="1"/>
  <c r="D141" i="12"/>
  <c r="E142" i="12" s="1"/>
  <c r="H141" i="12" s="1"/>
  <c r="I141" i="12" s="1"/>
  <c r="J141" i="12" s="1"/>
  <c r="D138" i="23"/>
  <c r="E139" i="23" s="1"/>
  <c r="H138" i="23" s="1"/>
  <c r="I138" i="23" s="1"/>
  <c r="J138" i="23" s="1"/>
  <c r="E124" i="23"/>
  <c r="H123" i="23" s="1"/>
  <c r="I123" i="23" s="1"/>
  <c r="J123" i="23" s="1"/>
  <c r="O108" i="1"/>
  <c r="D124" i="11"/>
  <c r="E109" i="11"/>
  <c r="H108" i="11" s="1"/>
  <c r="I108" i="11" s="1"/>
  <c r="J108" i="11" s="1"/>
  <c r="O29" i="18"/>
  <c r="D129" i="26"/>
  <c r="E114" i="26"/>
  <c r="H113" i="26" s="1"/>
  <c r="I113" i="26" s="1"/>
  <c r="J113" i="26" s="1"/>
  <c r="D131" i="30"/>
  <c r="E116" i="30"/>
  <c r="H115" i="30" s="1"/>
  <c r="I115" i="30" s="1"/>
  <c r="J115" i="30" s="1"/>
  <c r="E126" i="11"/>
  <c r="H125" i="11" s="1"/>
  <c r="I125" i="11" s="1"/>
  <c r="J125" i="11" s="1"/>
  <c r="D140" i="11"/>
  <c r="E141" i="11" s="1"/>
  <c r="H140" i="11" s="1"/>
  <c r="I140" i="11" s="1"/>
  <c r="J140" i="11" s="1"/>
  <c r="D138" i="31"/>
  <c r="E139" i="31" s="1"/>
  <c r="H138" i="31" s="1"/>
  <c r="I138" i="31" s="1"/>
  <c r="J138" i="31" s="1"/>
  <c r="E124" i="31"/>
  <c r="H123" i="31" s="1"/>
  <c r="I123" i="31" s="1"/>
  <c r="J123" i="31" s="1"/>
  <c r="D144" i="12"/>
  <c r="E145" i="12" s="1"/>
  <c r="H144" i="12" s="1"/>
  <c r="I144" i="12" s="1"/>
  <c r="J144" i="12" s="1"/>
  <c r="E130" i="12"/>
  <c r="H129" i="12" s="1"/>
  <c r="I129" i="12" s="1"/>
  <c r="J129" i="12" s="1"/>
  <c r="E122" i="11"/>
  <c r="H121" i="11" s="1"/>
  <c r="I121" i="11" s="1"/>
  <c r="J121" i="11" s="1"/>
  <c r="P121" i="11" s="1"/>
  <c r="D136" i="11"/>
  <c r="E137" i="11" s="1"/>
  <c r="H136" i="11" s="1"/>
  <c r="I136" i="11" s="1"/>
  <c r="J136" i="11" s="1"/>
  <c r="P136" i="11" s="1"/>
  <c r="E125" i="18"/>
  <c r="H124" i="18" s="1"/>
  <c r="I124" i="18" s="1"/>
  <c r="J124" i="18" s="1"/>
  <c r="D139" i="18"/>
  <c r="E140" i="18" s="1"/>
  <c r="H139" i="18" s="1"/>
  <c r="I139" i="18" s="1"/>
  <c r="J139" i="18" s="1"/>
  <c r="O29" i="23"/>
  <c r="P106" i="3"/>
  <c r="Q106" i="3" s="1"/>
  <c r="S106" i="3" s="1"/>
  <c r="U106" i="3" s="1"/>
  <c r="AT106" i="3" s="1"/>
  <c r="AX106" i="3" s="1"/>
  <c r="O107" i="3"/>
  <c r="O91" i="8"/>
  <c r="E132" i="2"/>
  <c r="H131" i="2" s="1"/>
  <c r="I131" i="2" s="1"/>
  <c r="J131" i="2" s="1"/>
  <c r="D146" i="2"/>
  <c r="E147" i="2" s="1"/>
  <c r="H146" i="2" s="1"/>
  <c r="I146" i="2" s="1"/>
  <c r="J146" i="2" s="1"/>
  <c r="O28" i="3"/>
  <c r="O45" i="3"/>
  <c r="P90" i="5"/>
  <c r="Q90" i="5" s="1"/>
  <c r="S90" i="5" s="1"/>
  <c r="U90" i="5" s="1"/>
  <c r="AJ90" i="5" s="1"/>
  <c r="AN90" i="5" s="1"/>
  <c r="O91" i="5"/>
  <c r="P90" i="14"/>
  <c r="Q90" i="14" s="1"/>
  <c r="S90" i="14" s="1"/>
  <c r="U90" i="14" s="1"/>
  <c r="AJ90" i="14" s="1"/>
  <c r="AN90" i="14" s="1"/>
  <c r="O91" i="14"/>
  <c r="P90" i="20"/>
  <c r="Q90" i="20" s="1"/>
  <c r="S90" i="20" s="1"/>
  <c r="U90" i="20" s="1"/>
  <c r="AJ90" i="20" s="1"/>
  <c r="AN90" i="20" s="1"/>
  <c r="D136" i="13"/>
  <c r="E137" i="13" s="1"/>
  <c r="H136" i="13" s="1"/>
  <c r="I136" i="13" s="1"/>
  <c r="J136" i="13" s="1"/>
  <c r="P136" i="13" s="1"/>
  <c r="E122" i="13"/>
  <c r="H121" i="13" s="1"/>
  <c r="I121" i="13" s="1"/>
  <c r="J121" i="13" s="1"/>
  <c r="P121" i="13" s="1"/>
  <c r="Q89" i="7"/>
  <c r="S89" i="7" s="1"/>
  <c r="U89" i="7" s="1"/>
  <c r="AJ89" i="7" s="1"/>
  <c r="AN89" i="7" s="1"/>
  <c r="O90" i="7"/>
  <c r="D141" i="11"/>
  <c r="E142" i="11" s="1"/>
  <c r="H141" i="11" s="1"/>
  <c r="I141" i="11" s="1"/>
  <c r="J141" i="11" s="1"/>
  <c r="E127" i="11"/>
  <c r="H126" i="11" s="1"/>
  <c r="I126" i="11" s="1"/>
  <c r="J126" i="11" s="1"/>
  <c r="E123" i="5"/>
  <c r="H122" i="5" s="1"/>
  <c r="I122" i="5" s="1"/>
  <c r="J122" i="5" s="1"/>
  <c r="D137" i="5"/>
  <c r="E138" i="5" s="1"/>
  <c r="H137" i="5" s="1"/>
  <c r="I137" i="5" s="1"/>
  <c r="J137" i="5" s="1"/>
  <c r="D123" i="3"/>
  <c r="E108" i="3"/>
  <c r="H107" i="3" s="1"/>
  <c r="I107" i="3" s="1"/>
  <c r="J107" i="3" s="1"/>
  <c r="P28" i="28"/>
  <c r="Q28" i="28" s="1"/>
  <c r="S28" i="28" s="1"/>
  <c r="U28" i="28" s="1"/>
  <c r="AQ28" i="28" s="1"/>
  <c r="AU28" i="28" s="1"/>
  <c r="O29" i="28"/>
  <c r="O44" i="11"/>
  <c r="D136" i="10"/>
  <c r="E137" i="10" s="1"/>
  <c r="H136" i="10" s="1"/>
  <c r="I136" i="10" s="1"/>
  <c r="J136" i="10" s="1"/>
  <c r="P136" i="10" s="1"/>
  <c r="E122" i="10"/>
  <c r="H121" i="10" s="1"/>
  <c r="I121" i="10" s="1"/>
  <c r="J121" i="10" s="1"/>
  <c r="P121" i="10" s="1"/>
  <c r="D141" i="7"/>
  <c r="E142" i="7" s="1"/>
  <c r="H141" i="7" s="1"/>
  <c r="I141" i="7" s="1"/>
  <c r="J141" i="7" s="1"/>
  <c r="E127" i="7"/>
  <c r="H126" i="7" s="1"/>
  <c r="I126" i="7" s="1"/>
  <c r="J126" i="7" s="1"/>
  <c r="D142" i="28"/>
  <c r="E143" i="28" s="1"/>
  <c r="H142" i="28" s="1"/>
  <c r="I142" i="28" s="1"/>
  <c r="J142" i="28" s="1"/>
  <c r="E128" i="28"/>
  <c r="H127" i="28" s="1"/>
  <c r="I127" i="28" s="1"/>
  <c r="J127" i="28" s="1"/>
  <c r="P27" i="13"/>
  <c r="Q27" i="13" s="1"/>
  <c r="S27" i="13" s="1"/>
  <c r="U27" i="13" s="1"/>
  <c r="AQ27" i="13" s="1"/>
  <c r="AU27" i="13" s="1"/>
  <c r="O28" i="13"/>
  <c r="D143" i="7"/>
  <c r="E144" i="7" s="1"/>
  <c r="H143" i="7" s="1"/>
  <c r="I143" i="7" s="1"/>
  <c r="J143" i="7" s="1"/>
  <c r="E129" i="7"/>
  <c r="H128" i="7" s="1"/>
  <c r="I128" i="7" s="1"/>
  <c r="J128" i="7" s="1"/>
  <c r="E130" i="8"/>
  <c r="H129" i="8" s="1"/>
  <c r="I129" i="8" s="1"/>
  <c r="J129" i="8" s="1"/>
  <c r="D144" i="8"/>
  <c r="E145" i="8" s="1"/>
  <c r="H144" i="8" s="1"/>
  <c r="I144" i="8" s="1"/>
  <c r="J144" i="8" s="1"/>
  <c r="E129" i="5"/>
  <c r="H128" i="5" s="1"/>
  <c r="I128" i="5" s="1"/>
  <c r="J128" i="5" s="1"/>
  <c r="D143" i="5"/>
  <c r="E144" i="5" s="1"/>
  <c r="H143" i="5" s="1"/>
  <c r="I143" i="5" s="1"/>
  <c r="J143" i="5" s="1"/>
  <c r="D143" i="28"/>
  <c r="E144" i="28" s="1"/>
  <c r="H143" i="28" s="1"/>
  <c r="I143" i="28" s="1"/>
  <c r="J143" i="28" s="1"/>
  <c r="E129" i="28"/>
  <c r="H128" i="28" s="1"/>
  <c r="I128" i="28" s="1"/>
  <c r="J128" i="28" s="1"/>
  <c r="D142" i="13"/>
  <c r="E143" i="13" s="1"/>
  <c r="H142" i="13" s="1"/>
  <c r="I142" i="13" s="1"/>
  <c r="J142" i="13" s="1"/>
  <c r="E128" i="13"/>
  <c r="H127" i="13" s="1"/>
  <c r="I127" i="13" s="1"/>
  <c r="J127" i="13" s="1"/>
  <c r="E126" i="21"/>
  <c r="H125" i="21" s="1"/>
  <c r="I125" i="21" s="1"/>
  <c r="J125" i="21" s="1"/>
  <c r="D140" i="21"/>
  <c r="E141" i="21" s="1"/>
  <c r="H140" i="21" s="1"/>
  <c r="I140" i="21" s="1"/>
  <c r="J140" i="21" s="1"/>
  <c r="E129" i="16"/>
  <c r="H128" i="16" s="1"/>
  <c r="I128" i="16" s="1"/>
  <c r="J128" i="16" s="1"/>
  <c r="D143" i="16"/>
  <c r="E144" i="16" s="1"/>
  <c r="H143" i="16" s="1"/>
  <c r="I143" i="16" s="1"/>
  <c r="J143" i="16" s="1"/>
  <c r="D124" i="30"/>
  <c r="E109" i="30"/>
  <c r="H108" i="30" s="1"/>
  <c r="I108" i="30" s="1"/>
  <c r="J108" i="30" s="1"/>
  <c r="E127" i="10"/>
  <c r="H126" i="10" s="1"/>
  <c r="I126" i="10" s="1"/>
  <c r="J126" i="10" s="1"/>
  <c r="D141" i="10"/>
  <c r="E142" i="10" s="1"/>
  <c r="H141" i="10" s="1"/>
  <c r="I141" i="10" s="1"/>
  <c r="J141" i="10" s="1"/>
  <c r="P74" i="19"/>
  <c r="Q74" i="19" s="1"/>
  <c r="S74" i="19" s="1"/>
  <c r="U74" i="19" s="1"/>
  <c r="AQ74" i="19" s="1"/>
  <c r="AU74" i="19" s="1"/>
  <c r="N46" i="22"/>
  <c r="P45" i="22"/>
  <c r="Q45" i="22" s="1"/>
  <c r="S45" i="22" s="1"/>
  <c r="U45" i="22" s="1"/>
  <c r="AQ45" i="22" s="1"/>
  <c r="AU45" i="22" s="1"/>
  <c r="O46" i="22"/>
  <c r="E132" i="23"/>
  <c r="H131" i="23" s="1"/>
  <c r="I131" i="23" s="1"/>
  <c r="J131" i="23" s="1"/>
  <c r="D146" i="23"/>
  <c r="E147" i="23" s="1"/>
  <c r="H146" i="23" s="1"/>
  <c r="I146" i="23" s="1"/>
  <c r="J146" i="23" s="1"/>
  <c r="P44" i="21"/>
  <c r="Q44" i="21" s="1"/>
  <c r="S44" i="21" s="1"/>
  <c r="U44" i="21" s="1"/>
  <c r="AQ44" i="21" s="1"/>
  <c r="AU44" i="21" s="1"/>
  <c r="D124" i="24"/>
  <c r="E109" i="24"/>
  <c r="H108" i="24" s="1"/>
  <c r="I108" i="24" s="1"/>
  <c r="J108" i="24" s="1"/>
  <c r="P74" i="9"/>
  <c r="Q74" i="9" s="1"/>
  <c r="S74" i="9" s="1"/>
  <c r="U74" i="9" s="1"/>
  <c r="AQ74" i="9" s="1"/>
  <c r="AU74" i="9" s="1"/>
  <c r="O75" i="9"/>
  <c r="P106" i="31"/>
  <c r="Q106" i="31" s="1"/>
  <c r="S106" i="31" s="1"/>
  <c r="U106" i="31" s="1"/>
  <c r="AT106" i="31" s="1"/>
  <c r="AX106" i="31" s="1"/>
  <c r="P60" i="21"/>
  <c r="Q60" i="21" s="1"/>
  <c r="S60" i="21" s="1"/>
  <c r="U60" i="21" s="1"/>
  <c r="AQ60" i="21" s="1"/>
  <c r="AU60" i="21" s="1"/>
  <c r="P29" i="4"/>
  <c r="Q29" i="4" s="1"/>
  <c r="S29" i="4" s="1"/>
  <c r="U29" i="4" s="1"/>
  <c r="AQ29" i="4" s="1"/>
  <c r="AU29" i="4" s="1"/>
  <c r="D137" i="30"/>
  <c r="E138" i="30" s="1"/>
  <c r="H137" i="30" s="1"/>
  <c r="I137" i="30" s="1"/>
  <c r="J137" i="30" s="1"/>
  <c r="E123" i="30"/>
  <c r="H122" i="30" s="1"/>
  <c r="I122" i="30" s="1"/>
  <c r="J122" i="30" s="1"/>
  <c r="Q105" i="11"/>
  <c r="S105" i="11" s="1"/>
  <c r="U105" i="11" s="1"/>
  <c r="AT105" i="11" s="1"/>
  <c r="AX105" i="11" s="1"/>
  <c r="O106" i="11"/>
  <c r="P45" i="26"/>
  <c r="Q45" i="26" s="1"/>
  <c r="S45" i="26" s="1"/>
  <c r="U45" i="26" s="1"/>
  <c r="AQ45" i="26" s="1"/>
  <c r="AU45" i="26" s="1"/>
  <c r="E127" i="26"/>
  <c r="H126" i="26" s="1"/>
  <c r="I126" i="26" s="1"/>
  <c r="J126" i="26" s="1"/>
  <c r="D141" i="26"/>
  <c r="E142" i="26" s="1"/>
  <c r="H141" i="26" s="1"/>
  <c r="I141" i="26" s="1"/>
  <c r="J141" i="26" s="1"/>
  <c r="P45" i="15"/>
  <c r="Q45" i="15" s="1"/>
  <c r="S45" i="15" s="1"/>
  <c r="U45" i="15" s="1"/>
  <c r="AQ45" i="15" s="1"/>
  <c r="AU45" i="15" s="1"/>
  <c r="E125" i="28"/>
  <c r="H124" i="28" s="1"/>
  <c r="I124" i="28" s="1"/>
  <c r="J124" i="28" s="1"/>
  <c r="D139" i="28"/>
  <c r="E140" i="28" s="1"/>
  <c r="H139" i="28" s="1"/>
  <c r="I139" i="28" s="1"/>
  <c r="J139" i="28" s="1"/>
  <c r="D146" i="5"/>
  <c r="E147" i="5" s="1"/>
  <c r="H146" i="5" s="1"/>
  <c r="I146" i="5" s="1"/>
  <c r="J146" i="5" s="1"/>
  <c r="E132" i="5"/>
  <c r="H131" i="5" s="1"/>
  <c r="I131" i="5" s="1"/>
  <c r="J131" i="5" s="1"/>
  <c r="P60" i="19"/>
  <c r="Q60" i="19" s="1"/>
  <c r="S60" i="19" s="1"/>
  <c r="U60" i="19" s="1"/>
  <c r="AQ60" i="19" s="1"/>
  <c r="AU60" i="19" s="1"/>
  <c r="O61" i="19"/>
  <c r="D138" i="9"/>
  <c r="E139" i="9" s="1"/>
  <c r="H138" i="9" s="1"/>
  <c r="I138" i="9" s="1"/>
  <c r="J138" i="9" s="1"/>
  <c r="E124" i="9"/>
  <c r="H123" i="9" s="1"/>
  <c r="I123" i="9" s="1"/>
  <c r="J123" i="9" s="1"/>
  <c r="P91" i="3"/>
  <c r="Q91" i="3" s="1"/>
  <c r="S91" i="3" s="1"/>
  <c r="U91" i="3" s="1"/>
  <c r="AJ91" i="3" s="1"/>
  <c r="AN91" i="3" s="1"/>
  <c r="D137" i="20"/>
  <c r="E138" i="20" s="1"/>
  <c r="H137" i="20" s="1"/>
  <c r="I137" i="20" s="1"/>
  <c r="J137" i="20" s="1"/>
  <c r="E123" i="20"/>
  <c r="H122" i="20" s="1"/>
  <c r="I122" i="20" s="1"/>
  <c r="J122" i="20" s="1"/>
  <c r="P44" i="25"/>
  <c r="Q44" i="25" s="1"/>
  <c r="S44" i="25" s="1"/>
  <c r="U44" i="25" s="1"/>
  <c r="AQ44" i="25" s="1"/>
  <c r="AU44" i="25" s="1"/>
  <c r="D146" i="12"/>
  <c r="E147" i="12" s="1"/>
  <c r="H146" i="12" s="1"/>
  <c r="I146" i="12" s="1"/>
  <c r="J146" i="12" s="1"/>
  <c r="E132" i="12"/>
  <c r="H131" i="12" s="1"/>
  <c r="I131" i="12" s="1"/>
  <c r="J131" i="12" s="1"/>
  <c r="P90" i="18"/>
  <c r="Q90" i="18" s="1"/>
  <c r="S90" i="18" s="1"/>
  <c r="U90" i="18" s="1"/>
  <c r="AJ90" i="18" s="1"/>
  <c r="AN90" i="18" s="1"/>
  <c r="O91" i="18"/>
  <c r="D126" i="19"/>
  <c r="E111" i="19"/>
  <c r="H110" i="19" s="1"/>
  <c r="I110" i="19" s="1"/>
  <c r="J110" i="19" s="1"/>
  <c r="D145" i="6"/>
  <c r="E146" i="6" s="1"/>
  <c r="H145" i="6" s="1"/>
  <c r="I145" i="6" s="1"/>
  <c r="J145" i="6" s="1"/>
  <c r="E131" i="6"/>
  <c r="H130" i="6" s="1"/>
  <c r="I130" i="6" s="1"/>
  <c r="J130" i="6" s="1"/>
  <c r="P91" i="22"/>
  <c r="Q91" i="22" s="1"/>
  <c r="S91" i="22" s="1"/>
  <c r="U91" i="22" s="1"/>
  <c r="AJ91" i="22" s="1"/>
  <c r="AN91" i="22" s="1"/>
  <c r="D122" i="26"/>
  <c r="E107" i="26"/>
  <c r="H106" i="26" s="1"/>
  <c r="I106" i="26" s="1"/>
  <c r="J106" i="26" s="1"/>
  <c r="P106" i="26" s="1"/>
  <c r="E133" i="18"/>
  <c r="H132" i="18" s="1"/>
  <c r="I132" i="18" s="1"/>
  <c r="J132" i="18" s="1"/>
  <c r="D147" i="18"/>
  <c r="E148" i="18" s="1"/>
  <c r="H147" i="18" s="1"/>
  <c r="I147" i="18" s="1"/>
  <c r="J147" i="18" s="1"/>
  <c r="D146" i="20"/>
  <c r="E147" i="20" s="1"/>
  <c r="H146" i="20" s="1"/>
  <c r="I146" i="20" s="1"/>
  <c r="J146" i="20" s="1"/>
  <c r="E132" i="20"/>
  <c r="H131" i="20" s="1"/>
  <c r="I131" i="20" s="1"/>
  <c r="J131" i="20" s="1"/>
  <c r="D132" i="22"/>
  <c r="E117" i="22"/>
  <c r="H116" i="22" s="1"/>
  <c r="I116" i="22" s="1"/>
  <c r="J116" i="22" s="1"/>
  <c r="D142" i="5"/>
  <c r="E143" i="5" s="1"/>
  <c r="H142" i="5" s="1"/>
  <c r="I142" i="5" s="1"/>
  <c r="J142" i="5" s="1"/>
  <c r="E128" i="5"/>
  <c r="H127" i="5" s="1"/>
  <c r="I127" i="5" s="1"/>
  <c r="J127" i="5" s="1"/>
  <c r="E130" i="14"/>
  <c r="H129" i="14" s="1"/>
  <c r="I129" i="14" s="1"/>
  <c r="J129" i="14" s="1"/>
  <c r="D144" i="14"/>
  <c r="E145" i="14" s="1"/>
  <c r="H144" i="14" s="1"/>
  <c r="I144" i="14" s="1"/>
  <c r="J144" i="14" s="1"/>
  <c r="E106" i="19"/>
  <c r="H105" i="19" s="1"/>
  <c r="I105" i="19" s="1"/>
  <c r="J105" i="19" s="1"/>
  <c r="P105" i="19" s="1"/>
  <c r="D121" i="19"/>
  <c r="P122" i="12"/>
  <c r="Q122" i="12" s="1"/>
  <c r="S122" i="12" s="1"/>
  <c r="U122" i="12" s="1"/>
  <c r="AT122" i="12" s="1"/>
  <c r="D131" i="24"/>
  <c r="E116" i="24"/>
  <c r="H115" i="24" s="1"/>
  <c r="I115" i="24" s="1"/>
  <c r="J115" i="24" s="1"/>
  <c r="P122" i="25"/>
  <c r="Q122" i="25" s="1"/>
  <c r="S122" i="25" s="1"/>
  <c r="U122" i="25" s="1"/>
  <c r="AT122" i="25" s="1"/>
  <c r="O123" i="25"/>
  <c r="D136" i="24"/>
  <c r="E137" i="24" s="1"/>
  <c r="H136" i="24" s="1"/>
  <c r="I136" i="24" s="1"/>
  <c r="J136" i="24" s="1"/>
  <c r="P136" i="24" s="1"/>
  <c r="E122" i="24"/>
  <c r="H121" i="24" s="1"/>
  <c r="I121" i="24" s="1"/>
  <c r="J121" i="24" s="1"/>
  <c r="P121" i="24" s="1"/>
  <c r="D145" i="11"/>
  <c r="E146" i="11" s="1"/>
  <c r="H145" i="11" s="1"/>
  <c r="I145" i="11" s="1"/>
  <c r="J145" i="11" s="1"/>
  <c r="E131" i="11"/>
  <c r="H130" i="11" s="1"/>
  <c r="I130" i="11" s="1"/>
  <c r="J130" i="11" s="1"/>
  <c r="D137" i="15"/>
  <c r="E138" i="15" s="1"/>
  <c r="H137" i="15" s="1"/>
  <c r="I137" i="15" s="1"/>
  <c r="J137" i="15" s="1"/>
  <c r="E123" i="15"/>
  <c r="H122" i="15" s="1"/>
  <c r="I122" i="15" s="1"/>
  <c r="J122" i="15" s="1"/>
  <c r="Q105" i="17"/>
  <c r="S105" i="17" s="1"/>
  <c r="U105" i="17" s="1"/>
  <c r="AT105" i="17" s="1"/>
  <c r="AX105" i="17" s="1"/>
  <c r="O106" i="17"/>
  <c r="N30" i="27"/>
  <c r="O30" i="27" s="1"/>
  <c r="E122" i="30"/>
  <c r="H121" i="30" s="1"/>
  <c r="I121" i="30" s="1"/>
  <c r="J121" i="30" s="1"/>
  <c r="P121" i="30" s="1"/>
  <c r="D136" i="30"/>
  <c r="E137" i="30" s="1"/>
  <c r="H136" i="30" s="1"/>
  <c r="I136" i="30" s="1"/>
  <c r="J136" i="30" s="1"/>
  <c r="P136" i="30" s="1"/>
  <c r="E125" i="14"/>
  <c r="H124" i="14" s="1"/>
  <c r="I124" i="14" s="1"/>
  <c r="J124" i="14" s="1"/>
  <c r="D139" i="14"/>
  <c r="E140" i="14" s="1"/>
  <c r="H139" i="14" s="1"/>
  <c r="I139" i="14" s="1"/>
  <c r="J139" i="14" s="1"/>
  <c r="D138" i="20"/>
  <c r="E139" i="20" s="1"/>
  <c r="H138" i="20" s="1"/>
  <c r="I138" i="20" s="1"/>
  <c r="J138" i="20" s="1"/>
  <c r="E124" i="20"/>
  <c r="H123" i="20" s="1"/>
  <c r="I123" i="20" s="1"/>
  <c r="J123" i="20" s="1"/>
  <c r="E127" i="27"/>
  <c r="H126" i="27" s="1"/>
  <c r="I126" i="27" s="1"/>
  <c r="J126" i="27" s="1"/>
  <c r="D141" i="27"/>
  <c r="E142" i="27" s="1"/>
  <c r="H141" i="27" s="1"/>
  <c r="I141" i="27" s="1"/>
  <c r="J141" i="27" s="1"/>
  <c r="P137" i="12"/>
  <c r="Q137" i="12" s="1"/>
  <c r="S137" i="12" s="1"/>
  <c r="U137" i="12" s="1"/>
  <c r="AT137" i="12" s="1"/>
  <c r="AX137" i="12" s="1"/>
  <c r="O138" i="12"/>
  <c r="P90" i="13"/>
  <c r="Q90" i="13" s="1"/>
  <c r="S90" i="13" s="1"/>
  <c r="U90" i="13" s="1"/>
  <c r="AJ90" i="13" s="1"/>
  <c r="AN90" i="13" s="1"/>
  <c r="P75" i="26"/>
  <c r="Q75" i="26" s="1"/>
  <c r="S75" i="26" s="1"/>
  <c r="U75" i="26" s="1"/>
  <c r="AQ75" i="26" s="1"/>
  <c r="AU75" i="26" s="1"/>
  <c r="E127" i="23"/>
  <c r="H126" i="23" s="1"/>
  <c r="I126" i="23" s="1"/>
  <c r="J126" i="23" s="1"/>
  <c r="D141" i="23"/>
  <c r="E142" i="23" s="1"/>
  <c r="H141" i="23" s="1"/>
  <c r="I141" i="23" s="1"/>
  <c r="J141" i="23" s="1"/>
  <c r="D144" i="19"/>
  <c r="E145" i="19" s="1"/>
  <c r="H144" i="19" s="1"/>
  <c r="I144" i="19" s="1"/>
  <c r="J144" i="19" s="1"/>
  <c r="E130" i="19"/>
  <c r="H129" i="19" s="1"/>
  <c r="I129" i="19" s="1"/>
  <c r="J129" i="19" s="1"/>
  <c r="E115" i="13"/>
  <c r="H114" i="13" s="1"/>
  <c r="I114" i="13" s="1"/>
  <c r="J114" i="13" s="1"/>
  <c r="D130" i="13"/>
  <c r="P27" i="19"/>
  <c r="Q27" i="19" s="1"/>
  <c r="S27" i="19" s="1"/>
  <c r="U27" i="19" s="1"/>
  <c r="AQ27" i="19" s="1"/>
  <c r="AU27" i="19" s="1"/>
  <c r="O28" i="19"/>
  <c r="P44" i="2"/>
  <c r="Q44" i="2" s="1"/>
  <c r="S44" i="2" s="1"/>
  <c r="U44" i="2" s="1"/>
  <c r="AQ44" i="2" s="1"/>
  <c r="AU44" i="2" s="1"/>
  <c r="O45" i="2"/>
  <c r="D132" i="15"/>
  <c r="E117" i="15"/>
  <c r="H116" i="15" s="1"/>
  <c r="I116" i="15" s="1"/>
  <c r="J116" i="15" s="1"/>
  <c r="O28" i="24"/>
  <c r="E115" i="27"/>
  <c r="H114" i="27" s="1"/>
  <c r="I114" i="27" s="1"/>
  <c r="J114" i="27" s="1"/>
  <c r="D130" i="27"/>
  <c r="P28" i="29"/>
  <c r="Q28" i="29" s="1"/>
  <c r="S28" i="29" s="1"/>
  <c r="U28" i="29" s="1"/>
  <c r="AQ28" i="29" s="1"/>
  <c r="AU28" i="29" s="1"/>
  <c r="D138" i="8"/>
  <c r="E139" i="8" s="1"/>
  <c r="H138" i="8" s="1"/>
  <c r="I138" i="8" s="1"/>
  <c r="J138" i="8" s="1"/>
  <c r="E124" i="8"/>
  <c r="H123" i="8" s="1"/>
  <c r="I123" i="8" s="1"/>
  <c r="J123" i="8" s="1"/>
  <c r="E117" i="20"/>
  <c r="H116" i="20" s="1"/>
  <c r="I116" i="20" s="1"/>
  <c r="J116" i="20" s="1"/>
  <c r="D132" i="20"/>
  <c r="D125" i="10"/>
  <c r="E110" i="10"/>
  <c r="H109" i="10" s="1"/>
  <c r="I109" i="10" s="1"/>
  <c r="J109" i="10" s="1"/>
  <c r="E129" i="29"/>
  <c r="H128" i="29" s="1"/>
  <c r="I128" i="29" s="1"/>
  <c r="J128" i="29" s="1"/>
  <c r="D143" i="29"/>
  <c r="E144" i="29" s="1"/>
  <c r="H143" i="29" s="1"/>
  <c r="I143" i="29" s="1"/>
  <c r="J143" i="29" s="1"/>
  <c r="E132" i="33"/>
  <c r="H131" i="33" s="1"/>
  <c r="I131" i="33" s="1"/>
  <c r="J131" i="33" s="1"/>
  <c r="D146" i="33"/>
  <c r="E147" i="33" s="1"/>
  <c r="H146" i="33" s="1"/>
  <c r="I146" i="33" s="1"/>
  <c r="J146" i="33" s="1"/>
  <c r="E125" i="19"/>
  <c r="H124" i="19" s="1"/>
  <c r="I124" i="19" s="1"/>
  <c r="J124" i="19" s="1"/>
  <c r="D139" i="19"/>
  <c r="E140" i="19" s="1"/>
  <c r="H139" i="19" s="1"/>
  <c r="I139" i="19" s="1"/>
  <c r="J139" i="19" s="1"/>
  <c r="D125" i="19"/>
  <c r="E110" i="19"/>
  <c r="H109" i="19" s="1"/>
  <c r="I109" i="19" s="1"/>
  <c r="J109" i="19" s="1"/>
  <c r="D138" i="6"/>
  <c r="E139" i="6" s="1"/>
  <c r="H138" i="6" s="1"/>
  <c r="I138" i="6" s="1"/>
  <c r="J138" i="6" s="1"/>
  <c r="E124" i="6"/>
  <c r="H123" i="6" s="1"/>
  <c r="I123" i="6" s="1"/>
  <c r="J123" i="6" s="1"/>
  <c r="Q89" i="27"/>
  <c r="S89" i="27" s="1"/>
  <c r="U89" i="27" s="1"/>
  <c r="AJ89" i="27" s="1"/>
  <c r="AN89" i="27" s="1"/>
  <c r="O90" i="27"/>
  <c r="O60" i="11"/>
  <c r="D138" i="10"/>
  <c r="E139" i="10" s="1"/>
  <c r="H138" i="10" s="1"/>
  <c r="I138" i="10" s="1"/>
  <c r="J138" i="10" s="1"/>
  <c r="E124" i="10"/>
  <c r="H123" i="10" s="1"/>
  <c r="I123" i="10" s="1"/>
  <c r="J123" i="10" s="1"/>
  <c r="Q89" i="19"/>
  <c r="S89" i="19" s="1"/>
  <c r="U89" i="19" s="1"/>
  <c r="AJ89" i="19" s="1"/>
  <c r="AN89" i="19" s="1"/>
  <c r="O90" i="19"/>
  <c r="AX121" i="12"/>
  <c r="BA121" i="12"/>
  <c r="N30" i="33"/>
  <c r="P29" i="33"/>
  <c r="Q29" i="33" s="1"/>
  <c r="S29" i="33" s="1"/>
  <c r="U29" i="33" s="1"/>
  <c r="AQ29" i="33" s="1"/>
  <c r="AU29" i="33" s="1"/>
  <c r="D138" i="29"/>
  <c r="E139" i="29" s="1"/>
  <c r="H138" i="29" s="1"/>
  <c r="I138" i="29" s="1"/>
  <c r="J138" i="29" s="1"/>
  <c r="E124" i="29"/>
  <c r="H123" i="29" s="1"/>
  <c r="I123" i="29" s="1"/>
  <c r="J123" i="29" s="1"/>
  <c r="D144" i="5"/>
  <c r="E145" i="5" s="1"/>
  <c r="H144" i="5" s="1"/>
  <c r="I144" i="5" s="1"/>
  <c r="J144" i="5" s="1"/>
  <c r="E130" i="5"/>
  <c r="H129" i="5" s="1"/>
  <c r="I129" i="5" s="1"/>
  <c r="J129" i="5" s="1"/>
  <c r="E132" i="27"/>
  <c r="H131" i="27" s="1"/>
  <c r="I131" i="27" s="1"/>
  <c r="J131" i="27" s="1"/>
  <c r="D146" i="27"/>
  <c r="E147" i="27" s="1"/>
  <c r="H146" i="27" s="1"/>
  <c r="I146" i="27" s="1"/>
  <c r="J146" i="27" s="1"/>
  <c r="D139" i="5"/>
  <c r="E140" i="5" s="1"/>
  <c r="H139" i="5" s="1"/>
  <c r="I139" i="5" s="1"/>
  <c r="J139" i="5" s="1"/>
  <c r="E125" i="5"/>
  <c r="H124" i="5" s="1"/>
  <c r="I124" i="5" s="1"/>
  <c r="J124" i="5" s="1"/>
  <c r="D142" i="23"/>
  <c r="E143" i="23" s="1"/>
  <c r="H142" i="23" s="1"/>
  <c r="I142" i="23" s="1"/>
  <c r="J142" i="23" s="1"/>
  <c r="E128" i="23"/>
  <c r="H127" i="23" s="1"/>
  <c r="I127" i="23" s="1"/>
  <c r="J127" i="23" s="1"/>
  <c r="O44" i="16"/>
  <c r="D138" i="11"/>
  <c r="E139" i="11" s="1"/>
  <c r="H138" i="11" s="1"/>
  <c r="I138" i="11" s="1"/>
  <c r="J138" i="11" s="1"/>
  <c r="E124" i="11"/>
  <c r="H123" i="11" s="1"/>
  <c r="I123" i="11" s="1"/>
  <c r="J123" i="11" s="1"/>
  <c r="Q105" i="24"/>
  <c r="S105" i="24" s="1"/>
  <c r="U105" i="24" s="1"/>
  <c r="AT105" i="24" s="1"/>
  <c r="AX105" i="24" s="1"/>
  <c r="O106" i="24"/>
  <c r="D143" i="22"/>
  <c r="E144" i="22" s="1"/>
  <c r="H143" i="22" s="1"/>
  <c r="I143" i="22" s="1"/>
  <c r="J143" i="22" s="1"/>
  <c r="E129" i="22"/>
  <c r="H128" i="22" s="1"/>
  <c r="I128" i="22" s="1"/>
  <c r="J128" i="22" s="1"/>
  <c r="E128" i="8"/>
  <c r="H127" i="8" s="1"/>
  <c r="I127" i="8" s="1"/>
  <c r="J127" i="8" s="1"/>
  <c r="D142" i="8"/>
  <c r="E143" i="8" s="1"/>
  <c r="H142" i="8" s="1"/>
  <c r="I142" i="8" s="1"/>
  <c r="J142" i="8" s="1"/>
  <c r="Q89" i="15"/>
  <c r="S89" i="15" s="1"/>
  <c r="U89" i="15" s="1"/>
  <c r="AJ89" i="15" s="1"/>
  <c r="AN89" i="15" s="1"/>
  <c r="O90" i="15"/>
  <c r="Q121" i="8"/>
  <c r="S121" i="8" s="1"/>
  <c r="U121" i="8" s="1"/>
  <c r="AT121" i="8" s="1"/>
  <c r="O122" i="8"/>
  <c r="D128" i="15"/>
  <c r="E113" i="15"/>
  <c r="H112" i="15" s="1"/>
  <c r="I112" i="15" s="1"/>
  <c r="J112" i="15" s="1"/>
  <c r="O61" i="6"/>
  <c r="D136" i="17"/>
  <c r="E137" i="17" s="1"/>
  <c r="H136" i="17" s="1"/>
  <c r="I136" i="17" s="1"/>
  <c r="J136" i="17" s="1"/>
  <c r="P136" i="17" s="1"/>
  <c r="E122" i="17"/>
  <c r="H121" i="17" s="1"/>
  <c r="I121" i="17" s="1"/>
  <c r="J121" i="17" s="1"/>
  <c r="P121" i="17" s="1"/>
  <c r="E112" i="30"/>
  <c r="H111" i="30" s="1"/>
  <c r="I111" i="30" s="1"/>
  <c r="J111" i="30" s="1"/>
  <c r="D127" i="30"/>
  <c r="Q105" i="30"/>
  <c r="S105" i="30" s="1"/>
  <c r="U105" i="30" s="1"/>
  <c r="AT105" i="30" s="1"/>
  <c r="AX105" i="30" s="1"/>
  <c r="O106" i="30"/>
  <c r="O44" i="24"/>
  <c r="O44" i="20"/>
  <c r="E127" i="17"/>
  <c r="H126" i="17" s="1"/>
  <c r="I126" i="17" s="1"/>
  <c r="J126" i="17" s="1"/>
  <c r="D141" i="17"/>
  <c r="E142" i="17" s="1"/>
  <c r="H141" i="17" s="1"/>
  <c r="I141" i="17" s="1"/>
  <c r="J141" i="17" s="1"/>
  <c r="D136" i="14"/>
  <c r="E137" i="14" s="1"/>
  <c r="H136" i="14" s="1"/>
  <c r="I136" i="14" s="1"/>
  <c r="J136" i="14" s="1"/>
  <c r="P136" i="14" s="1"/>
  <c r="E122" i="14"/>
  <c r="H121" i="14" s="1"/>
  <c r="I121" i="14" s="1"/>
  <c r="J121" i="14" s="1"/>
  <c r="P121" i="14" s="1"/>
  <c r="D131" i="7"/>
  <c r="E116" i="7"/>
  <c r="H115" i="7" s="1"/>
  <c r="I115" i="7" s="1"/>
  <c r="J115" i="7" s="1"/>
  <c r="D126" i="16"/>
  <c r="E111" i="16"/>
  <c r="H110" i="16" s="1"/>
  <c r="I110" i="16" s="1"/>
  <c r="J110" i="16" s="1"/>
  <c r="P74" i="1"/>
  <c r="Q74" i="1" s="1"/>
  <c r="S74" i="1" s="1"/>
  <c r="U74" i="1" s="1"/>
  <c r="AQ74" i="1" s="1"/>
  <c r="AU74" i="1" s="1"/>
  <c r="E133" i="3"/>
  <c r="H132" i="3" s="1"/>
  <c r="I132" i="3" s="1"/>
  <c r="J132" i="3" s="1"/>
  <c r="D147" i="3"/>
  <c r="E148" i="3" s="1"/>
  <c r="H147" i="3" s="1"/>
  <c r="I147" i="3" s="1"/>
  <c r="J147" i="3" s="1"/>
  <c r="D139" i="16"/>
  <c r="E140" i="16" s="1"/>
  <c r="H139" i="16" s="1"/>
  <c r="I139" i="16" s="1"/>
  <c r="J139" i="16" s="1"/>
  <c r="E125" i="16"/>
  <c r="H124" i="16" s="1"/>
  <c r="I124" i="16" s="1"/>
  <c r="J124" i="16" s="1"/>
  <c r="P60" i="31"/>
  <c r="Q60" i="31" s="1"/>
  <c r="S60" i="31" s="1"/>
  <c r="U60" i="31" s="1"/>
  <c r="AQ60" i="31" s="1"/>
  <c r="AU60" i="31" s="1"/>
  <c r="P45" i="19"/>
  <c r="Q45" i="19" s="1"/>
  <c r="S45" i="19" s="1"/>
  <c r="U45" i="19" s="1"/>
  <c r="AQ45" i="19" s="1"/>
  <c r="AU45" i="19" s="1"/>
  <c r="D137" i="3"/>
  <c r="E138" i="3" s="1"/>
  <c r="H137" i="3" s="1"/>
  <c r="I137" i="3" s="1"/>
  <c r="J137" i="3" s="1"/>
  <c r="P137" i="3" s="1"/>
  <c r="E123" i="3"/>
  <c r="H122" i="3" s="1"/>
  <c r="I122" i="3" s="1"/>
  <c r="J122" i="3" s="1"/>
  <c r="P122" i="3" s="1"/>
  <c r="D141" i="20"/>
  <c r="E142" i="20" s="1"/>
  <c r="H141" i="20" s="1"/>
  <c r="I141" i="20" s="1"/>
  <c r="J141" i="20" s="1"/>
  <c r="E127" i="20"/>
  <c r="H126" i="20" s="1"/>
  <c r="I126" i="20" s="1"/>
  <c r="J126" i="20" s="1"/>
  <c r="D136" i="21"/>
  <c r="E137" i="21" s="1"/>
  <c r="H136" i="21" s="1"/>
  <c r="I136" i="21" s="1"/>
  <c r="J136" i="21" s="1"/>
  <c r="P136" i="21" s="1"/>
  <c r="E122" i="21"/>
  <c r="H121" i="21" s="1"/>
  <c r="I121" i="21" s="1"/>
  <c r="J121" i="21" s="1"/>
  <c r="P121" i="21" s="1"/>
  <c r="D141" i="31"/>
  <c r="E142" i="31" s="1"/>
  <c r="H141" i="31" s="1"/>
  <c r="I141" i="31" s="1"/>
  <c r="J141" i="31" s="1"/>
  <c r="E127" i="31"/>
  <c r="H126" i="31" s="1"/>
  <c r="I126" i="31" s="1"/>
  <c r="J126" i="31" s="1"/>
  <c r="P28" i="26"/>
  <c r="Q28" i="26" s="1"/>
  <c r="S28" i="26" s="1"/>
  <c r="U28" i="26" s="1"/>
  <c r="AQ28" i="26" s="1"/>
  <c r="AU28" i="26" s="1"/>
  <c r="E128" i="15"/>
  <c r="H127" i="15" s="1"/>
  <c r="I127" i="15" s="1"/>
  <c r="J127" i="15" s="1"/>
  <c r="D142" i="15"/>
  <c r="E143" i="15" s="1"/>
  <c r="H142" i="15" s="1"/>
  <c r="I142" i="15" s="1"/>
  <c r="J142" i="15" s="1"/>
  <c r="D144" i="29"/>
  <c r="E145" i="29" s="1"/>
  <c r="H144" i="29" s="1"/>
  <c r="I144" i="29" s="1"/>
  <c r="J144" i="29" s="1"/>
  <c r="E130" i="29"/>
  <c r="H129" i="29" s="1"/>
  <c r="I129" i="29" s="1"/>
  <c r="J129" i="29" s="1"/>
  <c r="D143" i="33"/>
  <c r="E144" i="33" s="1"/>
  <c r="H143" i="33" s="1"/>
  <c r="I143" i="33" s="1"/>
  <c r="J143" i="33" s="1"/>
  <c r="E129" i="33"/>
  <c r="H128" i="33" s="1"/>
  <c r="I128" i="33" s="1"/>
  <c r="J128" i="33" s="1"/>
  <c r="E106" i="27"/>
  <c r="H105" i="27" s="1"/>
  <c r="I105" i="27" s="1"/>
  <c r="J105" i="27" s="1"/>
  <c r="P105" i="27" s="1"/>
  <c r="D121" i="27"/>
  <c r="E107" i="18"/>
  <c r="H106" i="18" s="1"/>
  <c r="I106" i="18" s="1"/>
  <c r="J106" i="18" s="1"/>
  <c r="D122" i="18"/>
  <c r="E131" i="22"/>
  <c r="H130" i="22" s="1"/>
  <c r="I130" i="22" s="1"/>
  <c r="J130" i="22" s="1"/>
  <c r="D145" i="22"/>
  <c r="E146" i="22" s="1"/>
  <c r="H145" i="22" s="1"/>
  <c r="I145" i="22" s="1"/>
  <c r="J145" i="22" s="1"/>
  <c r="P60" i="27"/>
  <c r="Q60" i="27" s="1"/>
  <c r="S60" i="27" s="1"/>
  <c r="U60" i="27" s="1"/>
  <c r="AQ60" i="27" s="1"/>
  <c r="AU60" i="27" s="1"/>
  <c r="O61" i="27"/>
  <c r="Q89" i="29"/>
  <c r="S89" i="29" s="1"/>
  <c r="U89" i="29" s="1"/>
  <c r="AJ89" i="29" s="1"/>
  <c r="AN89" i="29" s="1"/>
  <c r="O90" i="29"/>
  <c r="D129" i="9"/>
  <c r="E114" i="9"/>
  <c r="H113" i="9" s="1"/>
  <c r="I113" i="9" s="1"/>
  <c r="J113" i="9" s="1"/>
  <c r="D142" i="10"/>
  <c r="E143" i="10" s="1"/>
  <c r="H142" i="10" s="1"/>
  <c r="I142" i="10" s="1"/>
  <c r="J142" i="10" s="1"/>
  <c r="E128" i="10"/>
  <c r="H127" i="10" s="1"/>
  <c r="I127" i="10" s="1"/>
  <c r="J127" i="10" s="1"/>
  <c r="D145" i="33"/>
  <c r="E146" i="33" s="1"/>
  <c r="H145" i="33" s="1"/>
  <c r="I145" i="33" s="1"/>
  <c r="J145" i="33" s="1"/>
  <c r="E131" i="33"/>
  <c r="H130" i="33" s="1"/>
  <c r="I130" i="33" s="1"/>
  <c r="J130" i="33" s="1"/>
  <c r="D132" i="16"/>
  <c r="E117" i="16"/>
  <c r="H116" i="16" s="1"/>
  <c r="I116" i="16" s="1"/>
  <c r="J116" i="16" s="1"/>
  <c r="P90" i="6"/>
  <c r="Q90" i="6" s="1"/>
  <c r="S90" i="6" s="1"/>
  <c r="U90" i="6" s="1"/>
  <c r="AJ90" i="6" s="1"/>
  <c r="AN90" i="6" s="1"/>
  <c r="O91" i="6"/>
  <c r="P44" i="13"/>
  <c r="Q44" i="13" s="1"/>
  <c r="S44" i="13" s="1"/>
  <c r="U44" i="13" s="1"/>
  <c r="AQ44" i="13" s="1"/>
  <c r="AU44" i="13" s="1"/>
  <c r="E106" i="15"/>
  <c r="H105" i="15" s="1"/>
  <c r="I105" i="15" s="1"/>
  <c r="J105" i="15" s="1"/>
  <c r="P105" i="15" s="1"/>
  <c r="D121" i="15"/>
  <c r="Q136" i="8"/>
  <c r="S136" i="8" s="1"/>
  <c r="U136" i="8" s="1"/>
  <c r="AT136" i="8" s="1"/>
  <c r="AX136" i="8" s="1"/>
  <c r="O137" i="8"/>
  <c r="Q105" i="18"/>
  <c r="S105" i="18" s="1"/>
  <c r="U105" i="18" s="1"/>
  <c r="AT105" i="18" s="1"/>
  <c r="AX105" i="18" s="1"/>
  <c r="O106" i="18"/>
  <c r="P61" i="28"/>
  <c r="Q61" i="28" s="1"/>
  <c r="S61" i="28" s="1"/>
  <c r="U61" i="28" s="1"/>
  <c r="AQ61" i="28" s="1"/>
  <c r="AU61" i="28" s="1"/>
  <c r="P90" i="17"/>
  <c r="Q90" i="17" s="1"/>
  <c r="S90" i="17" s="1"/>
  <c r="U90" i="17" s="1"/>
  <c r="AJ90" i="17" s="1"/>
  <c r="AN90" i="17" s="1"/>
  <c r="Q105" i="14"/>
  <c r="S105" i="14" s="1"/>
  <c r="U105" i="14" s="1"/>
  <c r="AT105" i="14" s="1"/>
  <c r="AX105" i="14" s="1"/>
  <c r="O106" i="14"/>
  <c r="D129" i="13"/>
  <c r="E114" i="13"/>
  <c r="H113" i="13" s="1"/>
  <c r="I113" i="13" s="1"/>
  <c r="J113" i="13" s="1"/>
  <c r="P27" i="21"/>
  <c r="Q27" i="21" s="1"/>
  <c r="S27" i="21" s="1"/>
  <c r="U27" i="21" s="1"/>
  <c r="AQ27" i="21" s="1"/>
  <c r="AU27" i="21" s="1"/>
  <c r="O62" i="17"/>
  <c r="P90" i="28"/>
  <c r="Q90" i="28" s="1"/>
  <c r="S90" i="28" s="1"/>
  <c r="U90" i="28" s="1"/>
  <c r="AJ90" i="28" s="1"/>
  <c r="AN90" i="28" s="1"/>
  <c r="O91" i="28"/>
  <c r="D138" i="22"/>
  <c r="E139" i="22" s="1"/>
  <c r="H138" i="22" s="1"/>
  <c r="I138" i="22" s="1"/>
  <c r="J138" i="22" s="1"/>
  <c r="E124" i="22"/>
  <c r="H123" i="22" s="1"/>
  <c r="I123" i="22" s="1"/>
  <c r="J123" i="22" s="1"/>
  <c r="O45" i="10"/>
  <c r="D138" i="15"/>
  <c r="E139" i="15" s="1"/>
  <c r="H138" i="15" s="1"/>
  <c r="I138" i="15" s="1"/>
  <c r="J138" i="15" s="1"/>
  <c r="E124" i="15"/>
  <c r="H123" i="15" s="1"/>
  <c r="I123" i="15" s="1"/>
  <c r="J123" i="15" s="1"/>
  <c r="E132" i="11"/>
  <c r="H131" i="11" s="1"/>
  <c r="I131" i="11" s="1"/>
  <c r="J131" i="11" s="1"/>
  <c r="D146" i="11"/>
  <c r="E147" i="11" s="1"/>
  <c r="H146" i="11" s="1"/>
  <c r="I146" i="11" s="1"/>
  <c r="J146" i="11" s="1"/>
  <c r="E114" i="33"/>
  <c r="H113" i="33" s="1"/>
  <c r="I113" i="33" s="1"/>
  <c r="J113" i="33" s="1"/>
  <c r="D129" i="33"/>
  <c r="Q105" i="21"/>
  <c r="S105" i="21" s="1"/>
  <c r="U105" i="21" s="1"/>
  <c r="AT105" i="21" s="1"/>
  <c r="AX105" i="21" s="1"/>
  <c r="O106" i="21"/>
  <c r="E129" i="11"/>
  <c r="H128" i="11" s="1"/>
  <c r="I128" i="11" s="1"/>
  <c r="J128" i="11" s="1"/>
  <c r="D143" i="11"/>
  <c r="E144" i="11" s="1"/>
  <c r="H143" i="11" s="1"/>
  <c r="I143" i="11" s="1"/>
  <c r="J143" i="11" s="1"/>
  <c r="D127" i="26"/>
  <c r="E112" i="26"/>
  <c r="H111" i="26" s="1"/>
  <c r="I111" i="26" s="1"/>
  <c r="J111" i="26" s="1"/>
  <c r="E127" i="3"/>
  <c r="H126" i="3" s="1"/>
  <c r="I126" i="3" s="1"/>
  <c r="J126" i="3" s="1"/>
  <c r="D141" i="3"/>
  <c r="E142" i="3" s="1"/>
  <c r="H141" i="3" s="1"/>
  <c r="I141" i="3" s="1"/>
  <c r="J141" i="3" s="1"/>
  <c r="D138" i="4"/>
  <c r="E139" i="4" s="1"/>
  <c r="H138" i="4" s="1"/>
  <c r="I138" i="4" s="1"/>
  <c r="J138" i="4" s="1"/>
  <c r="E124" i="4"/>
  <c r="H123" i="4" s="1"/>
  <c r="I123" i="4" s="1"/>
  <c r="J123" i="4" s="1"/>
  <c r="O45" i="8"/>
  <c r="D138" i="28"/>
  <c r="E139" i="28" s="1"/>
  <c r="H138" i="28" s="1"/>
  <c r="I138" i="28" s="1"/>
  <c r="J138" i="28" s="1"/>
  <c r="E124" i="28"/>
  <c r="H123" i="28" s="1"/>
  <c r="I123" i="28" s="1"/>
  <c r="J123" i="28" s="1"/>
  <c r="D147" i="7"/>
  <c r="E148" i="7" s="1"/>
  <c r="H147" i="7" s="1"/>
  <c r="I147" i="7" s="1"/>
  <c r="J147" i="7" s="1"/>
  <c r="E133" i="7"/>
  <c r="H132" i="7" s="1"/>
  <c r="I132" i="7" s="1"/>
  <c r="J132" i="7" s="1"/>
  <c r="N46" i="12"/>
  <c r="O46" i="12" s="1"/>
  <c r="E130" i="17"/>
  <c r="H129" i="17" s="1"/>
  <c r="I129" i="17" s="1"/>
  <c r="J129" i="17" s="1"/>
  <c r="D144" i="17"/>
  <c r="E145" i="17" s="1"/>
  <c r="H144" i="17" s="1"/>
  <c r="I144" i="17" s="1"/>
  <c r="J144" i="17" s="1"/>
  <c r="E128" i="24"/>
  <c r="H127" i="24" s="1"/>
  <c r="I127" i="24" s="1"/>
  <c r="J127" i="24" s="1"/>
  <c r="D142" i="24"/>
  <c r="E143" i="24" s="1"/>
  <c r="H142" i="24" s="1"/>
  <c r="I142" i="24" s="1"/>
  <c r="J142" i="24" s="1"/>
  <c r="E106" i="29"/>
  <c r="H105" i="29" s="1"/>
  <c r="I105" i="29" s="1"/>
  <c r="J105" i="29" s="1"/>
  <c r="P105" i="29" s="1"/>
  <c r="D121" i="29"/>
  <c r="D145" i="9"/>
  <c r="E146" i="9" s="1"/>
  <c r="H145" i="9" s="1"/>
  <c r="I145" i="9" s="1"/>
  <c r="J145" i="9" s="1"/>
  <c r="E131" i="9"/>
  <c r="H130" i="9" s="1"/>
  <c r="I130" i="9" s="1"/>
  <c r="J130" i="9" s="1"/>
  <c r="O60" i="12"/>
  <c r="E125" i="17"/>
  <c r="H124" i="17" s="1"/>
  <c r="I124" i="17" s="1"/>
  <c r="J124" i="17" s="1"/>
  <c r="D139" i="17"/>
  <c r="E140" i="17" s="1"/>
  <c r="H139" i="17" s="1"/>
  <c r="I139" i="17" s="1"/>
  <c r="J139" i="17" s="1"/>
  <c r="P43" i="7"/>
  <c r="Q43" i="7" s="1"/>
  <c r="S43" i="7" s="1"/>
  <c r="U43" i="7" s="1"/>
  <c r="AQ43" i="7" s="1"/>
  <c r="AU43" i="7" s="1"/>
  <c r="D141" i="24"/>
  <c r="E142" i="24" s="1"/>
  <c r="H141" i="24" s="1"/>
  <c r="I141" i="24" s="1"/>
  <c r="J141" i="24" s="1"/>
  <c r="E127" i="24"/>
  <c r="H126" i="24" s="1"/>
  <c r="I126" i="24" s="1"/>
  <c r="J126" i="24" s="1"/>
  <c r="P28" i="12"/>
  <c r="Q28" i="12" s="1"/>
  <c r="S28" i="12" s="1"/>
  <c r="U28" i="12" s="1"/>
  <c r="AQ28" i="12" s="1"/>
  <c r="AU28" i="12" s="1"/>
  <c r="AX121" i="22"/>
  <c r="BA121" i="22"/>
  <c r="O60" i="1"/>
  <c r="O29" i="30"/>
  <c r="P74" i="12"/>
  <c r="Q74" i="12" s="1"/>
  <c r="S74" i="12" s="1"/>
  <c r="U74" i="12" s="1"/>
  <c r="AQ74" i="12" s="1"/>
  <c r="AU74" i="12" s="1"/>
  <c r="E113" i="30"/>
  <c r="H112" i="30" s="1"/>
  <c r="I112" i="30" s="1"/>
  <c r="J112" i="30" s="1"/>
  <c r="D128" i="30"/>
  <c r="D141" i="22"/>
  <c r="E142" i="22" s="1"/>
  <c r="H141" i="22" s="1"/>
  <c r="I141" i="22" s="1"/>
  <c r="J141" i="22" s="1"/>
  <c r="E127" i="22"/>
  <c r="H126" i="22" s="1"/>
  <c r="I126" i="22" s="1"/>
  <c r="J126" i="22" s="1"/>
  <c r="D136" i="18"/>
  <c r="E137" i="18" s="1"/>
  <c r="H136" i="18" s="1"/>
  <c r="I136" i="18" s="1"/>
  <c r="J136" i="18" s="1"/>
  <c r="P136" i="18" s="1"/>
  <c r="E122" i="18"/>
  <c r="H121" i="18" s="1"/>
  <c r="I121" i="18" s="1"/>
  <c r="J121" i="18" s="1"/>
  <c r="P121" i="18" s="1"/>
  <c r="O45" i="9"/>
  <c r="D132" i="10"/>
  <c r="E117" i="10"/>
  <c r="H116" i="10" s="1"/>
  <c r="I116" i="10" s="1"/>
  <c r="J116" i="10" s="1"/>
  <c r="O28" i="22"/>
  <c r="O30" i="9"/>
  <c r="O76" i="8"/>
  <c r="P90" i="21"/>
  <c r="Q90" i="21" s="1"/>
  <c r="S90" i="21" s="1"/>
  <c r="U90" i="21" s="1"/>
  <c r="AJ90" i="21" s="1"/>
  <c r="AN90" i="21" s="1"/>
  <c r="P74" i="7"/>
  <c r="Q74" i="7" s="1"/>
  <c r="S74" i="7" s="1"/>
  <c r="U74" i="7" s="1"/>
  <c r="AQ74" i="7" s="1"/>
  <c r="AU74" i="7" s="1"/>
  <c r="Q137" i="34" l="1"/>
  <c r="S137" i="34" s="1"/>
  <c r="U137" i="34" s="1"/>
  <c r="AT137" i="34" s="1"/>
  <c r="AX137" i="34" s="1"/>
  <c r="O138" i="34"/>
  <c r="Q122" i="34"/>
  <c r="S122" i="34" s="1"/>
  <c r="U122" i="34" s="1"/>
  <c r="AT122" i="34" s="1"/>
  <c r="O123" i="34"/>
  <c r="P28" i="34"/>
  <c r="Q28" i="34" s="1"/>
  <c r="S28" i="34" s="1"/>
  <c r="U28" i="34" s="1"/>
  <c r="AQ28" i="34" s="1"/>
  <c r="AU28" i="34" s="1"/>
  <c r="O29" i="34"/>
  <c r="P45" i="34"/>
  <c r="Q45" i="34" s="1"/>
  <c r="S45" i="34" s="1"/>
  <c r="U45" i="34" s="1"/>
  <c r="AQ45" i="34" s="1"/>
  <c r="AU45" i="34" s="1"/>
  <c r="N46" i="34"/>
  <c r="O46" i="34"/>
  <c r="O92" i="34"/>
  <c r="P76" i="34"/>
  <c r="Q76" i="34" s="1"/>
  <c r="S76" i="34" s="1"/>
  <c r="U76" i="34" s="1"/>
  <c r="AQ76" i="34" s="1"/>
  <c r="AU76" i="34" s="1"/>
  <c r="N77" i="34"/>
  <c r="O77" i="34" s="1"/>
  <c r="O60" i="34"/>
  <c r="P107" i="34"/>
  <c r="Q107" i="34" s="1"/>
  <c r="S107" i="34" s="1"/>
  <c r="U107" i="34" s="1"/>
  <c r="AT107" i="34" s="1"/>
  <c r="AX107" i="34" s="1"/>
  <c r="O108" i="34"/>
  <c r="Q122" i="3"/>
  <c r="S122" i="3" s="1"/>
  <c r="U122" i="3" s="1"/>
  <c r="AT122" i="3" s="1"/>
  <c r="O123" i="3"/>
  <c r="P46" i="28"/>
  <c r="Q46" i="28" s="1"/>
  <c r="S46" i="28" s="1"/>
  <c r="U46" i="28" s="1"/>
  <c r="AQ46" i="28" s="1"/>
  <c r="AU46" i="28" s="1"/>
  <c r="O47" i="28"/>
  <c r="Q106" i="26"/>
  <c r="S106" i="26" s="1"/>
  <c r="U106" i="26" s="1"/>
  <c r="AT106" i="26" s="1"/>
  <c r="AX106" i="26" s="1"/>
  <c r="O107" i="26"/>
  <c r="P30" i="14"/>
  <c r="Q30" i="14" s="1"/>
  <c r="S30" i="14" s="1"/>
  <c r="U30" i="14" s="1"/>
  <c r="AQ30" i="14" s="1"/>
  <c r="AU30" i="14" s="1"/>
  <c r="O31" i="14"/>
  <c r="P62" i="2"/>
  <c r="Q62" i="2" s="1"/>
  <c r="S62" i="2" s="1"/>
  <c r="U62" i="2" s="1"/>
  <c r="AQ62" i="2" s="1"/>
  <c r="AU62" i="2" s="1"/>
  <c r="P46" i="12"/>
  <c r="Q46" i="12" s="1"/>
  <c r="S46" i="12" s="1"/>
  <c r="U46" i="12" s="1"/>
  <c r="AQ46" i="12" s="1"/>
  <c r="AU46" i="12" s="1"/>
  <c r="P30" i="27"/>
  <c r="Q30" i="27" s="1"/>
  <c r="S30" i="27" s="1"/>
  <c r="U30" i="27" s="1"/>
  <c r="AQ30" i="27" s="1"/>
  <c r="AU30" i="27" s="1"/>
  <c r="O31" i="27"/>
  <c r="E128" i="30"/>
  <c r="H127" i="30" s="1"/>
  <c r="I127" i="30" s="1"/>
  <c r="J127" i="30" s="1"/>
  <c r="D142" i="30"/>
  <c r="E143" i="30" s="1"/>
  <c r="H142" i="30" s="1"/>
  <c r="I142" i="30" s="1"/>
  <c r="J142" i="30" s="1"/>
  <c r="P106" i="10"/>
  <c r="Q106" i="10" s="1"/>
  <c r="S106" i="10" s="1"/>
  <c r="U106" i="10" s="1"/>
  <c r="AT106" i="10" s="1"/>
  <c r="AX106" i="10" s="1"/>
  <c r="E130" i="9"/>
  <c r="H129" i="9" s="1"/>
  <c r="I129" i="9" s="1"/>
  <c r="J129" i="9" s="1"/>
  <c r="D144" i="9"/>
  <c r="E145" i="9" s="1"/>
  <c r="H144" i="9" s="1"/>
  <c r="I144" i="9" s="1"/>
  <c r="J144" i="9" s="1"/>
  <c r="Q105" i="15"/>
  <c r="S105" i="15" s="1"/>
  <c r="U105" i="15" s="1"/>
  <c r="AT105" i="15" s="1"/>
  <c r="AX105" i="15" s="1"/>
  <c r="O106" i="15"/>
  <c r="O29" i="26"/>
  <c r="P44" i="20"/>
  <c r="Q44" i="20" s="1"/>
  <c r="S44" i="20" s="1"/>
  <c r="U44" i="20" s="1"/>
  <c r="AQ44" i="20" s="1"/>
  <c r="AU44" i="20" s="1"/>
  <c r="O45" i="20"/>
  <c r="O29" i="29"/>
  <c r="P106" i="17"/>
  <c r="Q106" i="17" s="1"/>
  <c r="S106" i="17" s="1"/>
  <c r="U106" i="17" s="1"/>
  <c r="AT106" i="17" s="1"/>
  <c r="AX106" i="17" s="1"/>
  <c r="O107" i="17"/>
  <c r="O123" i="12"/>
  <c r="N46" i="15"/>
  <c r="O61" i="21"/>
  <c r="N46" i="3"/>
  <c r="O46" i="3" s="1"/>
  <c r="P45" i="3"/>
  <c r="Q45" i="3" s="1"/>
  <c r="S45" i="3" s="1"/>
  <c r="U45" i="3" s="1"/>
  <c r="AQ45" i="3" s="1"/>
  <c r="AU45" i="3" s="1"/>
  <c r="P76" i="31"/>
  <c r="Q76" i="31" s="1"/>
  <c r="S76" i="31" s="1"/>
  <c r="U76" i="31" s="1"/>
  <c r="AQ76" i="31" s="1"/>
  <c r="AU76" i="31" s="1"/>
  <c r="D137" i="22"/>
  <c r="E138" i="22" s="1"/>
  <c r="H137" i="22" s="1"/>
  <c r="I137" i="22" s="1"/>
  <c r="J137" i="22" s="1"/>
  <c r="P137" i="22" s="1"/>
  <c r="E123" i="22"/>
  <c r="H122" i="22" s="1"/>
  <c r="I122" i="22" s="1"/>
  <c r="J122" i="22" s="1"/>
  <c r="P122" i="22" s="1"/>
  <c r="P76" i="6"/>
  <c r="Q76" i="6" s="1"/>
  <c r="S76" i="6" s="1"/>
  <c r="U76" i="6" s="1"/>
  <c r="AQ76" i="6" s="1"/>
  <c r="AU76" i="6" s="1"/>
  <c r="P44" i="29"/>
  <c r="Q44" i="29" s="1"/>
  <c r="S44" i="29" s="1"/>
  <c r="U44" i="29" s="1"/>
  <c r="AQ44" i="29" s="1"/>
  <c r="AU44" i="29" s="1"/>
  <c r="P60" i="9"/>
  <c r="Q60" i="9" s="1"/>
  <c r="S60" i="9" s="1"/>
  <c r="U60" i="9" s="1"/>
  <c r="AQ60" i="9" s="1"/>
  <c r="AU60" i="9" s="1"/>
  <c r="O125" i="1"/>
  <c r="P46" i="6"/>
  <c r="Q46" i="6" s="1"/>
  <c r="S46" i="6" s="1"/>
  <c r="U46" i="6" s="1"/>
  <c r="AQ46" i="6" s="1"/>
  <c r="AU46" i="6" s="1"/>
  <c r="E133" i="12"/>
  <c r="H132" i="12" s="1"/>
  <c r="I132" i="12" s="1"/>
  <c r="J132" i="12" s="1"/>
  <c r="D147" i="12"/>
  <c r="E148" i="12" s="1"/>
  <c r="H147" i="12" s="1"/>
  <c r="I147" i="12" s="1"/>
  <c r="J147" i="12" s="1"/>
  <c r="E133" i="26"/>
  <c r="H132" i="26" s="1"/>
  <c r="I132" i="26" s="1"/>
  <c r="J132" i="26" s="1"/>
  <c r="D147" i="26"/>
  <c r="E148" i="26" s="1"/>
  <c r="H147" i="26" s="1"/>
  <c r="I147" i="26" s="1"/>
  <c r="J147" i="26" s="1"/>
  <c r="P60" i="22"/>
  <c r="Q60" i="22" s="1"/>
  <c r="S60" i="22" s="1"/>
  <c r="U60" i="22" s="1"/>
  <c r="AQ60" i="22" s="1"/>
  <c r="AU60" i="22" s="1"/>
  <c r="Q136" i="28"/>
  <c r="S136" i="28" s="1"/>
  <c r="U136" i="28" s="1"/>
  <c r="AT136" i="28" s="1"/>
  <c r="AX136" i="28" s="1"/>
  <c r="O137" i="28"/>
  <c r="Q121" i="4"/>
  <c r="S121" i="4" s="1"/>
  <c r="U121" i="4" s="1"/>
  <c r="AT121" i="4" s="1"/>
  <c r="O122" i="4"/>
  <c r="D140" i="3"/>
  <c r="E141" i="3" s="1"/>
  <c r="H140" i="3" s="1"/>
  <c r="I140" i="3" s="1"/>
  <c r="J140" i="3" s="1"/>
  <c r="E126" i="3"/>
  <c r="H125" i="3" s="1"/>
  <c r="I125" i="3" s="1"/>
  <c r="J125" i="3" s="1"/>
  <c r="P90" i="9"/>
  <c r="Q90" i="9" s="1"/>
  <c r="S90" i="9" s="1"/>
  <c r="U90" i="9" s="1"/>
  <c r="AJ90" i="9" s="1"/>
  <c r="AN90" i="9" s="1"/>
  <c r="O91" i="9"/>
  <c r="P45" i="9"/>
  <c r="Q45" i="9" s="1"/>
  <c r="S45" i="9" s="1"/>
  <c r="U45" i="9" s="1"/>
  <c r="AQ45" i="9" s="1"/>
  <c r="AU45" i="9" s="1"/>
  <c r="N46" i="9"/>
  <c r="E130" i="33"/>
  <c r="H129" i="33" s="1"/>
  <c r="I129" i="33" s="1"/>
  <c r="J129" i="33" s="1"/>
  <c r="D144" i="33"/>
  <c r="E145" i="33" s="1"/>
  <c r="H144" i="33" s="1"/>
  <c r="I144" i="33" s="1"/>
  <c r="J144" i="33" s="1"/>
  <c r="P61" i="27"/>
  <c r="Q61" i="27" s="1"/>
  <c r="S61" i="27" s="1"/>
  <c r="U61" i="27" s="1"/>
  <c r="AQ61" i="27" s="1"/>
  <c r="AU61" i="27" s="1"/>
  <c r="P44" i="24"/>
  <c r="Q44" i="24" s="1"/>
  <c r="S44" i="24" s="1"/>
  <c r="U44" i="24" s="1"/>
  <c r="AQ44" i="24" s="1"/>
  <c r="AU44" i="24" s="1"/>
  <c r="O45" i="24"/>
  <c r="O76" i="26"/>
  <c r="BA122" i="12"/>
  <c r="AX122" i="12"/>
  <c r="D137" i="26"/>
  <c r="E138" i="26" s="1"/>
  <c r="H137" i="26" s="1"/>
  <c r="I137" i="26" s="1"/>
  <c r="J137" i="26" s="1"/>
  <c r="E123" i="26"/>
  <c r="H122" i="26" s="1"/>
  <c r="I122" i="26" s="1"/>
  <c r="J122" i="26" s="1"/>
  <c r="O92" i="3"/>
  <c r="O75" i="19"/>
  <c r="D138" i="3"/>
  <c r="E139" i="3" s="1"/>
  <c r="H138" i="3" s="1"/>
  <c r="I138" i="3" s="1"/>
  <c r="J138" i="3" s="1"/>
  <c r="E124" i="3"/>
  <c r="H123" i="3" s="1"/>
  <c r="I123" i="3" s="1"/>
  <c r="J123" i="3" s="1"/>
  <c r="P28" i="3"/>
  <c r="Q28" i="3" s="1"/>
  <c r="S28" i="3" s="1"/>
  <c r="U28" i="3" s="1"/>
  <c r="AQ28" i="3" s="1"/>
  <c r="AU28" i="3" s="1"/>
  <c r="O29" i="3"/>
  <c r="Q106" i="22"/>
  <c r="S106" i="22" s="1"/>
  <c r="U106" i="22" s="1"/>
  <c r="AT106" i="22" s="1"/>
  <c r="AX106" i="22" s="1"/>
  <c r="O107" i="22"/>
  <c r="P75" i="17"/>
  <c r="Q75" i="17" s="1"/>
  <c r="S75" i="17" s="1"/>
  <c r="U75" i="17" s="1"/>
  <c r="AQ75" i="17" s="1"/>
  <c r="AU75" i="17" s="1"/>
  <c r="P44" i="27"/>
  <c r="Q44" i="27" s="1"/>
  <c r="S44" i="27" s="1"/>
  <c r="U44" i="27" s="1"/>
  <c r="AQ44" i="27" s="1"/>
  <c r="AU44" i="27" s="1"/>
  <c r="O45" i="27"/>
  <c r="N125" i="1"/>
  <c r="O29" i="2"/>
  <c r="E128" i="14"/>
  <c r="H127" i="14" s="1"/>
  <c r="I127" i="14" s="1"/>
  <c r="J127" i="14" s="1"/>
  <c r="D142" i="14"/>
  <c r="E143" i="14" s="1"/>
  <c r="H142" i="14" s="1"/>
  <c r="I142" i="14" s="1"/>
  <c r="J142" i="14" s="1"/>
  <c r="O91" i="10"/>
  <c r="P60" i="20"/>
  <c r="Q60" i="20" s="1"/>
  <c r="S60" i="20" s="1"/>
  <c r="U60" i="20" s="1"/>
  <c r="AQ60" i="20" s="1"/>
  <c r="AU60" i="20" s="1"/>
  <c r="O61" i="30"/>
  <c r="P30" i="20"/>
  <c r="Q30" i="20" s="1"/>
  <c r="S30" i="20" s="1"/>
  <c r="U30" i="20" s="1"/>
  <c r="AQ30" i="20" s="1"/>
  <c r="AU30" i="20" s="1"/>
  <c r="O45" i="1"/>
  <c r="P107" i="8"/>
  <c r="Q107" i="8" s="1"/>
  <c r="S107" i="8" s="1"/>
  <c r="U107" i="8" s="1"/>
  <c r="AT107" i="8" s="1"/>
  <c r="AX107" i="8" s="1"/>
  <c r="P75" i="25"/>
  <c r="Q75" i="25" s="1"/>
  <c r="S75" i="25" s="1"/>
  <c r="U75" i="25" s="1"/>
  <c r="AQ75" i="25" s="1"/>
  <c r="AU75" i="25" s="1"/>
  <c r="O76" i="25"/>
  <c r="P62" i="17"/>
  <c r="Q62" i="17" s="1"/>
  <c r="S62" i="17" s="1"/>
  <c r="U62" i="17" s="1"/>
  <c r="AQ62" i="17" s="1"/>
  <c r="AU62" i="17" s="1"/>
  <c r="Q121" i="18"/>
  <c r="S121" i="18" s="1"/>
  <c r="U121" i="18" s="1"/>
  <c r="AT121" i="18" s="1"/>
  <c r="O122" i="18"/>
  <c r="D144" i="13"/>
  <c r="E145" i="13" s="1"/>
  <c r="H144" i="13" s="1"/>
  <c r="I144" i="13" s="1"/>
  <c r="J144" i="13" s="1"/>
  <c r="E130" i="13"/>
  <c r="H129" i="13" s="1"/>
  <c r="I129" i="13" s="1"/>
  <c r="J129" i="13" s="1"/>
  <c r="P106" i="30"/>
  <c r="Q106" i="30" s="1"/>
  <c r="S106" i="30" s="1"/>
  <c r="U106" i="30" s="1"/>
  <c r="AT106" i="30" s="1"/>
  <c r="AX106" i="30" s="1"/>
  <c r="O30" i="33"/>
  <c r="E126" i="19"/>
  <c r="H125" i="19" s="1"/>
  <c r="I125" i="19" s="1"/>
  <c r="J125" i="19" s="1"/>
  <c r="D140" i="19"/>
  <c r="E141" i="19" s="1"/>
  <c r="H140" i="19" s="1"/>
  <c r="I140" i="19" s="1"/>
  <c r="J140" i="19" s="1"/>
  <c r="D145" i="27"/>
  <c r="E146" i="27" s="1"/>
  <c r="H145" i="27" s="1"/>
  <c r="I145" i="27" s="1"/>
  <c r="J145" i="27" s="1"/>
  <c r="E131" i="27"/>
  <c r="H130" i="27" s="1"/>
  <c r="I130" i="27" s="1"/>
  <c r="J130" i="27" s="1"/>
  <c r="D136" i="19"/>
  <c r="E137" i="19" s="1"/>
  <c r="H136" i="19" s="1"/>
  <c r="I136" i="19" s="1"/>
  <c r="J136" i="19" s="1"/>
  <c r="P136" i="19" s="1"/>
  <c r="E122" i="19"/>
  <c r="H121" i="19" s="1"/>
  <c r="I121" i="19" s="1"/>
  <c r="J121" i="19" s="1"/>
  <c r="P121" i="19" s="1"/>
  <c r="O92" i="22"/>
  <c r="O107" i="31"/>
  <c r="P75" i="24"/>
  <c r="Q75" i="24" s="1"/>
  <c r="S75" i="24" s="1"/>
  <c r="U75" i="24" s="1"/>
  <c r="AQ75" i="24" s="1"/>
  <c r="AU75" i="24" s="1"/>
  <c r="O76" i="24"/>
  <c r="O46" i="31"/>
  <c r="BA124" i="1"/>
  <c r="AX124" i="1"/>
  <c r="P75" i="22"/>
  <c r="Q75" i="22" s="1"/>
  <c r="S75" i="22" s="1"/>
  <c r="U75" i="22" s="1"/>
  <c r="AQ75" i="22" s="1"/>
  <c r="AU75" i="22" s="1"/>
  <c r="D147" i="31"/>
  <c r="E148" i="31" s="1"/>
  <c r="H147" i="31" s="1"/>
  <c r="I147" i="31" s="1"/>
  <c r="J147" i="31" s="1"/>
  <c r="E133" i="31"/>
  <c r="H132" i="31" s="1"/>
  <c r="I132" i="31" s="1"/>
  <c r="J132" i="31" s="1"/>
  <c r="D145" i="24"/>
  <c r="E146" i="24" s="1"/>
  <c r="H145" i="24" s="1"/>
  <c r="I145" i="24" s="1"/>
  <c r="J145" i="24" s="1"/>
  <c r="E131" i="24"/>
  <c r="H130" i="24" s="1"/>
  <c r="I130" i="24" s="1"/>
  <c r="J130" i="24" s="1"/>
  <c r="N62" i="24"/>
  <c r="P61" i="24"/>
  <c r="Q61" i="24" s="1"/>
  <c r="S61" i="24" s="1"/>
  <c r="U61" i="24" s="1"/>
  <c r="AQ61" i="24" s="1"/>
  <c r="AU61" i="24" s="1"/>
  <c r="O62" i="24"/>
  <c r="N62" i="18"/>
  <c r="O62" i="18" s="1"/>
  <c r="P61" i="18"/>
  <c r="Q61" i="18" s="1"/>
  <c r="S61" i="18" s="1"/>
  <c r="U61" i="18" s="1"/>
  <c r="AQ61" i="18" s="1"/>
  <c r="AU61" i="18" s="1"/>
  <c r="P106" i="4"/>
  <c r="Q106" i="4" s="1"/>
  <c r="S106" i="4" s="1"/>
  <c r="U106" i="4" s="1"/>
  <c r="AT106" i="4" s="1"/>
  <c r="AX106" i="4" s="1"/>
  <c r="O47" i="23"/>
  <c r="Q136" i="18"/>
  <c r="S136" i="18" s="1"/>
  <c r="U136" i="18" s="1"/>
  <c r="AT136" i="18" s="1"/>
  <c r="AX136" i="18" s="1"/>
  <c r="O137" i="18"/>
  <c r="O44" i="7"/>
  <c r="P106" i="14"/>
  <c r="Q106" i="14" s="1"/>
  <c r="S106" i="14" s="1"/>
  <c r="U106" i="14" s="1"/>
  <c r="AT106" i="14" s="1"/>
  <c r="AX106" i="14" s="1"/>
  <c r="O45" i="13"/>
  <c r="O75" i="1"/>
  <c r="P106" i="24"/>
  <c r="Q106" i="24" s="1"/>
  <c r="S106" i="24" s="1"/>
  <c r="U106" i="24" s="1"/>
  <c r="AT106" i="24" s="1"/>
  <c r="AX106" i="24" s="1"/>
  <c r="O107" i="24"/>
  <c r="O91" i="13"/>
  <c r="Q105" i="19"/>
  <c r="S105" i="19" s="1"/>
  <c r="U105" i="19" s="1"/>
  <c r="AT105" i="19" s="1"/>
  <c r="AX105" i="19" s="1"/>
  <c r="O106" i="19"/>
  <c r="O61" i="23"/>
  <c r="O75" i="21"/>
  <c r="O140" i="1"/>
  <c r="Q136" i="2"/>
  <c r="S136" i="2" s="1"/>
  <c r="U136" i="2" s="1"/>
  <c r="AT136" i="2" s="1"/>
  <c r="AX136" i="2" s="1"/>
  <c r="O137" i="2"/>
  <c r="O77" i="2"/>
  <c r="O32" i="1"/>
  <c r="P61" i="4"/>
  <c r="Q61" i="4" s="1"/>
  <c r="S61" i="4" s="1"/>
  <c r="U61" i="4" s="1"/>
  <c r="AQ61" i="4" s="1"/>
  <c r="AU61" i="4" s="1"/>
  <c r="N62" i="4"/>
  <c r="P61" i="10"/>
  <c r="Q61" i="10" s="1"/>
  <c r="S61" i="10" s="1"/>
  <c r="U61" i="10" s="1"/>
  <c r="AQ61" i="10" s="1"/>
  <c r="AU61" i="10" s="1"/>
  <c r="P75" i="30"/>
  <c r="Q75" i="30" s="1"/>
  <c r="S75" i="30" s="1"/>
  <c r="U75" i="30" s="1"/>
  <c r="AQ75" i="30" s="1"/>
  <c r="AU75" i="30" s="1"/>
  <c r="D145" i="28"/>
  <c r="E146" i="28" s="1"/>
  <c r="H145" i="28" s="1"/>
  <c r="I145" i="28" s="1"/>
  <c r="J145" i="28" s="1"/>
  <c r="E131" i="28"/>
  <c r="H130" i="28" s="1"/>
  <c r="I130" i="28" s="1"/>
  <c r="J130" i="28" s="1"/>
  <c r="Q121" i="21"/>
  <c r="S121" i="21" s="1"/>
  <c r="U121" i="21" s="1"/>
  <c r="AT121" i="21" s="1"/>
  <c r="O122" i="21"/>
  <c r="E132" i="21"/>
  <c r="H131" i="21" s="1"/>
  <c r="I131" i="21" s="1"/>
  <c r="J131" i="21" s="1"/>
  <c r="D146" i="21"/>
  <c r="E147" i="21" s="1"/>
  <c r="H146" i="21" s="1"/>
  <c r="I146" i="21" s="1"/>
  <c r="J146" i="21" s="1"/>
  <c r="P91" i="6"/>
  <c r="Q91" i="6" s="1"/>
  <c r="S91" i="6" s="1"/>
  <c r="U91" i="6" s="1"/>
  <c r="AJ91" i="6" s="1"/>
  <c r="AN91" i="6" s="1"/>
  <c r="O92" i="6"/>
  <c r="Q136" i="21"/>
  <c r="S136" i="21" s="1"/>
  <c r="U136" i="21" s="1"/>
  <c r="AT136" i="21" s="1"/>
  <c r="AX136" i="21" s="1"/>
  <c r="O137" i="21"/>
  <c r="P138" i="12"/>
  <c r="Q138" i="12" s="1"/>
  <c r="S138" i="12" s="1"/>
  <c r="U138" i="12" s="1"/>
  <c r="AT138" i="12" s="1"/>
  <c r="AX138" i="12" s="1"/>
  <c r="P28" i="13"/>
  <c r="Q28" i="13" s="1"/>
  <c r="S28" i="13" s="1"/>
  <c r="U28" i="13" s="1"/>
  <c r="AQ28" i="13" s="1"/>
  <c r="AU28" i="13" s="1"/>
  <c r="O29" i="13"/>
  <c r="P107" i="3"/>
  <c r="Q107" i="3" s="1"/>
  <c r="S107" i="3" s="1"/>
  <c r="U107" i="3" s="1"/>
  <c r="AT107" i="3" s="1"/>
  <c r="AX107" i="3" s="1"/>
  <c r="E129" i="13"/>
  <c r="H128" i="13" s="1"/>
  <c r="I128" i="13" s="1"/>
  <c r="J128" i="13" s="1"/>
  <c r="D143" i="13"/>
  <c r="E144" i="13" s="1"/>
  <c r="H143" i="13" s="1"/>
  <c r="I143" i="13" s="1"/>
  <c r="J143" i="13" s="1"/>
  <c r="AX121" i="6"/>
  <c r="BA121" i="6"/>
  <c r="P76" i="10"/>
  <c r="Q76" i="10" s="1"/>
  <c r="S76" i="10" s="1"/>
  <c r="U76" i="10" s="1"/>
  <c r="AQ76" i="10" s="1"/>
  <c r="AU76" i="10" s="1"/>
  <c r="D145" i="17"/>
  <c r="E146" i="17" s="1"/>
  <c r="H145" i="17" s="1"/>
  <c r="I145" i="17" s="1"/>
  <c r="J145" i="17" s="1"/>
  <c r="E131" i="17"/>
  <c r="H130" i="17" s="1"/>
  <c r="I130" i="17" s="1"/>
  <c r="J130" i="17" s="1"/>
  <c r="E125" i="7"/>
  <c r="H124" i="7" s="1"/>
  <c r="I124" i="7" s="1"/>
  <c r="J124" i="7" s="1"/>
  <c r="D139" i="7"/>
  <c r="E140" i="7" s="1"/>
  <c r="H139" i="7" s="1"/>
  <c r="I139" i="7" s="1"/>
  <c r="J139" i="7" s="1"/>
  <c r="P75" i="13"/>
  <c r="Q75" i="13" s="1"/>
  <c r="S75" i="13" s="1"/>
  <c r="U75" i="13" s="1"/>
  <c r="AQ75" i="13" s="1"/>
  <c r="AU75" i="13" s="1"/>
  <c r="O76" i="13"/>
  <c r="N140" i="1"/>
  <c r="P92" i="12"/>
  <c r="Q92" i="12" s="1"/>
  <c r="S92" i="12" s="1"/>
  <c r="U92" i="12" s="1"/>
  <c r="AJ92" i="12" s="1"/>
  <c r="AN92" i="12" s="1"/>
  <c r="P45" i="18"/>
  <c r="Q45" i="18" s="1"/>
  <c r="S45" i="18" s="1"/>
  <c r="U45" i="18" s="1"/>
  <c r="AQ45" i="18" s="1"/>
  <c r="AU45" i="18" s="1"/>
  <c r="E125" i="33"/>
  <c r="H124" i="33" s="1"/>
  <c r="I124" i="33" s="1"/>
  <c r="J124" i="33" s="1"/>
  <c r="D139" i="33"/>
  <c r="E140" i="33" s="1"/>
  <c r="H139" i="33" s="1"/>
  <c r="I139" i="33" s="1"/>
  <c r="J139" i="33" s="1"/>
  <c r="N77" i="2"/>
  <c r="P28" i="16"/>
  <c r="Q28" i="16" s="1"/>
  <c r="S28" i="16" s="1"/>
  <c r="U28" i="16" s="1"/>
  <c r="AQ28" i="16" s="1"/>
  <c r="AU28" i="16" s="1"/>
  <c r="O29" i="16"/>
  <c r="Q136" i="5"/>
  <c r="S136" i="5" s="1"/>
  <c r="U136" i="5" s="1"/>
  <c r="AT136" i="5" s="1"/>
  <c r="AX136" i="5" s="1"/>
  <c r="O137" i="5"/>
  <c r="Q136" i="20"/>
  <c r="S136" i="20" s="1"/>
  <c r="U136" i="20" s="1"/>
  <c r="AT136" i="20" s="1"/>
  <c r="AX136" i="20" s="1"/>
  <c r="O137" i="20"/>
  <c r="P106" i="5"/>
  <c r="Q106" i="5" s="1"/>
  <c r="S106" i="5" s="1"/>
  <c r="U106" i="5" s="1"/>
  <c r="AT106" i="5" s="1"/>
  <c r="AX106" i="5" s="1"/>
  <c r="Q121" i="5"/>
  <c r="S121" i="5" s="1"/>
  <c r="U121" i="5" s="1"/>
  <c r="AT121" i="5" s="1"/>
  <c r="O122" i="5"/>
  <c r="O75" i="7"/>
  <c r="D143" i="30"/>
  <c r="E144" i="30" s="1"/>
  <c r="H143" i="30" s="1"/>
  <c r="I143" i="30" s="1"/>
  <c r="J143" i="30" s="1"/>
  <c r="E129" i="30"/>
  <c r="H128" i="30" s="1"/>
  <c r="I128" i="30" s="1"/>
  <c r="J128" i="30" s="1"/>
  <c r="P45" i="8"/>
  <c r="Q45" i="8" s="1"/>
  <c r="S45" i="8" s="1"/>
  <c r="U45" i="8" s="1"/>
  <c r="AQ45" i="8" s="1"/>
  <c r="AU45" i="8" s="1"/>
  <c r="O91" i="17"/>
  <c r="D137" i="18"/>
  <c r="E138" i="18" s="1"/>
  <c r="H137" i="18" s="1"/>
  <c r="I137" i="18" s="1"/>
  <c r="J137" i="18" s="1"/>
  <c r="E123" i="18"/>
  <c r="H122" i="18" s="1"/>
  <c r="I122" i="18" s="1"/>
  <c r="J122" i="18" s="1"/>
  <c r="Q121" i="17"/>
  <c r="S121" i="17" s="1"/>
  <c r="U121" i="17" s="1"/>
  <c r="AT121" i="17" s="1"/>
  <c r="O122" i="17"/>
  <c r="E133" i="15"/>
  <c r="H132" i="15" s="1"/>
  <c r="I132" i="15" s="1"/>
  <c r="J132" i="15" s="1"/>
  <c r="D147" i="15"/>
  <c r="E148" i="15" s="1"/>
  <c r="H147" i="15" s="1"/>
  <c r="I147" i="15" s="1"/>
  <c r="J147" i="15" s="1"/>
  <c r="E125" i="30"/>
  <c r="H124" i="30" s="1"/>
  <c r="I124" i="30" s="1"/>
  <c r="J124" i="30" s="1"/>
  <c r="D139" i="30"/>
  <c r="E140" i="30" s="1"/>
  <c r="H139" i="30" s="1"/>
  <c r="I139" i="30" s="1"/>
  <c r="J139" i="30" s="1"/>
  <c r="P90" i="7"/>
  <c r="Q90" i="7" s="1"/>
  <c r="S90" i="7" s="1"/>
  <c r="U90" i="7" s="1"/>
  <c r="AJ90" i="7" s="1"/>
  <c r="AN90" i="7" s="1"/>
  <c r="E132" i="30"/>
  <c r="H131" i="30" s="1"/>
  <c r="I131" i="30" s="1"/>
  <c r="J131" i="30" s="1"/>
  <c r="D146" i="30"/>
  <c r="E147" i="30" s="1"/>
  <c r="H146" i="30" s="1"/>
  <c r="I146" i="30" s="1"/>
  <c r="J146" i="30" s="1"/>
  <c r="O63" i="8"/>
  <c r="O31" i="7"/>
  <c r="D138" i="26"/>
  <c r="E139" i="26" s="1"/>
  <c r="H138" i="26" s="1"/>
  <c r="I138" i="26" s="1"/>
  <c r="J138" i="26" s="1"/>
  <c r="E124" i="26"/>
  <c r="H123" i="26" s="1"/>
  <c r="I123" i="26" s="1"/>
  <c r="J123" i="26" s="1"/>
  <c r="O60" i="3"/>
  <c r="O75" i="33"/>
  <c r="D145" i="18"/>
  <c r="E146" i="18" s="1"/>
  <c r="H145" i="18" s="1"/>
  <c r="I145" i="18" s="1"/>
  <c r="J145" i="18" s="1"/>
  <c r="E131" i="18"/>
  <c r="H130" i="18" s="1"/>
  <c r="I130" i="18" s="1"/>
  <c r="J130" i="18" s="1"/>
  <c r="O76" i="11"/>
  <c r="O31" i="6"/>
  <c r="O47" i="17"/>
  <c r="P45" i="30"/>
  <c r="Q45" i="30" s="1"/>
  <c r="S45" i="30" s="1"/>
  <c r="U45" i="30" s="1"/>
  <c r="AQ45" i="30" s="1"/>
  <c r="AU45" i="30" s="1"/>
  <c r="P91" i="26"/>
  <c r="Q91" i="26" s="1"/>
  <c r="S91" i="26" s="1"/>
  <c r="U91" i="26" s="1"/>
  <c r="AJ91" i="26" s="1"/>
  <c r="AN91" i="26" s="1"/>
  <c r="P91" i="2"/>
  <c r="Q91" i="2" s="1"/>
  <c r="S91" i="2" s="1"/>
  <c r="U91" i="2" s="1"/>
  <c r="AJ91" i="2" s="1"/>
  <c r="AN91" i="2" s="1"/>
  <c r="Q121" i="2"/>
  <c r="S121" i="2" s="1"/>
  <c r="U121" i="2" s="1"/>
  <c r="AT121" i="2" s="1"/>
  <c r="O122" i="2"/>
  <c r="P75" i="28"/>
  <c r="Q75" i="28" s="1"/>
  <c r="S75" i="28" s="1"/>
  <c r="U75" i="28" s="1"/>
  <c r="AQ75" i="28" s="1"/>
  <c r="AU75" i="28" s="1"/>
  <c r="D139" i="23"/>
  <c r="E140" i="23" s="1"/>
  <c r="H139" i="23" s="1"/>
  <c r="I139" i="23" s="1"/>
  <c r="J139" i="23" s="1"/>
  <c r="E125" i="23"/>
  <c r="H124" i="23" s="1"/>
  <c r="I124" i="23" s="1"/>
  <c r="J124" i="23" s="1"/>
  <c r="Q136" i="17"/>
  <c r="S136" i="17" s="1"/>
  <c r="U136" i="17" s="1"/>
  <c r="AT136" i="17" s="1"/>
  <c r="AX136" i="17" s="1"/>
  <c r="O137" i="17"/>
  <c r="P44" i="16"/>
  <c r="Q44" i="16" s="1"/>
  <c r="S44" i="16" s="1"/>
  <c r="U44" i="16" s="1"/>
  <c r="AQ44" i="16" s="1"/>
  <c r="AU44" i="16" s="1"/>
  <c r="P90" i="19"/>
  <c r="Q90" i="19" s="1"/>
  <c r="S90" i="19" s="1"/>
  <c r="U90" i="19" s="1"/>
  <c r="AJ90" i="19" s="1"/>
  <c r="AN90" i="19" s="1"/>
  <c r="O91" i="19"/>
  <c r="P45" i="2"/>
  <c r="Q45" i="2" s="1"/>
  <c r="S45" i="2" s="1"/>
  <c r="U45" i="2" s="1"/>
  <c r="AQ45" i="2" s="1"/>
  <c r="AU45" i="2" s="1"/>
  <c r="D141" i="19"/>
  <c r="E142" i="19" s="1"/>
  <c r="H141" i="19" s="1"/>
  <c r="I141" i="19" s="1"/>
  <c r="J141" i="19" s="1"/>
  <c r="E127" i="19"/>
  <c r="H126" i="19" s="1"/>
  <c r="I126" i="19" s="1"/>
  <c r="J126" i="19" s="1"/>
  <c r="E132" i="9"/>
  <c r="H131" i="9" s="1"/>
  <c r="I131" i="9" s="1"/>
  <c r="J131" i="9" s="1"/>
  <c r="D146" i="9"/>
  <c r="E147" i="9" s="1"/>
  <c r="H146" i="9" s="1"/>
  <c r="I146" i="9" s="1"/>
  <c r="J146" i="9" s="1"/>
  <c r="P90" i="23"/>
  <c r="Q90" i="23" s="1"/>
  <c r="S90" i="23" s="1"/>
  <c r="U90" i="23" s="1"/>
  <c r="AJ90" i="23" s="1"/>
  <c r="AN90" i="23" s="1"/>
  <c r="P29" i="11"/>
  <c r="Q29" i="11" s="1"/>
  <c r="S29" i="11" s="1"/>
  <c r="U29" i="11" s="1"/>
  <c r="AQ29" i="11" s="1"/>
  <c r="AU29" i="11" s="1"/>
  <c r="P91" i="24"/>
  <c r="Q91" i="24" s="1"/>
  <c r="S91" i="24" s="1"/>
  <c r="U91" i="24" s="1"/>
  <c r="AJ91" i="24" s="1"/>
  <c r="AN91" i="24" s="1"/>
  <c r="D137" i="17"/>
  <c r="E138" i="17" s="1"/>
  <c r="H137" i="17" s="1"/>
  <c r="I137" i="17" s="1"/>
  <c r="J137" i="17" s="1"/>
  <c r="E123" i="17"/>
  <c r="H122" i="17" s="1"/>
  <c r="I122" i="17" s="1"/>
  <c r="J122" i="17" s="1"/>
  <c r="D144" i="30"/>
  <c r="E145" i="30" s="1"/>
  <c r="H144" i="30" s="1"/>
  <c r="I144" i="30" s="1"/>
  <c r="J144" i="30" s="1"/>
  <c r="E130" i="30"/>
  <c r="H129" i="30" s="1"/>
  <c r="I129" i="30" s="1"/>
  <c r="J129" i="30" s="1"/>
  <c r="P91" i="25"/>
  <c r="Q91" i="25" s="1"/>
  <c r="S91" i="25" s="1"/>
  <c r="U91" i="25" s="1"/>
  <c r="AJ91" i="25" s="1"/>
  <c r="AN91" i="25" s="1"/>
  <c r="P75" i="9"/>
  <c r="Q75" i="9" s="1"/>
  <c r="S75" i="9" s="1"/>
  <c r="U75" i="9" s="1"/>
  <c r="AQ75" i="9" s="1"/>
  <c r="AU75" i="9" s="1"/>
  <c r="O76" i="9"/>
  <c r="O91" i="21"/>
  <c r="O75" i="12"/>
  <c r="P45" i="10"/>
  <c r="Q45" i="10" s="1"/>
  <c r="S45" i="10" s="1"/>
  <c r="U45" i="10" s="1"/>
  <c r="AQ45" i="10" s="1"/>
  <c r="AU45" i="10" s="1"/>
  <c r="E133" i="16"/>
  <c r="H132" i="16" s="1"/>
  <c r="I132" i="16" s="1"/>
  <c r="J132" i="16" s="1"/>
  <c r="D147" i="16"/>
  <c r="E148" i="16" s="1"/>
  <c r="H147" i="16" s="1"/>
  <c r="I147" i="16" s="1"/>
  <c r="J147" i="16" s="1"/>
  <c r="D136" i="27"/>
  <c r="E137" i="27" s="1"/>
  <c r="H136" i="27" s="1"/>
  <c r="I136" i="27" s="1"/>
  <c r="J136" i="27" s="1"/>
  <c r="P136" i="27" s="1"/>
  <c r="E122" i="27"/>
  <c r="H121" i="27" s="1"/>
  <c r="I121" i="27" s="1"/>
  <c r="J121" i="27" s="1"/>
  <c r="P121" i="27" s="1"/>
  <c r="N62" i="6"/>
  <c r="P61" i="6"/>
  <c r="Q61" i="6" s="1"/>
  <c r="S61" i="6" s="1"/>
  <c r="U61" i="6" s="1"/>
  <c r="AQ61" i="6" s="1"/>
  <c r="AU61" i="6" s="1"/>
  <c r="Q121" i="24"/>
  <c r="S121" i="24" s="1"/>
  <c r="U121" i="24" s="1"/>
  <c r="AT121" i="24" s="1"/>
  <c r="O122" i="24"/>
  <c r="N46" i="26"/>
  <c r="O46" i="26" s="1"/>
  <c r="D139" i="24"/>
  <c r="E140" i="24" s="1"/>
  <c r="H139" i="24" s="1"/>
  <c r="I139" i="24" s="1"/>
  <c r="J139" i="24" s="1"/>
  <c r="E125" i="24"/>
  <c r="H124" i="24" s="1"/>
  <c r="I124" i="24" s="1"/>
  <c r="J124" i="24" s="1"/>
  <c r="Q121" i="13"/>
  <c r="S121" i="13" s="1"/>
  <c r="U121" i="13" s="1"/>
  <c r="AT121" i="13" s="1"/>
  <c r="O122" i="13"/>
  <c r="D144" i="26"/>
  <c r="E145" i="26" s="1"/>
  <c r="H144" i="26" s="1"/>
  <c r="I144" i="26" s="1"/>
  <c r="J144" i="26" s="1"/>
  <c r="E130" i="26"/>
  <c r="H129" i="26" s="1"/>
  <c r="I129" i="26" s="1"/>
  <c r="J129" i="26" s="1"/>
  <c r="O91" i="30"/>
  <c r="O75" i="29"/>
  <c r="O75" i="15"/>
  <c r="P106" i="2"/>
  <c r="Q106" i="2" s="1"/>
  <c r="S106" i="2" s="1"/>
  <c r="U106" i="2" s="1"/>
  <c r="AT106" i="2" s="1"/>
  <c r="AX106" i="2" s="1"/>
  <c r="O107" i="2"/>
  <c r="N30" i="5"/>
  <c r="O30" i="5" s="1"/>
  <c r="P138" i="25"/>
  <c r="Q138" i="25" s="1"/>
  <c r="S138" i="25" s="1"/>
  <c r="U138" i="25" s="1"/>
  <c r="AT138" i="25" s="1"/>
  <c r="AX138" i="25" s="1"/>
  <c r="O139" i="25"/>
  <c r="D145" i="12"/>
  <c r="E146" i="12" s="1"/>
  <c r="H145" i="12" s="1"/>
  <c r="I145" i="12" s="1"/>
  <c r="J145" i="12" s="1"/>
  <c r="E131" i="12"/>
  <c r="H130" i="12" s="1"/>
  <c r="I130" i="12" s="1"/>
  <c r="J130" i="12" s="1"/>
  <c r="AX121" i="31"/>
  <c r="BA121" i="31"/>
  <c r="P44" i="5"/>
  <c r="Q44" i="5" s="1"/>
  <c r="S44" i="5" s="1"/>
  <c r="U44" i="5" s="1"/>
  <c r="AQ44" i="5" s="1"/>
  <c r="AU44" i="5" s="1"/>
  <c r="O45" i="5"/>
  <c r="P106" i="33"/>
  <c r="Q106" i="33" s="1"/>
  <c r="S106" i="33" s="1"/>
  <c r="U106" i="33" s="1"/>
  <c r="AT106" i="33" s="1"/>
  <c r="AX106" i="33" s="1"/>
  <c r="O107" i="33"/>
  <c r="N62" i="33"/>
  <c r="P61" i="33"/>
  <c r="Q61" i="33" s="1"/>
  <c r="S61" i="33" s="1"/>
  <c r="U61" i="33" s="1"/>
  <c r="AQ61" i="33" s="1"/>
  <c r="AU61" i="33" s="1"/>
  <c r="O62" i="33"/>
  <c r="Q121" i="33"/>
  <c r="S121" i="33" s="1"/>
  <c r="U121" i="33" s="1"/>
  <c r="AT121" i="33" s="1"/>
  <c r="O122" i="33"/>
  <c r="P107" i="25"/>
  <c r="Q107" i="25" s="1"/>
  <c r="S107" i="25" s="1"/>
  <c r="U107" i="25" s="1"/>
  <c r="AT107" i="25" s="1"/>
  <c r="AX107" i="25" s="1"/>
  <c r="O108" i="25"/>
  <c r="P91" i="8"/>
  <c r="Q91" i="8" s="1"/>
  <c r="S91" i="8" s="1"/>
  <c r="U91" i="8" s="1"/>
  <c r="AJ91" i="8" s="1"/>
  <c r="AN91" i="8" s="1"/>
  <c r="Q105" i="27"/>
  <c r="S105" i="27" s="1"/>
  <c r="U105" i="27" s="1"/>
  <c r="AT105" i="27" s="1"/>
  <c r="AX105" i="27" s="1"/>
  <c r="O106" i="27"/>
  <c r="Q137" i="3"/>
  <c r="S137" i="3" s="1"/>
  <c r="U137" i="3" s="1"/>
  <c r="AT137" i="3" s="1"/>
  <c r="AX137" i="3" s="1"/>
  <c r="O138" i="3"/>
  <c r="D141" i="16"/>
  <c r="E142" i="16" s="1"/>
  <c r="H141" i="16" s="1"/>
  <c r="I141" i="16" s="1"/>
  <c r="J141" i="16" s="1"/>
  <c r="E127" i="16"/>
  <c r="H126" i="16" s="1"/>
  <c r="I126" i="16" s="1"/>
  <c r="J126" i="16" s="1"/>
  <c r="P28" i="19"/>
  <c r="Q28" i="19" s="1"/>
  <c r="S28" i="19" s="1"/>
  <c r="U28" i="19" s="1"/>
  <c r="AQ28" i="19" s="1"/>
  <c r="AU28" i="19" s="1"/>
  <c r="O29" i="19"/>
  <c r="Q136" i="24"/>
  <c r="S136" i="24" s="1"/>
  <c r="U136" i="24" s="1"/>
  <c r="AT136" i="24" s="1"/>
  <c r="AX136" i="24" s="1"/>
  <c r="O137" i="24"/>
  <c r="P91" i="18"/>
  <c r="Q91" i="18" s="1"/>
  <c r="S91" i="18" s="1"/>
  <c r="U91" i="18" s="1"/>
  <c r="AJ91" i="18" s="1"/>
  <c r="AN91" i="18" s="1"/>
  <c r="O92" i="18"/>
  <c r="P61" i="19"/>
  <c r="Q61" i="19" s="1"/>
  <c r="S61" i="19" s="1"/>
  <c r="U61" i="19" s="1"/>
  <c r="AQ61" i="19" s="1"/>
  <c r="AU61" i="19" s="1"/>
  <c r="N62" i="19"/>
  <c r="O62" i="19" s="1"/>
  <c r="P106" i="11"/>
  <c r="Q106" i="11" s="1"/>
  <c r="S106" i="11" s="1"/>
  <c r="U106" i="11" s="1"/>
  <c r="AT106" i="11" s="1"/>
  <c r="AX106" i="11" s="1"/>
  <c r="O107" i="11"/>
  <c r="Q136" i="13"/>
  <c r="S136" i="13" s="1"/>
  <c r="U136" i="13" s="1"/>
  <c r="AT136" i="13" s="1"/>
  <c r="AX136" i="13" s="1"/>
  <c r="O137" i="13"/>
  <c r="E125" i="31"/>
  <c r="H124" i="31" s="1"/>
  <c r="I124" i="31" s="1"/>
  <c r="J124" i="31" s="1"/>
  <c r="D139" i="31"/>
  <c r="E140" i="31" s="1"/>
  <c r="H139" i="31" s="1"/>
  <c r="I139" i="31" s="1"/>
  <c r="J139" i="31" s="1"/>
  <c r="P60" i="16"/>
  <c r="Q60" i="16" s="1"/>
  <c r="S60" i="16" s="1"/>
  <c r="U60" i="16" s="1"/>
  <c r="AQ60" i="16" s="1"/>
  <c r="AU60" i="16" s="1"/>
  <c r="O61" i="16"/>
  <c r="D145" i="10"/>
  <c r="E146" i="10" s="1"/>
  <c r="H145" i="10" s="1"/>
  <c r="I145" i="10" s="1"/>
  <c r="J145" i="10" s="1"/>
  <c r="E131" i="10"/>
  <c r="H130" i="10" s="1"/>
  <c r="I130" i="10" s="1"/>
  <c r="J130" i="10" s="1"/>
  <c r="D144" i="31"/>
  <c r="E145" i="31" s="1"/>
  <c r="H144" i="31" s="1"/>
  <c r="I144" i="31" s="1"/>
  <c r="J144" i="31" s="1"/>
  <c r="E130" i="31"/>
  <c r="H129" i="31" s="1"/>
  <c r="I129" i="31" s="1"/>
  <c r="J129" i="31" s="1"/>
  <c r="O76" i="20"/>
  <c r="E129" i="27"/>
  <c r="H128" i="27" s="1"/>
  <c r="I128" i="27" s="1"/>
  <c r="J128" i="27" s="1"/>
  <c r="D143" i="27"/>
  <c r="E144" i="27" s="1"/>
  <c r="H143" i="27" s="1"/>
  <c r="I143" i="27" s="1"/>
  <c r="J143" i="27" s="1"/>
  <c r="N77" i="27"/>
  <c r="P76" i="27"/>
  <c r="Q76" i="27" s="1"/>
  <c r="S76" i="27" s="1"/>
  <c r="U76" i="27" s="1"/>
  <c r="AQ76" i="27" s="1"/>
  <c r="AU76" i="27" s="1"/>
  <c r="E128" i="9"/>
  <c r="H127" i="9" s="1"/>
  <c r="I127" i="9" s="1"/>
  <c r="J127" i="9" s="1"/>
  <c r="D142" i="9"/>
  <c r="E143" i="9" s="1"/>
  <c r="H142" i="9" s="1"/>
  <c r="I142" i="9" s="1"/>
  <c r="J142" i="9" s="1"/>
  <c r="P106" i="28"/>
  <c r="Q106" i="28" s="1"/>
  <c r="S106" i="28" s="1"/>
  <c r="U106" i="28" s="1"/>
  <c r="AT106" i="28" s="1"/>
  <c r="AX106" i="28" s="1"/>
  <c r="Q136" i="33"/>
  <c r="S136" i="33" s="1"/>
  <c r="U136" i="33" s="1"/>
  <c r="AT136" i="33" s="1"/>
  <c r="AX136" i="33" s="1"/>
  <c r="O137" i="33"/>
  <c r="D136" i="9"/>
  <c r="E137" i="9" s="1"/>
  <c r="H136" i="9" s="1"/>
  <c r="I136" i="9" s="1"/>
  <c r="J136" i="9" s="1"/>
  <c r="P136" i="9" s="1"/>
  <c r="E122" i="9"/>
  <c r="H121" i="9" s="1"/>
  <c r="I121" i="9" s="1"/>
  <c r="J121" i="9" s="1"/>
  <c r="P121" i="9" s="1"/>
  <c r="N77" i="3"/>
  <c r="O77" i="3" s="1"/>
  <c r="O91" i="4"/>
  <c r="P31" i="25"/>
  <c r="Q31" i="25" s="1"/>
  <c r="S31" i="25" s="1"/>
  <c r="U31" i="25" s="1"/>
  <c r="AQ31" i="25" s="1"/>
  <c r="AU31" i="25" s="1"/>
  <c r="O32" i="25"/>
  <c r="P76" i="8"/>
  <c r="Q76" i="8" s="1"/>
  <c r="S76" i="8" s="1"/>
  <c r="U76" i="8" s="1"/>
  <c r="AQ76" i="8" s="1"/>
  <c r="AU76" i="8" s="1"/>
  <c r="P29" i="30"/>
  <c r="Q29" i="30" s="1"/>
  <c r="S29" i="30" s="1"/>
  <c r="U29" i="30" s="1"/>
  <c r="AQ29" i="30" s="1"/>
  <c r="AU29" i="30" s="1"/>
  <c r="D136" i="29"/>
  <c r="E137" i="29" s="1"/>
  <c r="H136" i="29" s="1"/>
  <c r="I136" i="29" s="1"/>
  <c r="J136" i="29" s="1"/>
  <c r="P136" i="29" s="1"/>
  <c r="E122" i="29"/>
  <c r="H121" i="29" s="1"/>
  <c r="I121" i="29" s="1"/>
  <c r="J121" i="29" s="1"/>
  <c r="P121" i="29" s="1"/>
  <c r="N62" i="28"/>
  <c r="O62" i="28" s="1"/>
  <c r="D143" i="15"/>
  <c r="E144" i="15" s="1"/>
  <c r="H143" i="15" s="1"/>
  <c r="I143" i="15" s="1"/>
  <c r="J143" i="15" s="1"/>
  <c r="E129" i="15"/>
  <c r="H128" i="15" s="1"/>
  <c r="I128" i="15" s="1"/>
  <c r="J128" i="15" s="1"/>
  <c r="E126" i="10"/>
  <c r="H125" i="10" s="1"/>
  <c r="I125" i="10" s="1"/>
  <c r="J125" i="10" s="1"/>
  <c r="D140" i="10"/>
  <c r="E141" i="10" s="1"/>
  <c r="H140" i="10" s="1"/>
  <c r="I140" i="10" s="1"/>
  <c r="J140" i="10" s="1"/>
  <c r="O45" i="21"/>
  <c r="O91" i="20"/>
  <c r="P29" i="23"/>
  <c r="Q29" i="23" s="1"/>
  <c r="S29" i="23" s="1"/>
  <c r="U29" i="23" s="1"/>
  <c r="AQ29" i="23" s="1"/>
  <c r="AU29" i="23" s="1"/>
  <c r="N30" i="23"/>
  <c r="O30" i="23" s="1"/>
  <c r="P29" i="18"/>
  <c r="Q29" i="18" s="1"/>
  <c r="S29" i="18" s="1"/>
  <c r="U29" i="18" s="1"/>
  <c r="AQ29" i="18" s="1"/>
  <c r="AU29" i="18" s="1"/>
  <c r="D139" i="9"/>
  <c r="E140" i="9" s="1"/>
  <c r="H139" i="9" s="1"/>
  <c r="I139" i="9" s="1"/>
  <c r="J139" i="9" s="1"/>
  <c r="E125" i="9"/>
  <c r="H124" i="9" s="1"/>
  <c r="I124" i="9" s="1"/>
  <c r="J124" i="9" s="1"/>
  <c r="P30" i="15"/>
  <c r="Q30" i="15" s="1"/>
  <c r="S30" i="15" s="1"/>
  <c r="U30" i="15" s="1"/>
  <c r="AQ30" i="15" s="1"/>
  <c r="AU30" i="15" s="1"/>
  <c r="O31" i="15"/>
  <c r="D146" i="16"/>
  <c r="E147" i="16" s="1"/>
  <c r="H146" i="16" s="1"/>
  <c r="I146" i="16" s="1"/>
  <c r="J146" i="16" s="1"/>
  <c r="E132" i="16"/>
  <c r="H131" i="16" s="1"/>
  <c r="I131" i="16" s="1"/>
  <c r="J131" i="16" s="1"/>
  <c r="N62" i="26"/>
  <c r="P61" i="26"/>
  <c r="Q61" i="26" s="1"/>
  <c r="S61" i="26" s="1"/>
  <c r="U61" i="26" s="1"/>
  <c r="AQ61" i="26" s="1"/>
  <c r="AU61" i="26" s="1"/>
  <c r="O62" i="26"/>
  <c r="E127" i="33"/>
  <c r="H126" i="33" s="1"/>
  <c r="I126" i="33" s="1"/>
  <c r="J126" i="33" s="1"/>
  <c r="D141" i="33"/>
  <c r="E142" i="33" s="1"/>
  <c r="H141" i="33" s="1"/>
  <c r="I141" i="33" s="1"/>
  <c r="J141" i="33" s="1"/>
  <c r="Q105" i="9"/>
  <c r="S105" i="9" s="1"/>
  <c r="U105" i="9" s="1"/>
  <c r="AT105" i="9" s="1"/>
  <c r="AX105" i="9" s="1"/>
  <c r="O106" i="9"/>
  <c r="P60" i="15"/>
  <c r="Q60" i="15" s="1"/>
  <c r="S60" i="15" s="1"/>
  <c r="U60" i="15" s="1"/>
  <c r="AQ60" i="15" s="1"/>
  <c r="AU60" i="15" s="1"/>
  <c r="O61" i="15"/>
  <c r="Q121" i="20"/>
  <c r="S121" i="20" s="1"/>
  <c r="U121" i="20" s="1"/>
  <c r="AT121" i="20" s="1"/>
  <c r="O122" i="20"/>
  <c r="P30" i="9"/>
  <c r="Q30" i="9" s="1"/>
  <c r="S30" i="9" s="1"/>
  <c r="U30" i="9" s="1"/>
  <c r="AQ30" i="9" s="1"/>
  <c r="AU30" i="9" s="1"/>
  <c r="O31" i="9"/>
  <c r="P60" i="1"/>
  <c r="Q60" i="1" s="1"/>
  <c r="S60" i="1" s="1"/>
  <c r="U60" i="1" s="1"/>
  <c r="AQ60" i="1" s="1"/>
  <c r="AU60" i="1" s="1"/>
  <c r="O61" i="1"/>
  <c r="Q105" i="29"/>
  <c r="S105" i="29" s="1"/>
  <c r="U105" i="29" s="1"/>
  <c r="AT105" i="29" s="1"/>
  <c r="AX105" i="29" s="1"/>
  <c r="O106" i="29"/>
  <c r="P106" i="18"/>
  <c r="Q106" i="18" s="1"/>
  <c r="S106" i="18" s="1"/>
  <c r="U106" i="18" s="1"/>
  <c r="AT106" i="18" s="1"/>
  <c r="AX106" i="18" s="1"/>
  <c r="O107" i="18"/>
  <c r="E132" i="7"/>
  <c r="H131" i="7" s="1"/>
  <c r="I131" i="7" s="1"/>
  <c r="J131" i="7" s="1"/>
  <c r="D146" i="7"/>
  <c r="E147" i="7" s="1"/>
  <c r="H146" i="7" s="1"/>
  <c r="I146" i="7" s="1"/>
  <c r="J146" i="7" s="1"/>
  <c r="P122" i="8"/>
  <c r="Q122" i="8" s="1"/>
  <c r="S122" i="8" s="1"/>
  <c r="U122" i="8" s="1"/>
  <c r="AT122" i="8" s="1"/>
  <c r="O123" i="8"/>
  <c r="E133" i="20"/>
  <c r="H132" i="20" s="1"/>
  <c r="I132" i="20" s="1"/>
  <c r="J132" i="20" s="1"/>
  <c r="D147" i="20"/>
  <c r="E148" i="20" s="1"/>
  <c r="H147" i="20" s="1"/>
  <c r="I147" i="20" s="1"/>
  <c r="J147" i="20" s="1"/>
  <c r="D145" i="13"/>
  <c r="E146" i="13" s="1"/>
  <c r="H145" i="13" s="1"/>
  <c r="I145" i="13" s="1"/>
  <c r="J145" i="13" s="1"/>
  <c r="E131" i="13"/>
  <c r="H130" i="13" s="1"/>
  <c r="I130" i="13" s="1"/>
  <c r="J130" i="13" s="1"/>
  <c r="D147" i="22"/>
  <c r="E148" i="22" s="1"/>
  <c r="H147" i="22" s="1"/>
  <c r="I147" i="22" s="1"/>
  <c r="J147" i="22" s="1"/>
  <c r="E133" i="22"/>
  <c r="H132" i="22" s="1"/>
  <c r="I132" i="22" s="1"/>
  <c r="J132" i="22" s="1"/>
  <c r="Q121" i="10"/>
  <c r="S121" i="10" s="1"/>
  <c r="U121" i="10" s="1"/>
  <c r="AT121" i="10" s="1"/>
  <c r="O122" i="10"/>
  <c r="D144" i="10"/>
  <c r="E145" i="10" s="1"/>
  <c r="H144" i="10" s="1"/>
  <c r="I144" i="10" s="1"/>
  <c r="J144" i="10" s="1"/>
  <c r="E130" i="10"/>
  <c r="H129" i="10" s="1"/>
  <c r="I129" i="10" s="1"/>
  <c r="J129" i="10" s="1"/>
  <c r="D137" i="14"/>
  <c r="E138" i="14" s="1"/>
  <c r="H137" i="14" s="1"/>
  <c r="I137" i="14" s="1"/>
  <c r="J137" i="14" s="1"/>
  <c r="E123" i="14"/>
  <c r="H122" i="14" s="1"/>
  <c r="I122" i="14" s="1"/>
  <c r="J122" i="14" s="1"/>
  <c r="E123" i="16"/>
  <c r="H122" i="16" s="1"/>
  <c r="I122" i="16" s="1"/>
  <c r="J122" i="16" s="1"/>
  <c r="D137" i="16"/>
  <c r="E138" i="16" s="1"/>
  <c r="H137" i="16" s="1"/>
  <c r="I137" i="16" s="1"/>
  <c r="J137" i="16" s="1"/>
  <c r="P75" i="14"/>
  <c r="Q75" i="14" s="1"/>
  <c r="S75" i="14" s="1"/>
  <c r="U75" i="14" s="1"/>
  <c r="AQ75" i="14" s="1"/>
  <c r="AU75" i="14" s="1"/>
  <c r="O76" i="14"/>
  <c r="D147" i="9"/>
  <c r="E148" i="9" s="1"/>
  <c r="H147" i="9" s="1"/>
  <c r="I147" i="9" s="1"/>
  <c r="J147" i="9" s="1"/>
  <c r="E133" i="9"/>
  <c r="H132" i="9" s="1"/>
  <c r="I132" i="9" s="1"/>
  <c r="J132" i="9" s="1"/>
  <c r="P75" i="5"/>
  <c r="Q75" i="5" s="1"/>
  <c r="S75" i="5" s="1"/>
  <c r="U75" i="5" s="1"/>
  <c r="AQ75" i="5" s="1"/>
  <c r="AU75" i="5" s="1"/>
  <c r="D138" i="24"/>
  <c r="E139" i="24" s="1"/>
  <c r="H138" i="24" s="1"/>
  <c r="I138" i="24" s="1"/>
  <c r="J138" i="24" s="1"/>
  <c r="E124" i="24"/>
  <c r="H123" i="24" s="1"/>
  <c r="I123" i="24" s="1"/>
  <c r="J123" i="24" s="1"/>
  <c r="D138" i="19"/>
  <c r="E139" i="19" s="1"/>
  <c r="H138" i="19" s="1"/>
  <c r="I138" i="19" s="1"/>
  <c r="J138" i="19" s="1"/>
  <c r="E124" i="19"/>
  <c r="H123" i="19" s="1"/>
  <c r="I123" i="19" s="1"/>
  <c r="J123" i="19" s="1"/>
  <c r="E133" i="13"/>
  <c r="H132" i="13" s="1"/>
  <c r="I132" i="13" s="1"/>
  <c r="J132" i="13" s="1"/>
  <c r="D147" i="13"/>
  <c r="E148" i="13" s="1"/>
  <c r="H147" i="13" s="1"/>
  <c r="I147" i="13" s="1"/>
  <c r="J147" i="13" s="1"/>
  <c r="P46" i="33"/>
  <c r="Q46" i="33" s="1"/>
  <c r="S46" i="33" s="1"/>
  <c r="U46" i="33" s="1"/>
  <c r="AQ46" i="33" s="1"/>
  <c r="AU46" i="33" s="1"/>
  <c r="O47" i="33"/>
  <c r="P31" i="31"/>
  <c r="Q31" i="31" s="1"/>
  <c r="S31" i="31" s="1"/>
  <c r="U31" i="31" s="1"/>
  <c r="AQ31" i="31" s="1"/>
  <c r="AU31" i="31" s="1"/>
  <c r="O32" i="31"/>
  <c r="P122" i="6"/>
  <c r="Q122" i="6" s="1"/>
  <c r="S122" i="6" s="1"/>
  <c r="U122" i="6" s="1"/>
  <c r="AT122" i="6" s="1"/>
  <c r="O123" i="6"/>
  <c r="P45" i="4"/>
  <c r="Q45" i="4" s="1"/>
  <c r="S45" i="4" s="1"/>
  <c r="U45" i="4" s="1"/>
  <c r="AQ45" i="4" s="1"/>
  <c r="AU45" i="4" s="1"/>
  <c r="P28" i="22"/>
  <c r="Q28" i="22" s="1"/>
  <c r="S28" i="22" s="1"/>
  <c r="U28" i="22" s="1"/>
  <c r="AQ28" i="22" s="1"/>
  <c r="AU28" i="22" s="1"/>
  <c r="D142" i="26"/>
  <c r="E143" i="26" s="1"/>
  <c r="H142" i="26" s="1"/>
  <c r="I142" i="26" s="1"/>
  <c r="J142" i="26" s="1"/>
  <c r="E128" i="26"/>
  <c r="H127" i="26" s="1"/>
  <c r="I127" i="26" s="1"/>
  <c r="J127" i="26" s="1"/>
  <c r="P91" i="28"/>
  <c r="Q91" i="28" s="1"/>
  <c r="S91" i="28" s="1"/>
  <c r="U91" i="28" s="1"/>
  <c r="AJ91" i="28" s="1"/>
  <c r="AN91" i="28" s="1"/>
  <c r="O92" i="28"/>
  <c r="N46" i="19"/>
  <c r="O46" i="19" s="1"/>
  <c r="Q121" i="14"/>
  <c r="S121" i="14" s="1"/>
  <c r="U121" i="14" s="1"/>
  <c r="AT121" i="14" s="1"/>
  <c r="O122" i="14"/>
  <c r="AX121" i="8"/>
  <c r="BA121" i="8"/>
  <c r="P60" i="11"/>
  <c r="Q60" i="11" s="1"/>
  <c r="S60" i="11" s="1"/>
  <c r="U60" i="11" s="1"/>
  <c r="AQ60" i="11" s="1"/>
  <c r="AU60" i="11" s="1"/>
  <c r="O61" i="11"/>
  <c r="P123" i="25"/>
  <c r="Q123" i="25" s="1"/>
  <c r="S123" i="25" s="1"/>
  <c r="U123" i="25" s="1"/>
  <c r="AT123" i="25" s="1"/>
  <c r="Q136" i="10"/>
  <c r="S136" i="10" s="1"/>
  <c r="U136" i="10" s="1"/>
  <c r="AT136" i="10" s="1"/>
  <c r="AX136" i="10" s="1"/>
  <c r="O137" i="10"/>
  <c r="P91" i="14"/>
  <c r="Q91" i="14" s="1"/>
  <c r="S91" i="14" s="1"/>
  <c r="U91" i="14" s="1"/>
  <c r="AJ91" i="14" s="1"/>
  <c r="AN91" i="14" s="1"/>
  <c r="O92" i="14"/>
  <c r="E125" i="11"/>
  <c r="H124" i="11" s="1"/>
  <c r="I124" i="11" s="1"/>
  <c r="J124" i="11" s="1"/>
  <c r="D139" i="11"/>
  <c r="E140" i="11" s="1"/>
  <c r="H139" i="11" s="1"/>
  <c r="I139" i="11" s="1"/>
  <c r="J139" i="11" s="1"/>
  <c r="D145" i="29"/>
  <c r="E146" i="29" s="1"/>
  <c r="H145" i="29" s="1"/>
  <c r="I145" i="29" s="1"/>
  <c r="J145" i="29" s="1"/>
  <c r="E131" i="29"/>
  <c r="H130" i="29" s="1"/>
  <c r="I130" i="29" s="1"/>
  <c r="J130" i="29" s="1"/>
  <c r="N30" i="10"/>
  <c r="O30" i="10" s="1"/>
  <c r="P60" i="14"/>
  <c r="Q60" i="14" s="1"/>
  <c r="S60" i="14" s="1"/>
  <c r="U60" i="14" s="1"/>
  <c r="AQ60" i="14" s="1"/>
  <c r="AU60" i="14" s="1"/>
  <c r="E133" i="8"/>
  <c r="H132" i="8" s="1"/>
  <c r="I132" i="8" s="1"/>
  <c r="J132" i="8" s="1"/>
  <c r="D147" i="8"/>
  <c r="E148" i="8" s="1"/>
  <c r="H147" i="8" s="1"/>
  <c r="I147" i="8" s="1"/>
  <c r="J147" i="8" s="1"/>
  <c r="E132" i="8"/>
  <c r="H131" i="8" s="1"/>
  <c r="I131" i="8" s="1"/>
  <c r="J131" i="8" s="1"/>
  <c r="D146" i="8"/>
  <c r="E147" i="8" s="1"/>
  <c r="H146" i="8" s="1"/>
  <c r="I146" i="8" s="1"/>
  <c r="J146" i="8" s="1"/>
  <c r="N62" i="25"/>
  <c r="P61" i="25"/>
  <c r="Q61" i="25" s="1"/>
  <c r="S61" i="25" s="1"/>
  <c r="U61" i="25" s="1"/>
  <c r="AQ61" i="25" s="1"/>
  <c r="AU61" i="25" s="1"/>
  <c r="P47" i="14"/>
  <c r="Q47" i="14" s="1"/>
  <c r="S47" i="14" s="1"/>
  <c r="U47" i="14" s="1"/>
  <c r="AQ47" i="14" s="1"/>
  <c r="AU47" i="14" s="1"/>
  <c r="D137" i="31"/>
  <c r="E138" i="31" s="1"/>
  <c r="H137" i="31" s="1"/>
  <c r="I137" i="31" s="1"/>
  <c r="J137" i="31" s="1"/>
  <c r="P137" i="31" s="1"/>
  <c r="E123" i="31"/>
  <c r="H122" i="31" s="1"/>
  <c r="I122" i="31" s="1"/>
  <c r="J122" i="31" s="1"/>
  <c r="P122" i="31" s="1"/>
  <c r="E132" i="4"/>
  <c r="H131" i="4" s="1"/>
  <c r="I131" i="4" s="1"/>
  <c r="J131" i="4" s="1"/>
  <c r="D146" i="4"/>
  <c r="E147" i="4" s="1"/>
  <c r="H146" i="4" s="1"/>
  <c r="I146" i="4" s="1"/>
  <c r="J146" i="4" s="1"/>
  <c r="E133" i="23"/>
  <c r="H132" i="23" s="1"/>
  <c r="I132" i="23" s="1"/>
  <c r="J132" i="23" s="1"/>
  <c r="D147" i="23"/>
  <c r="E148" i="23" s="1"/>
  <c r="H147" i="23" s="1"/>
  <c r="I147" i="23" s="1"/>
  <c r="J147" i="23" s="1"/>
  <c r="N93" i="1"/>
  <c r="O93" i="1" s="1"/>
  <c r="P92" i="1"/>
  <c r="Q92" i="1" s="1"/>
  <c r="S92" i="1" s="1"/>
  <c r="U92" i="1" s="1"/>
  <c r="AJ92" i="1" s="1"/>
  <c r="AN92" i="1" s="1"/>
  <c r="P106" i="20"/>
  <c r="Q106" i="20" s="1"/>
  <c r="S106" i="20" s="1"/>
  <c r="U106" i="20" s="1"/>
  <c r="AT106" i="20" s="1"/>
  <c r="AX106" i="20" s="1"/>
  <c r="P122" i="26"/>
  <c r="Q122" i="26" s="1"/>
  <c r="S122" i="26" s="1"/>
  <c r="U122" i="26" s="1"/>
  <c r="AT122" i="26" s="1"/>
  <c r="D141" i="30"/>
  <c r="E142" i="30" s="1"/>
  <c r="H141" i="30" s="1"/>
  <c r="I141" i="30" s="1"/>
  <c r="J141" i="30" s="1"/>
  <c r="E127" i="30"/>
  <c r="H126" i="30" s="1"/>
  <c r="I126" i="30" s="1"/>
  <c r="J126" i="30" s="1"/>
  <c r="E126" i="24"/>
  <c r="H125" i="24" s="1"/>
  <c r="I125" i="24" s="1"/>
  <c r="J125" i="24" s="1"/>
  <c r="D140" i="24"/>
  <c r="E141" i="24" s="1"/>
  <c r="H140" i="24" s="1"/>
  <c r="I140" i="24" s="1"/>
  <c r="J140" i="24" s="1"/>
  <c r="E133" i="33"/>
  <c r="H132" i="33" s="1"/>
  <c r="I132" i="33" s="1"/>
  <c r="J132" i="33" s="1"/>
  <c r="D147" i="33"/>
  <c r="E148" i="33" s="1"/>
  <c r="H147" i="33" s="1"/>
  <c r="I147" i="33" s="1"/>
  <c r="J147" i="33" s="1"/>
  <c r="P60" i="12"/>
  <c r="Q60" i="12" s="1"/>
  <c r="S60" i="12" s="1"/>
  <c r="U60" i="12" s="1"/>
  <c r="AQ60" i="12" s="1"/>
  <c r="AU60" i="12" s="1"/>
  <c r="P137" i="8"/>
  <c r="Q137" i="8" s="1"/>
  <c r="S137" i="8" s="1"/>
  <c r="U137" i="8" s="1"/>
  <c r="AT137" i="8" s="1"/>
  <c r="AX137" i="8" s="1"/>
  <c r="O138" i="8"/>
  <c r="O61" i="31"/>
  <c r="Q136" i="14"/>
  <c r="S136" i="14" s="1"/>
  <c r="U136" i="14" s="1"/>
  <c r="AT136" i="14" s="1"/>
  <c r="AX136" i="14" s="1"/>
  <c r="O137" i="14"/>
  <c r="P90" i="15"/>
  <c r="Q90" i="15" s="1"/>
  <c r="S90" i="15" s="1"/>
  <c r="U90" i="15" s="1"/>
  <c r="AJ90" i="15" s="1"/>
  <c r="AN90" i="15" s="1"/>
  <c r="O91" i="15"/>
  <c r="P90" i="27"/>
  <c r="Q90" i="27" s="1"/>
  <c r="S90" i="27" s="1"/>
  <c r="U90" i="27" s="1"/>
  <c r="AJ90" i="27" s="1"/>
  <c r="AN90" i="27" s="1"/>
  <c r="Q136" i="30"/>
  <c r="S136" i="30" s="1"/>
  <c r="U136" i="30" s="1"/>
  <c r="AT136" i="30" s="1"/>
  <c r="AX136" i="30" s="1"/>
  <c r="O137" i="30"/>
  <c r="BA122" i="25"/>
  <c r="AX122" i="25"/>
  <c r="O45" i="25"/>
  <c r="P44" i="11"/>
  <c r="Q44" i="11" s="1"/>
  <c r="S44" i="11" s="1"/>
  <c r="U44" i="11" s="1"/>
  <c r="AQ44" i="11" s="1"/>
  <c r="AU44" i="11" s="1"/>
  <c r="Q136" i="11"/>
  <c r="S136" i="11" s="1"/>
  <c r="U136" i="11" s="1"/>
  <c r="AT136" i="11" s="1"/>
  <c r="AX136" i="11" s="1"/>
  <c r="O137" i="11"/>
  <c r="N109" i="1"/>
  <c r="P108" i="1"/>
  <c r="Q108" i="1" s="1"/>
  <c r="S108" i="1" s="1"/>
  <c r="U108" i="1" s="1"/>
  <c r="AT108" i="1" s="1"/>
  <c r="AX108" i="1" s="1"/>
  <c r="O109" i="1"/>
  <c r="N62" i="29"/>
  <c r="P61" i="29"/>
  <c r="Q61" i="29" s="1"/>
  <c r="S61" i="29" s="1"/>
  <c r="U61" i="29" s="1"/>
  <c r="AQ61" i="29" s="1"/>
  <c r="AU61" i="29" s="1"/>
  <c r="P90" i="16"/>
  <c r="Q90" i="16" s="1"/>
  <c r="S90" i="16" s="1"/>
  <c r="U90" i="16" s="1"/>
  <c r="AJ90" i="16" s="1"/>
  <c r="AN90" i="16" s="1"/>
  <c r="O62" i="5"/>
  <c r="D136" i="16"/>
  <c r="E137" i="16" s="1"/>
  <c r="H136" i="16" s="1"/>
  <c r="I136" i="16" s="1"/>
  <c r="J136" i="16" s="1"/>
  <c r="P136" i="16" s="1"/>
  <c r="E122" i="16"/>
  <c r="H121" i="16" s="1"/>
  <c r="I121" i="16" s="1"/>
  <c r="J121" i="16" s="1"/>
  <c r="P121" i="16" s="1"/>
  <c r="D136" i="23"/>
  <c r="E137" i="23" s="1"/>
  <c r="H136" i="23" s="1"/>
  <c r="I136" i="23" s="1"/>
  <c r="J136" i="23" s="1"/>
  <c r="P136" i="23" s="1"/>
  <c r="E122" i="23"/>
  <c r="H121" i="23" s="1"/>
  <c r="I121" i="23" s="1"/>
  <c r="J121" i="23" s="1"/>
  <c r="P121" i="23" s="1"/>
  <c r="O30" i="17"/>
  <c r="O91" i="11"/>
  <c r="O76" i="4"/>
  <c r="D136" i="7"/>
  <c r="E137" i="7" s="1"/>
  <c r="H136" i="7" s="1"/>
  <c r="I136" i="7" s="1"/>
  <c r="J136" i="7" s="1"/>
  <c r="P136" i="7" s="1"/>
  <c r="E122" i="7"/>
  <c r="H121" i="7" s="1"/>
  <c r="I121" i="7" s="1"/>
  <c r="J121" i="7" s="1"/>
  <c r="P121" i="7" s="1"/>
  <c r="P137" i="26"/>
  <c r="Q137" i="26" s="1"/>
  <c r="S137" i="26" s="1"/>
  <c r="U137" i="26" s="1"/>
  <c r="AT137" i="26" s="1"/>
  <c r="AX137" i="26" s="1"/>
  <c r="O75" i="16"/>
  <c r="O75" i="23"/>
  <c r="AX121" i="26"/>
  <c r="BA121" i="26"/>
  <c r="O107" i="6"/>
  <c r="D147" i="21"/>
  <c r="E148" i="21" s="1"/>
  <c r="H147" i="21" s="1"/>
  <c r="I147" i="21" s="1"/>
  <c r="J147" i="21" s="1"/>
  <c r="E133" i="21"/>
  <c r="H132" i="21" s="1"/>
  <c r="I132" i="21" s="1"/>
  <c r="J132" i="21" s="1"/>
  <c r="D145" i="5"/>
  <c r="E146" i="5" s="1"/>
  <c r="H145" i="5" s="1"/>
  <c r="I145" i="5" s="1"/>
  <c r="J145" i="5" s="1"/>
  <c r="E131" i="5"/>
  <c r="H130" i="5" s="1"/>
  <c r="I130" i="5" s="1"/>
  <c r="J130" i="5" s="1"/>
  <c r="P28" i="24"/>
  <c r="Q28" i="24" s="1"/>
  <c r="S28" i="24" s="1"/>
  <c r="U28" i="24" s="1"/>
  <c r="AQ28" i="24" s="1"/>
  <c r="AU28" i="24" s="1"/>
  <c r="O29" i="24"/>
  <c r="P91" i="33"/>
  <c r="Q91" i="33" s="1"/>
  <c r="S91" i="33" s="1"/>
  <c r="U91" i="33" s="1"/>
  <c r="AJ91" i="33" s="1"/>
  <c r="AN91" i="33" s="1"/>
  <c r="O92" i="33"/>
  <c r="Q121" i="30"/>
  <c r="S121" i="30" s="1"/>
  <c r="U121" i="30" s="1"/>
  <c r="AT121" i="30" s="1"/>
  <c r="O122" i="30"/>
  <c r="P46" i="22"/>
  <c r="Q46" i="22" s="1"/>
  <c r="S46" i="22" s="1"/>
  <c r="U46" i="22" s="1"/>
  <c r="AQ46" i="22" s="1"/>
  <c r="AU46" i="22" s="1"/>
  <c r="O47" i="22"/>
  <c r="P29" i="28"/>
  <c r="Q29" i="28" s="1"/>
  <c r="S29" i="28" s="1"/>
  <c r="U29" i="28" s="1"/>
  <c r="AQ29" i="28" s="1"/>
  <c r="AU29" i="28" s="1"/>
  <c r="P91" i="5"/>
  <c r="Q91" i="5" s="1"/>
  <c r="S91" i="5" s="1"/>
  <c r="U91" i="5" s="1"/>
  <c r="AJ91" i="5" s="1"/>
  <c r="AN91" i="5" s="1"/>
  <c r="O92" i="5"/>
  <c r="Q121" i="11"/>
  <c r="S121" i="11" s="1"/>
  <c r="U121" i="11" s="1"/>
  <c r="AT121" i="11" s="1"/>
  <c r="O122" i="11"/>
  <c r="P137" i="6"/>
  <c r="Q137" i="6" s="1"/>
  <c r="S137" i="6" s="1"/>
  <c r="U137" i="6" s="1"/>
  <c r="AT137" i="6" s="1"/>
  <c r="AX137" i="6" s="1"/>
  <c r="P61" i="7"/>
  <c r="Q61" i="7" s="1"/>
  <c r="S61" i="7" s="1"/>
  <c r="U61" i="7" s="1"/>
  <c r="AQ61" i="7" s="1"/>
  <c r="AU61" i="7" s="1"/>
  <c r="N62" i="7"/>
  <c r="O62" i="7"/>
  <c r="Q105" i="16"/>
  <c r="S105" i="16" s="1"/>
  <c r="U105" i="16" s="1"/>
  <c r="AT105" i="16" s="1"/>
  <c r="AX105" i="16" s="1"/>
  <c r="O106" i="16"/>
  <c r="Q105" i="23"/>
  <c r="S105" i="23" s="1"/>
  <c r="U105" i="23" s="1"/>
  <c r="AT105" i="23" s="1"/>
  <c r="AX105" i="23" s="1"/>
  <c r="O106" i="23"/>
  <c r="D139" i="20"/>
  <c r="E140" i="20" s="1"/>
  <c r="H139" i="20" s="1"/>
  <c r="I139" i="20" s="1"/>
  <c r="J139" i="20" s="1"/>
  <c r="E125" i="20"/>
  <c r="H124" i="20" s="1"/>
  <c r="I124" i="20" s="1"/>
  <c r="J124" i="20" s="1"/>
  <c r="D146" i="13"/>
  <c r="E147" i="13" s="1"/>
  <c r="H146" i="13" s="1"/>
  <c r="I146" i="13" s="1"/>
  <c r="J146" i="13" s="1"/>
  <c r="E132" i="13"/>
  <c r="H131" i="13" s="1"/>
  <c r="I131" i="13" s="1"/>
  <c r="J131" i="13" s="1"/>
  <c r="D143" i="19"/>
  <c r="E144" i="19" s="1"/>
  <c r="H143" i="19" s="1"/>
  <c r="I143" i="19" s="1"/>
  <c r="J143" i="19" s="1"/>
  <c r="E129" i="19"/>
  <c r="H128" i="19" s="1"/>
  <c r="I128" i="19" s="1"/>
  <c r="J128" i="19" s="1"/>
  <c r="Q105" i="7"/>
  <c r="S105" i="7" s="1"/>
  <c r="U105" i="7" s="1"/>
  <c r="AT105" i="7" s="1"/>
  <c r="AX105" i="7" s="1"/>
  <c r="O106" i="7"/>
  <c r="D142" i="18"/>
  <c r="E143" i="18" s="1"/>
  <c r="H142" i="18" s="1"/>
  <c r="I142" i="18" s="1"/>
  <c r="J142" i="18" s="1"/>
  <c r="E128" i="18"/>
  <c r="H127" i="18" s="1"/>
  <c r="I127" i="18" s="1"/>
  <c r="J127" i="18" s="1"/>
  <c r="P75" i="18"/>
  <c r="Q75" i="18" s="1"/>
  <c r="S75" i="18" s="1"/>
  <c r="U75" i="18" s="1"/>
  <c r="AQ75" i="18" s="1"/>
  <c r="AU75" i="18" s="1"/>
  <c r="P107" i="12"/>
  <c r="Q107" i="12" s="1"/>
  <c r="S107" i="12" s="1"/>
  <c r="U107" i="12" s="1"/>
  <c r="AT107" i="12" s="1"/>
  <c r="AX107" i="12" s="1"/>
  <c r="D142" i="17"/>
  <c r="E143" i="17" s="1"/>
  <c r="H142" i="17" s="1"/>
  <c r="I142" i="17" s="1"/>
  <c r="J142" i="17" s="1"/>
  <c r="E128" i="17"/>
  <c r="H127" i="17" s="1"/>
  <c r="I127" i="17" s="1"/>
  <c r="J127" i="17" s="1"/>
  <c r="E133" i="10"/>
  <c r="H132" i="10" s="1"/>
  <c r="I132" i="10" s="1"/>
  <c r="J132" i="10" s="1"/>
  <c r="D147" i="10"/>
  <c r="E148" i="10" s="1"/>
  <c r="H147" i="10" s="1"/>
  <c r="I147" i="10" s="1"/>
  <c r="J147" i="10" s="1"/>
  <c r="O29" i="12"/>
  <c r="P106" i="21"/>
  <c r="Q106" i="21" s="1"/>
  <c r="S106" i="21" s="1"/>
  <c r="U106" i="21" s="1"/>
  <c r="AT106" i="21" s="1"/>
  <c r="AX106" i="21" s="1"/>
  <c r="O107" i="21"/>
  <c r="O28" i="21"/>
  <c r="D136" i="15"/>
  <c r="E137" i="15" s="1"/>
  <c r="H136" i="15" s="1"/>
  <c r="I136" i="15" s="1"/>
  <c r="J136" i="15" s="1"/>
  <c r="P136" i="15" s="1"/>
  <c r="E122" i="15"/>
  <c r="H121" i="15" s="1"/>
  <c r="I121" i="15" s="1"/>
  <c r="J121" i="15" s="1"/>
  <c r="P121" i="15" s="1"/>
  <c r="P90" i="29"/>
  <c r="Q90" i="29" s="1"/>
  <c r="S90" i="29" s="1"/>
  <c r="U90" i="29" s="1"/>
  <c r="AJ90" i="29" s="1"/>
  <c r="AN90" i="29" s="1"/>
  <c r="E132" i="24"/>
  <c r="H131" i="24" s="1"/>
  <c r="I131" i="24" s="1"/>
  <c r="J131" i="24" s="1"/>
  <c r="D146" i="24"/>
  <c r="E147" i="24" s="1"/>
  <c r="H146" i="24" s="1"/>
  <c r="I146" i="24" s="1"/>
  <c r="J146" i="24" s="1"/>
  <c r="O46" i="15"/>
  <c r="N30" i="4"/>
  <c r="O30" i="4" s="1"/>
  <c r="N62" i="5"/>
  <c r="O29" i="8"/>
  <c r="N30" i="17"/>
  <c r="O91" i="31"/>
  <c r="N62" i="13"/>
  <c r="O62" i="13" s="1"/>
  <c r="Q121" i="28"/>
  <c r="S121" i="28" s="1"/>
  <c r="U121" i="28" s="1"/>
  <c r="AT121" i="28" s="1"/>
  <c r="O122" i="28"/>
  <c r="P106" i="13"/>
  <c r="Q106" i="13" s="1"/>
  <c r="S106" i="13" s="1"/>
  <c r="U106" i="13" s="1"/>
  <c r="AT106" i="13" s="1"/>
  <c r="AX106" i="13" s="1"/>
  <c r="O107" i="13"/>
  <c r="Q136" i="4"/>
  <c r="S136" i="4" s="1"/>
  <c r="U136" i="4" s="1"/>
  <c r="AT136" i="4" s="1"/>
  <c r="AX136" i="4" s="1"/>
  <c r="O137" i="4"/>
  <c r="P77" i="34" l="1"/>
  <c r="Q77" i="34" s="1"/>
  <c r="S77" i="34" s="1"/>
  <c r="U77" i="34" s="1"/>
  <c r="AQ77" i="34" s="1"/>
  <c r="AU77" i="34" s="1"/>
  <c r="P60" i="34"/>
  <c r="Q60" i="34" s="1"/>
  <c r="S60" i="34" s="1"/>
  <c r="U60" i="34" s="1"/>
  <c r="AQ60" i="34" s="1"/>
  <c r="AU60" i="34" s="1"/>
  <c r="O61" i="34"/>
  <c r="P92" i="34"/>
  <c r="Q92" i="34" s="1"/>
  <c r="S92" i="34" s="1"/>
  <c r="U92" i="34" s="1"/>
  <c r="AJ92" i="34" s="1"/>
  <c r="AN92" i="34" s="1"/>
  <c r="N93" i="34"/>
  <c r="O93" i="34" s="1"/>
  <c r="P29" i="34"/>
  <c r="Q29" i="34" s="1"/>
  <c r="S29" i="34" s="1"/>
  <c r="U29" i="34" s="1"/>
  <c r="AQ29" i="34" s="1"/>
  <c r="AU29" i="34" s="1"/>
  <c r="N30" i="34"/>
  <c r="O30" i="34"/>
  <c r="P123" i="34"/>
  <c r="Q123" i="34" s="1"/>
  <c r="S123" i="34" s="1"/>
  <c r="U123" i="34" s="1"/>
  <c r="AT123" i="34" s="1"/>
  <c r="O124" i="34"/>
  <c r="BA122" i="34"/>
  <c r="AX122" i="34"/>
  <c r="P46" i="34"/>
  <c r="Q46" i="34" s="1"/>
  <c r="S46" i="34" s="1"/>
  <c r="U46" i="34" s="1"/>
  <c r="AQ46" i="34" s="1"/>
  <c r="AU46" i="34" s="1"/>
  <c r="P138" i="34"/>
  <c r="Q138" i="34" s="1"/>
  <c r="S138" i="34" s="1"/>
  <c r="U138" i="34" s="1"/>
  <c r="AT138" i="34" s="1"/>
  <c r="AX138" i="34" s="1"/>
  <c r="N109" i="34"/>
  <c r="P108" i="34"/>
  <c r="Q108" i="34" s="1"/>
  <c r="S108" i="34" s="1"/>
  <c r="U108" i="34" s="1"/>
  <c r="AT108" i="34" s="1"/>
  <c r="AX108" i="34" s="1"/>
  <c r="P93" i="1"/>
  <c r="Q93" i="1" s="1"/>
  <c r="S93" i="1" s="1"/>
  <c r="U93" i="1" s="1"/>
  <c r="AJ93" i="1" s="1"/>
  <c r="AN93" i="1" s="1"/>
  <c r="O94" i="1"/>
  <c r="P46" i="3"/>
  <c r="Q46" i="3" s="1"/>
  <c r="S46" i="3" s="1"/>
  <c r="U46" i="3" s="1"/>
  <c r="AQ46" i="3" s="1"/>
  <c r="AU46" i="3" s="1"/>
  <c r="P30" i="23"/>
  <c r="Q30" i="23" s="1"/>
  <c r="S30" i="23" s="1"/>
  <c r="U30" i="23" s="1"/>
  <c r="AQ30" i="23" s="1"/>
  <c r="AU30" i="23" s="1"/>
  <c r="Q122" i="31"/>
  <c r="S122" i="31" s="1"/>
  <c r="U122" i="31" s="1"/>
  <c r="AT122" i="31" s="1"/>
  <c r="O123" i="31"/>
  <c r="P62" i="13"/>
  <c r="Q62" i="13" s="1"/>
  <c r="S62" i="13" s="1"/>
  <c r="U62" i="13" s="1"/>
  <c r="AQ62" i="13" s="1"/>
  <c r="AU62" i="13" s="1"/>
  <c r="O63" i="13"/>
  <c r="P46" i="26"/>
  <c r="Q46" i="26" s="1"/>
  <c r="S46" i="26" s="1"/>
  <c r="U46" i="26" s="1"/>
  <c r="AQ46" i="26" s="1"/>
  <c r="AU46" i="26" s="1"/>
  <c r="O47" i="26"/>
  <c r="P46" i="19"/>
  <c r="Q46" i="19" s="1"/>
  <c r="S46" i="19" s="1"/>
  <c r="U46" i="19" s="1"/>
  <c r="AQ46" i="19" s="1"/>
  <c r="AU46" i="19" s="1"/>
  <c r="O47" i="19"/>
  <c r="Q137" i="31"/>
  <c r="S137" i="31" s="1"/>
  <c r="U137" i="31" s="1"/>
  <c r="AT137" i="31" s="1"/>
  <c r="AX137" i="31" s="1"/>
  <c r="O138" i="31"/>
  <c r="P62" i="28"/>
  <c r="Q62" i="28" s="1"/>
  <c r="S62" i="28" s="1"/>
  <c r="U62" i="28" s="1"/>
  <c r="AQ62" i="28" s="1"/>
  <c r="AU62" i="28" s="1"/>
  <c r="P62" i="18"/>
  <c r="Q62" i="18" s="1"/>
  <c r="S62" i="18" s="1"/>
  <c r="U62" i="18" s="1"/>
  <c r="AQ62" i="18" s="1"/>
  <c r="AU62" i="18" s="1"/>
  <c r="P30" i="4"/>
  <c r="Q30" i="4" s="1"/>
  <c r="S30" i="4" s="1"/>
  <c r="U30" i="4" s="1"/>
  <c r="AQ30" i="4" s="1"/>
  <c r="AU30" i="4" s="1"/>
  <c r="O31" i="4"/>
  <c r="P62" i="19"/>
  <c r="Q62" i="19" s="1"/>
  <c r="S62" i="19" s="1"/>
  <c r="U62" i="19" s="1"/>
  <c r="AQ62" i="19" s="1"/>
  <c r="AU62" i="19" s="1"/>
  <c r="P30" i="5"/>
  <c r="Q30" i="5" s="1"/>
  <c r="S30" i="5" s="1"/>
  <c r="U30" i="5" s="1"/>
  <c r="AQ30" i="5" s="1"/>
  <c r="AU30" i="5" s="1"/>
  <c r="AX121" i="11"/>
  <c r="BA121" i="11"/>
  <c r="N30" i="24"/>
  <c r="P29" i="24"/>
  <c r="Q29" i="24" s="1"/>
  <c r="S29" i="24" s="1"/>
  <c r="U29" i="24" s="1"/>
  <c r="AQ29" i="24" s="1"/>
  <c r="AU29" i="24" s="1"/>
  <c r="P137" i="4"/>
  <c r="Q137" i="4" s="1"/>
  <c r="S137" i="4" s="1"/>
  <c r="U137" i="4" s="1"/>
  <c r="AT137" i="4" s="1"/>
  <c r="AX137" i="4" s="1"/>
  <c r="O138" i="4"/>
  <c r="P46" i="15"/>
  <c r="Q46" i="15" s="1"/>
  <c r="S46" i="15" s="1"/>
  <c r="U46" i="15" s="1"/>
  <c r="AQ46" i="15" s="1"/>
  <c r="AU46" i="15" s="1"/>
  <c r="P91" i="11"/>
  <c r="Q91" i="11" s="1"/>
  <c r="S91" i="11" s="1"/>
  <c r="U91" i="11" s="1"/>
  <c r="AJ91" i="11" s="1"/>
  <c r="AN91" i="11" s="1"/>
  <c r="O92" i="11"/>
  <c r="O107" i="20"/>
  <c r="O124" i="25"/>
  <c r="O76" i="5"/>
  <c r="P31" i="9"/>
  <c r="Q31" i="9" s="1"/>
  <c r="S31" i="9" s="1"/>
  <c r="U31" i="9" s="1"/>
  <c r="AQ31" i="9" s="1"/>
  <c r="AU31" i="9" s="1"/>
  <c r="O32" i="9"/>
  <c r="P45" i="21"/>
  <c r="Q45" i="21" s="1"/>
  <c r="S45" i="21" s="1"/>
  <c r="U45" i="21" s="1"/>
  <c r="AQ45" i="21" s="1"/>
  <c r="AU45" i="21" s="1"/>
  <c r="P106" i="27"/>
  <c r="Q106" i="27" s="1"/>
  <c r="S106" i="27" s="1"/>
  <c r="U106" i="27" s="1"/>
  <c r="AT106" i="27" s="1"/>
  <c r="AX106" i="27" s="1"/>
  <c r="O107" i="27"/>
  <c r="P45" i="5"/>
  <c r="Q45" i="5" s="1"/>
  <c r="S45" i="5" s="1"/>
  <c r="U45" i="5" s="1"/>
  <c r="AQ45" i="5" s="1"/>
  <c r="AU45" i="5" s="1"/>
  <c r="P107" i="31"/>
  <c r="Q107" i="31" s="1"/>
  <c r="S107" i="31" s="1"/>
  <c r="U107" i="31" s="1"/>
  <c r="AT107" i="31" s="1"/>
  <c r="AX107" i="31" s="1"/>
  <c r="P45" i="27"/>
  <c r="Q45" i="27" s="1"/>
  <c r="S45" i="27" s="1"/>
  <c r="U45" i="27" s="1"/>
  <c r="AQ45" i="27" s="1"/>
  <c r="AU45" i="27" s="1"/>
  <c r="P77" i="2"/>
  <c r="Q77" i="2" s="1"/>
  <c r="S77" i="2" s="1"/>
  <c r="U77" i="2" s="1"/>
  <c r="AQ77" i="2" s="1"/>
  <c r="AU77" i="2" s="1"/>
  <c r="O78" i="2"/>
  <c r="O108" i="12"/>
  <c r="P30" i="17"/>
  <c r="Q30" i="17" s="1"/>
  <c r="S30" i="17" s="1"/>
  <c r="U30" i="17" s="1"/>
  <c r="AQ30" i="17" s="1"/>
  <c r="AU30" i="17" s="1"/>
  <c r="P137" i="11"/>
  <c r="Q137" i="11" s="1"/>
  <c r="S137" i="11" s="1"/>
  <c r="U137" i="11" s="1"/>
  <c r="AT137" i="11" s="1"/>
  <c r="AX137" i="11" s="1"/>
  <c r="O138" i="11"/>
  <c r="N62" i="31"/>
  <c r="P61" i="31"/>
  <c r="Q61" i="31" s="1"/>
  <c r="S61" i="31" s="1"/>
  <c r="U61" i="31" s="1"/>
  <c r="AQ61" i="31" s="1"/>
  <c r="AU61" i="31" s="1"/>
  <c r="O62" i="31"/>
  <c r="AX123" i="25"/>
  <c r="BA123" i="25"/>
  <c r="N77" i="8"/>
  <c r="P107" i="11"/>
  <c r="Q107" i="11" s="1"/>
  <c r="S107" i="11" s="1"/>
  <c r="U107" i="11" s="1"/>
  <c r="AT107" i="11" s="1"/>
  <c r="AX107" i="11" s="1"/>
  <c r="P122" i="2"/>
  <c r="Q122" i="2" s="1"/>
  <c r="S122" i="2" s="1"/>
  <c r="U122" i="2" s="1"/>
  <c r="AT122" i="2" s="1"/>
  <c r="P75" i="7"/>
  <c r="Q75" i="7" s="1"/>
  <c r="S75" i="7" s="1"/>
  <c r="U75" i="7" s="1"/>
  <c r="AQ75" i="7" s="1"/>
  <c r="AU75" i="7" s="1"/>
  <c r="O76" i="7"/>
  <c r="P92" i="6"/>
  <c r="Q92" i="6" s="1"/>
  <c r="S92" i="6" s="1"/>
  <c r="U92" i="6" s="1"/>
  <c r="AJ92" i="6" s="1"/>
  <c r="AN92" i="6" s="1"/>
  <c r="P75" i="1"/>
  <c r="Q75" i="1" s="1"/>
  <c r="S75" i="1" s="1"/>
  <c r="U75" i="1" s="1"/>
  <c r="AQ75" i="1" s="1"/>
  <c r="AU75" i="1" s="1"/>
  <c r="P62" i="24"/>
  <c r="Q62" i="24" s="1"/>
  <c r="S62" i="24" s="1"/>
  <c r="U62" i="24" s="1"/>
  <c r="AQ62" i="24" s="1"/>
  <c r="AU62" i="24" s="1"/>
  <c r="O63" i="24"/>
  <c r="N93" i="22"/>
  <c r="P92" i="22"/>
  <c r="Q92" i="22" s="1"/>
  <c r="S92" i="22" s="1"/>
  <c r="U92" i="22" s="1"/>
  <c r="AJ92" i="22" s="1"/>
  <c r="AN92" i="22" s="1"/>
  <c r="O93" i="22"/>
  <c r="P76" i="25"/>
  <c r="Q76" i="25" s="1"/>
  <c r="S76" i="25" s="1"/>
  <c r="U76" i="25" s="1"/>
  <c r="AQ76" i="25" s="1"/>
  <c r="AU76" i="25" s="1"/>
  <c r="N77" i="31"/>
  <c r="O77" i="31" s="1"/>
  <c r="P107" i="6"/>
  <c r="Q107" i="6" s="1"/>
  <c r="S107" i="6" s="1"/>
  <c r="U107" i="6" s="1"/>
  <c r="AT107" i="6" s="1"/>
  <c r="AX107" i="6" s="1"/>
  <c r="O108" i="6"/>
  <c r="P31" i="15"/>
  <c r="Q31" i="15" s="1"/>
  <c r="S31" i="15" s="1"/>
  <c r="U31" i="15" s="1"/>
  <c r="AQ31" i="15" s="1"/>
  <c r="AU31" i="15" s="1"/>
  <c r="O32" i="15"/>
  <c r="P107" i="13"/>
  <c r="Q107" i="13" s="1"/>
  <c r="S107" i="13" s="1"/>
  <c r="U107" i="13" s="1"/>
  <c r="AT107" i="13" s="1"/>
  <c r="AX107" i="13" s="1"/>
  <c r="O108" i="13"/>
  <c r="Q121" i="23"/>
  <c r="S121" i="23" s="1"/>
  <c r="U121" i="23" s="1"/>
  <c r="AT121" i="23" s="1"/>
  <c r="O122" i="23"/>
  <c r="P138" i="8"/>
  <c r="Q138" i="8" s="1"/>
  <c r="S138" i="8" s="1"/>
  <c r="U138" i="8" s="1"/>
  <c r="AT138" i="8" s="1"/>
  <c r="AX138" i="8" s="1"/>
  <c r="N62" i="11"/>
  <c r="O62" i="11" s="1"/>
  <c r="P61" i="11"/>
  <c r="Q61" i="11" s="1"/>
  <c r="S61" i="11" s="1"/>
  <c r="U61" i="11" s="1"/>
  <c r="AQ61" i="11" s="1"/>
  <c r="AU61" i="11" s="1"/>
  <c r="P122" i="20"/>
  <c r="Q122" i="20" s="1"/>
  <c r="S122" i="20" s="1"/>
  <c r="U122" i="20" s="1"/>
  <c r="AT122" i="20" s="1"/>
  <c r="P32" i="25"/>
  <c r="Q32" i="25" s="1"/>
  <c r="S32" i="25" s="1"/>
  <c r="U32" i="25" s="1"/>
  <c r="AQ32" i="25" s="1"/>
  <c r="AU32" i="25" s="1"/>
  <c r="P122" i="13"/>
  <c r="Q122" i="13" s="1"/>
  <c r="S122" i="13" s="1"/>
  <c r="U122" i="13" s="1"/>
  <c r="AT122" i="13" s="1"/>
  <c r="BA121" i="2"/>
  <c r="AX121" i="2"/>
  <c r="P75" i="33"/>
  <c r="Q75" i="33" s="1"/>
  <c r="S75" i="33" s="1"/>
  <c r="U75" i="33" s="1"/>
  <c r="AQ75" i="33" s="1"/>
  <c r="AU75" i="33" s="1"/>
  <c r="P122" i="5"/>
  <c r="Q122" i="5" s="1"/>
  <c r="S122" i="5" s="1"/>
  <c r="U122" i="5" s="1"/>
  <c r="AT122" i="5" s="1"/>
  <c r="N77" i="10"/>
  <c r="O77" i="10" s="1"/>
  <c r="P32" i="1"/>
  <c r="Q32" i="1" s="1"/>
  <c r="S32" i="1" s="1"/>
  <c r="U32" i="1" s="1"/>
  <c r="AQ32" i="1" s="1"/>
  <c r="AU32" i="1" s="1"/>
  <c r="O33" i="1"/>
  <c r="P45" i="13"/>
  <c r="Q45" i="13" s="1"/>
  <c r="S45" i="13" s="1"/>
  <c r="U45" i="13" s="1"/>
  <c r="AQ45" i="13" s="1"/>
  <c r="AU45" i="13" s="1"/>
  <c r="Q121" i="19"/>
  <c r="S121" i="19" s="1"/>
  <c r="U121" i="19" s="1"/>
  <c r="AT121" i="19" s="1"/>
  <c r="O122" i="19"/>
  <c r="O76" i="17"/>
  <c r="P91" i="9"/>
  <c r="Q91" i="9" s="1"/>
  <c r="S91" i="9" s="1"/>
  <c r="U91" i="9" s="1"/>
  <c r="AJ91" i="9" s="1"/>
  <c r="AN91" i="9" s="1"/>
  <c r="O92" i="9"/>
  <c r="P122" i="28"/>
  <c r="Q122" i="28" s="1"/>
  <c r="S122" i="28" s="1"/>
  <c r="U122" i="28" s="1"/>
  <c r="AT122" i="28" s="1"/>
  <c r="O123" i="28"/>
  <c r="P106" i="23"/>
  <c r="Q106" i="23" s="1"/>
  <c r="S106" i="23" s="1"/>
  <c r="U106" i="23" s="1"/>
  <c r="AT106" i="23" s="1"/>
  <c r="AX106" i="23" s="1"/>
  <c r="O107" i="23"/>
  <c r="O91" i="29"/>
  <c r="O76" i="18"/>
  <c r="N30" i="28"/>
  <c r="O30" i="28" s="1"/>
  <c r="Q136" i="23"/>
  <c r="S136" i="23" s="1"/>
  <c r="U136" i="23" s="1"/>
  <c r="AT136" i="23" s="1"/>
  <c r="AX136" i="23" s="1"/>
  <c r="O137" i="23"/>
  <c r="O45" i="11"/>
  <c r="N46" i="4"/>
  <c r="O46" i="4" s="1"/>
  <c r="BA121" i="20"/>
  <c r="AX121" i="20"/>
  <c r="O92" i="8"/>
  <c r="AX121" i="13"/>
  <c r="BA121" i="13"/>
  <c r="O92" i="24"/>
  <c r="O92" i="2"/>
  <c r="P60" i="3"/>
  <c r="Q60" i="3" s="1"/>
  <c r="S60" i="3" s="1"/>
  <c r="U60" i="3" s="1"/>
  <c r="AQ60" i="3" s="1"/>
  <c r="AU60" i="3" s="1"/>
  <c r="AX121" i="5"/>
  <c r="BA121" i="5"/>
  <c r="O107" i="14"/>
  <c r="Q136" i="19"/>
  <c r="S136" i="19" s="1"/>
  <c r="U136" i="19" s="1"/>
  <c r="AT136" i="19" s="1"/>
  <c r="AX136" i="19" s="1"/>
  <c r="O137" i="19"/>
  <c r="O108" i="8"/>
  <c r="O47" i="6"/>
  <c r="O63" i="2"/>
  <c r="P106" i="16"/>
  <c r="Q106" i="16" s="1"/>
  <c r="S106" i="16" s="1"/>
  <c r="U106" i="16" s="1"/>
  <c r="AT106" i="16" s="1"/>
  <c r="AX106" i="16" s="1"/>
  <c r="O107" i="16"/>
  <c r="P123" i="6"/>
  <c r="Q123" i="6" s="1"/>
  <c r="S123" i="6" s="1"/>
  <c r="U123" i="6" s="1"/>
  <c r="AT123" i="6" s="1"/>
  <c r="O124" i="6"/>
  <c r="P76" i="20"/>
  <c r="Q76" i="20" s="1"/>
  <c r="S76" i="20" s="1"/>
  <c r="U76" i="20" s="1"/>
  <c r="AQ76" i="20" s="1"/>
  <c r="AU76" i="20" s="1"/>
  <c r="P47" i="28"/>
  <c r="Q47" i="28" s="1"/>
  <c r="S47" i="28" s="1"/>
  <c r="U47" i="28" s="1"/>
  <c r="AQ47" i="28" s="1"/>
  <c r="AU47" i="28" s="1"/>
  <c r="BA121" i="28"/>
  <c r="AX121" i="28"/>
  <c r="Q121" i="15"/>
  <c r="S121" i="15" s="1"/>
  <c r="U121" i="15" s="1"/>
  <c r="AT121" i="15" s="1"/>
  <c r="O122" i="15"/>
  <c r="Q121" i="16"/>
  <c r="S121" i="16" s="1"/>
  <c r="U121" i="16" s="1"/>
  <c r="AT121" i="16" s="1"/>
  <c r="O122" i="16"/>
  <c r="O61" i="12"/>
  <c r="O61" i="14"/>
  <c r="AX122" i="6"/>
  <c r="BA122" i="6"/>
  <c r="P77" i="3"/>
  <c r="Q77" i="3" s="1"/>
  <c r="S77" i="3" s="1"/>
  <c r="U77" i="3" s="1"/>
  <c r="AQ77" i="3" s="1"/>
  <c r="AU77" i="3" s="1"/>
  <c r="O78" i="3"/>
  <c r="N46" i="10"/>
  <c r="O46" i="10" s="1"/>
  <c r="N46" i="2"/>
  <c r="O46" i="2" s="1"/>
  <c r="O107" i="5"/>
  <c r="N46" i="18"/>
  <c r="O46" i="18" s="1"/>
  <c r="P122" i="21"/>
  <c r="Q122" i="21" s="1"/>
  <c r="S122" i="21" s="1"/>
  <c r="U122" i="21" s="1"/>
  <c r="AT122" i="21" s="1"/>
  <c r="P137" i="2"/>
  <c r="Q137" i="2" s="1"/>
  <c r="S137" i="2" s="1"/>
  <c r="U137" i="2" s="1"/>
  <c r="AT137" i="2" s="1"/>
  <c r="AX137" i="2" s="1"/>
  <c r="O138" i="2"/>
  <c r="P44" i="7"/>
  <c r="Q44" i="7" s="1"/>
  <c r="S44" i="7" s="1"/>
  <c r="U44" i="7" s="1"/>
  <c r="AQ44" i="7" s="1"/>
  <c r="AU44" i="7" s="1"/>
  <c r="O45" i="7"/>
  <c r="P45" i="1"/>
  <c r="Q45" i="1" s="1"/>
  <c r="S45" i="1" s="1"/>
  <c r="U45" i="1" s="1"/>
  <c r="AQ45" i="1" s="1"/>
  <c r="AU45" i="1" s="1"/>
  <c r="N46" i="1"/>
  <c r="P76" i="26"/>
  <c r="Q76" i="26" s="1"/>
  <c r="S76" i="26" s="1"/>
  <c r="U76" i="26" s="1"/>
  <c r="AQ76" i="26" s="1"/>
  <c r="AU76" i="26" s="1"/>
  <c r="P125" i="1"/>
  <c r="Q125" i="1" s="1"/>
  <c r="S125" i="1" s="1"/>
  <c r="U125" i="1" s="1"/>
  <c r="AT125" i="1" s="1"/>
  <c r="N62" i="21"/>
  <c r="P61" i="21"/>
  <c r="Q61" i="21" s="1"/>
  <c r="S61" i="21" s="1"/>
  <c r="U61" i="21" s="1"/>
  <c r="AQ61" i="21" s="1"/>
  <c r="AU61" i="21" s="1"/>
  <c r="O62" i="21"/>
  <c r="P45" i="25"/>
  <c r="Q45" i="25" s="1"/>
  <c r="S45" i="25" s="1"/>
  <c r="U45" i="25" s="1"/>
  <c r="AQ45" i="25" s="1"/>
  <c r="AU45" i="25" s="1"/>
  <c r="P122" i="14"/>
  <c r="Q122" i="14" s="1"/>
  <c r="S122" i="14" s="1"/>
  <c r="U122" i="14" s="1"/>
  <c r="AT122" i="14" s="1"/>
  <c r="O123" i="14"/>
  <c r="P32" i="31"/>
  <c r="Q32" i="31" s="1"/>
  <c r="S32" i="31" s="1"/>
  <c r="U32" i="31" s="1"/>
  <c r="AQ32" i="31" s="1"/>
  <c r="AU32" i="31" s="1"/>
  <c r="P123" i="8"/>
  <c r="Q123" i="8" s="1"/>
  <c r="S123" i="8" s="1"/>
  <c r="U123" i="8" s="1"/>
  <c r="AT123" i="8" s="1"/>
  <c r="O124" i="8"/>
  <c r="Q121" i="9"/>
  <c r="S121" i="9" s="1"/>
  <c r="U121" i="9" s="1"/>
  <c r="AT121" i="9" s="1"/>
  <c r="O122" i="9"/>
  <c r="N93" i="18"/>
  <c r="P92" i="18"/>
  <c r="Q92" i="18" s="1"/>
  <c r="S92" i="18" s="1"/>
  <c r="U92" i="18" s="1"/>
  <c r="AJ92" i="18" s="1"/>
  <c r="AN92" i="18" s="1"/>
  <c r="O93" i="18"/>
  <c r="P108" i="25"/>
  <c r="Q108" i="25" s="1"/>
  <c r="S108" i="25" s="1"/>
  <c r="U108" i="25" s="1"/>
  <c r="AT108" i="25" s="1"/>
  <c r="AX108" i="25" s="1"/>
  <c r="P75" i="12"/>
  <c r="Q75" i="12" s="1"/>
  <c r="S75" i="12" s="1"/>
  <c r="U75" i="12" s="1"/>
  <c r="AQ75" i="12" s="1"/>
  <c r="AU75" i="12" s="1"/>
  <c r="O76" i="12"/>
  <c r="O92" i="26"/>
  <c r="O93" i="12"/>
  <c r="BA121" i="21"/>
  <c r="AX121" i="21"/>
  <c r="P137" i="18"/>
  <c r="Q137" i="18" s="1"/>
  <c r="S137" i="18" s="1"/>
  <c r="U137" i="18" s="1"/>
  <c r="AT137" i="18" s="1"/>
  <c r="AX137" i="18" s="1"/>
  <c r="O138" i="18"/>
  <c r="O31" i="20"/>
  <c r="P107" i="22"/>
  <c r="Q107" i="22" s="1"/>
  <c r="S107" i="22" s="1"/>
  <c r="U107" i="22" s="1"/>
  <c r="AT107" i="22" s="1"/>
  <c r="AX107" i="22" s="1"/>
  <c r="P122" i="4"/>
  <c r="Q122" i="4" s="1"/>
  <c r="S122" i="4" s="1"/>
  <c r="U122" i="4" s="1"/>
  <c r="AT122" i="4" s="1"/>
  <c r="O61" i="9"/>
  <c r="O107" i="10"/>
  <c r="P30" i="10"/>
  <c r="Q30" i="10" s="1"/>
  <c r="S30" i="10" s="1"/>
  <c r="U30" i="10" s="1"/>
  <c r="AQ30" i="10" s="1"/>
  <c r="AU30" i="10" s="1"/>
  <c r="O31" i="10"/>
  <c r="BA121" i="14"/>
  <c r="AX121" i="14"/>
  <c r="BA122" i="8"/>
  <c r="AX122" i="8"/>
  <c r="N62" i="15"/>
  <c r="O62" i="15" s="1"/>
  <c r="P61" i="15"/>
  <c r="Q61" i="15" s="1"/>
  <c r="S61" i="15" s="1"/>
  <c r="U61" i="15" s="1"/>
  <c r="AQ61" i="15" s="1"/>
  <c r="AU61" i="15" s="1"/>
  <c r="Q136" i="9"/>
  <c r="S136" i="9" s="1"/>
  <c r="U136" i="9" s="1"/>
  <c r="AT136" i="9" s="1"/>
  <c r="AX136" i="9" s="1"/>
  <c r="O137" i="9"/>
  <c r="P139" i="25"/>
  <c r="Q139" i="25" s="1"/>
  <c r="S139" i="25" s="1"/>
  <c r="U139" i="25" s="1"/>
  <c r="AT139" i="25" s="1"/>
  <c r="AX139" i="25" s="1"/>
  <c r="P122" i="24"/>
  <c r="Q122" i="24" s="1"/>
  <c r="S122" i="24" s="1"/>
  <c r="U122" i="24" s="1"/>
  <c r="AT122" i="24" s="1"/>
  <c r="P91" i="21"/>
  <c r="Q91" i="21" s="1"/>
  <c r="S91" i="21" s="1"/>
  <c r="U91" i="21" s="1"/>
  <c r="AJ91" i="21" s="1"/>
  <c r="AN91" i="21" s="1"/>
  <c r="P91" i="19"/>
  <c r="Q91" i="19" s="1"/>
  <c r="S91" i="19" s="1"/>
  <c r="U91" i="19" s="1"/>
  <c r="AJ91" i="19" s="1"/>
  <c r="AN91" i="19" s="1"/>
  <c r="O92" i="19"/>
  <c r="P122" i="17"/>
  <c r="Q122" i="17" s="1"/>
  <c r="S122" i="17" s="1"/>
  <c r="U122" i="17" s="1"/>
  <c r="AT122" i="17" s="1"/>
  <c r="O123" i="17"/>
  <c r="P137" i="20"/>
  <c r="Q137" i="20" s="1"/>
  <c r="S137" i="20" s="1"/>
  <c r="U137" i="20" s="1"/>
  <c r="AT137" i="20" s="1"/>
  <c r="AX137" i="20" s="1"/>
  <c r="O138" i="20"/>
  <c r="P140" i="1"/>
  <c r="Q140" i="1" s="1"/>
  <c r="S140" i="1" s="1"/>
  <c r="U140" i="1" s="1"/>
  <c r="AT140" i="1" s="1"/>
  <c r="AX140" i="1" s="1"/>
  <c r="O141" i="1"/>
  <c r="P45" i="24"/>
  <c r="Q45" i="24" s="1"/>
  <c r="S45" i="24" s="1"/>
  <c r="U45" i="24" s="1"/>
  <c r="AQ45" i="24" s="1"/>
  <c r="AU45" i="24" s="1"/>
  <c r="AX121" i="4"/>
  <c r="BA121" i="4"/>
  <c r="P123" i="12"/>
  <c r="Q123" i="12" s="1"/>
  <c r="S123" i="12" s="1"/>
  <c r="U123" i="12" s="1"/>
  <c r="AT123" i="12" s="1"/>
  <c r="O124" i="12"/>
  <c r="P47" i="22"/>
  <c r="Q47" i="22" s="1"/>
  <c r="S47" i="22" s="1"/>
  <c r="U47" i="22" s="1"/>
  <c r="AQ47" i="22" s="1"/>
  <c r="AU47" i="22" s="1"/>
  <c r="O48" i="22"/>
  <c r="P62" i="7"/>
  <c r="Q62" i="7" s="1"/>
  <c r="S62" i="7" s="1"/>
  <c r="U62" i="7" s="1"/>
  <c r="AQ62" i="7" s="1"/>
  <c r="AU62" i="7" s="1"/>
  <c r="P91" i="31"/>
  <c r="Q91" i="31" s="1"/>
  <c r="S91" i="31" s="1"/>
  <c r="U91" i="31" s="1"/>
  <c r="AJ91" i="31" s="1"/>
  <c r="AN91" i="31" s="1"/>
  <c r="O92" i="31"/>
  <c r="P28" i="21"/>
  <c r="Q28" i="21" s="1"/>
  <c r="S28" i="21" s="1"/>
  <c r="U28" i="21" s="1"/>
  <c r="AQ28" i="21" s="1"/>
  <c r="AU28" i="21" s="1"/>
  <c r="O29" i="21"/>
  <c r="P122" i="30"/>
  <c r="Q122" i="30" s="1"/>
  <c r="S122" i="30" s="1"/>
  <c r="U122" i="30" s="1"/>
  <c r="AT122" i="30" s="1"/>
  <c r="P107" i="21"/>
  <c r="Q107" i="21" s="1"/>
  <c r="S107" i="21" s="1"/>
  <c r="U107" i="21" s="1"/>
  <c r="AT107" i="21" s="1"/>
  <c r="AX107" i="21" s="1"/>
  <c r="BA121" i="30"/>
  <c r="AX121" i="30"/>
  <c r="P75" i="23"/>
  <c r="Q75" i="23" s="1"/>
  <c r="S75" i="23" s="1"/>
  <c r="U75" i="23" s="1"/>
  <c r="AQ75" i="23" s="1"/>
  <c r="AU75" i="23" s="1"/>
  <c r="O76" i="23"/>
  <c r="P47" i="33"/>
  <c r="Q47" i="33" s="1"/>
  <c r="S47" i="33" s="1"/>
  <c r="U47" i="33" s="1"/>
  <c r="AQ47" i="33" s="1"/>
  <c r="AU47" i="33" s="1"/>
  <c r="O48" i="33"/>
  <c r="P137" i="33"/>
  <c r="Q137" i="33" s="1"/>
  <c r="S137" i="33" s="1"/>
  <c r="U137" i="33" s="1"/>
  <c r="AT137" i="33" s="1"/>
  <c r="AX137" i="33" s="1"/>
  <c r="O138" i="33"/>
  <c r="P137" i="24"/>
  <c r="Q137" i="24" s="1"/>
  <c r="S137" i="24" s="1"/>
  <c r="U137" i="24" s="1"/>
  <c r="AT137" i="24" s="1"/>
  <c r="AX137" i="24" s="1"/>
  <c r="O138" i="24"/>
  <c r="P122" i="33"/>
  <c r="Q122" i="33" s="1"/>
  <c r="S122" i="33" s="1"/>
  <c r="U122" i="33" s="1"/>
  <c r="AT122" i="33" s="1"/>
  <c r="AX121" i="24"/>
  <c r="BA121" i="24"/>
  <c r="P76" i="9"/>
  <c r="Q76" i="9" s="1"/>
  <c r="S76" i="9" s="1"/>
  <c r="U76" i="9" s="1"/>
  <c r="AQ76" i="9" s="1"/>
  <c r="AU76" i="9" s="1"/>
  <c r="AX121" i="17"/>
  <c r="BA121" i="17"/>
  <c r="N93" i="12"/>
  <c r="O108" i="3"/>
  <c r="P75" i="21"/>
  <c r="Q75" i="21" s="1"/>
  <c r="S75" i="21" s="1"/>
  <c r="U75" i="21" s="1"/>
  <c r="AQ75" i="21" s="1"/>
  <c r="AU75" i="21" s="1"/>
  <c r="O76" i="21"/>
  <c r="O76" i="22"/>
  <c r="P30" i="33"/>
  <c r="Q30" i="33" s="1"/>
  <c r="S30" i="33" s="1"/>
  <c r="U30" i="33" s="1"/>
  <c r="AQ30" i="33" s="1"/>
  <c r="AU30" i="33" s="1"/>
  <c r="O31" i="33"/>
  <c r="P61" i="30"/>
  <c r="Q61" i="30" s="1"/>
  <c r="S61" i="30" s="1"/>
  <c r="U61" i="30" s="1"/>
  <c r="AQ61" i="30" s="1"/>
  <c r="AU61" i="30" s="1"/>
  <c r="O45" i="29"/>
  <c r="P107" i="17"/>
  <c r="Q107" i="17" s="1"/>
  <c r="S107" i="17" s="1"/>
  <c r="U107" i="17" s="1"/>
  <c r="AT107" i="17" s="1"/>
  <c r="AX107" i="17" s="1"/>
  <c r="O108" i="17"/>
  <c r="Q136" i="15"/>
  <c r="S136" i="15" s="1"/>
  <c r="U136" i="15" s="1"/>
  <c r="AT136" i="15" s="1"/>
  <c r="AX136" i="15" s="1"/>
  <c r="O137" i="15"/>
  <c r="P62" i="5"/>
  <c r="Q62" i="5" s="1"/>
  <c r="S62" i="5" s="1"/>
  <c r="U62" i="5" s="1"/>
  <c r="AQ62" i="5" s="1"/>
  <c r="AU62" i="5" s="1"/>
  <c r="P29" i="8"/>
  <c r="Q29" i="8" s="1"/>
  <c r="S29" i="8" s="1"/>
  <c r="U29" i="8" s="1"/>
  <c r="AQ29" i="8" s="1"/>
  <c r="AU29" i="8" s="1"/>
  <c r="P106" i="7"/>
  <c r="Q106" i="7" s="1"/>
  <c r="S106" i="7" s="1"/>
  <c r="U106" i="7" s="1"/>
  <c r="AT106" i="7" s="1"/>
  <c r="AX106" i="7" s="1"/>
  <c r="O107" i="7"/>
  <c r="O91" i="16"/>
  <c r="P137" i="30"/>
  <c r="Q137" i="30" s="1"/>
  <c r="S137" i="30" s="1"/>
  <c r="U137" i="30" s="1"/>
  <c r="AT137" i="30" s="1"/>
  <c r="AX137" i="30" s="1"/>
  <c r="P106" i="9"/>
  <c r="Q106" i="9" s="1"/>
  <c r="S106" i="9" s="1"/>
  <c r="U106" i="9" s="1"/>
  <c r="AT106" i="9" s="1"/>
  <c r="AX106" i="9" s="1"/>
  <c r="O107" i="9"/>
  <c r="AX121" i="33"/>
  <c r="BA121" i="33"/>
  <c r="N30" i="11"/>
  <c r="O30" i="11" s="1"/>
  <c r="O45" i="16"/>
  <c r="O46" i="30"/>
  <c r="P137" i="5"/>
  <c r="Q137" i="5" s="1"/>
  <c r="S137" i="5" s="1"/>
  <c r="U137" i="5" s="1"/>
  <c r="AT137" i="5" s="1"/>
  <c r="AX137" i="5" s="1"/>
  <c r="O138" i="5"/>
  <c r="O76" i="30"/>
  <c r="P47" i="23"/>
  <c r="Q47" i="23" s="1"/>
  <c r="S47" i="23" s="1"/>
  <c r="U47" i="23" s="1"/>
  <c r="AQ47" i="23" s="1"/>
  <c r="AU47" i="23" s="1"/>
  <c r="O107" i="30"/>
  <c r="O61" i="20"/>
  <c r="N30" i="3"/>
  <c r="P29" i="3"/>
  <c r="Q29" i="3" s="1"/>
  <c r="S29" i="3" s="1"/>
  <c r="U29" i="3" s="1"/>
  <c r="AQ29" i="3" s="1"/>
  <c r="AU29" i="3" s="1"/>
  <c r="O30" i="3"/>
  <c r="P137" i="28"/>
  <c r="Q137" i="28" s="1"/>
  <c r="S137" i="28" s="1"/>
  <c r="U137" i="28" s="1"/>
  <c r="AT137" i="28" s="1"/>
  <c r="AX137" i="28" s="1"/>
  <c r="P31" i="14"/>
  <c r="Q31" i="14" s="1"/>
  <c r="S31" i="14" s="1"/>
  <c r="U31" i="14" s="1"/>
  <c r="AQ31" i="14" s="1"/>
  <c r="AU31" i="14" s="1"/>
  <c r="O32" i="14"/>
  <c r="P123" i="3"/>
  <c r="Q123" i="3" s="1"/>
  <c r="S123" i="3" s="1"/>
  <c r="U123" i="3" s="1"/>
  <c r="AT123" i="3" s="1"/>
  <c r="O124" i="3"/>
  <c r="P91" i="4"/>
  <c r="Q91" i="4" s="1"/>
  <c r="S91" i="4" s="1"/>
  <c r="U91" i="4" s="1"/>
  <c r="AJ91" i="4" s="1"/>
  <c r="AN91" i="4" s="1"/>
  <c r="O92" i="4"/>
  <c r="P75" i="16"/>
  <c r="Q75" i="16" s="1"/>
  <c r="S75" i="16" s="1"/>
  <c r="U75" i="16" s="1"/>
  <c r="AQ75" i="16" s="1"/>
  <c r="AU75" i="16" s="1"/>
  <c r="O76" i="16"/>
  <c r="P92" i="28"/>
  <c r="Q92" i="28" s="1"/>
  <c r="S92" i="28" s="1"/>
  <c r="U92" i="28" s="1"/>
  <c r="AJ92" i="28" s="1"/>
  <c r="AN92" i="28" s="1"/>
  <c r="P107" i="18"/>
  <c r="Q107" i="18" s="1"/>
  <c r="S107" i="18" s="1"/>
  <c r="U107" i="18" s="1"/>
  <c r="AT107" i="18" s="1"/>
  <c r="AX107" i="18" s="1"/>
  <c r="O108" i="18"/>
  <c r="Q121" i="29"/>
  <c r="S121" i="29" s="1"/>
  <c r="U121" i="29" s="1"/>
  <c r="AT121" i="29" s="1"/>
  <c r="O122" i="29"/>
  <c r="P61" i="16"/>
  <c r="Q61" i="16" s="1"/>
  <c r="S61" i="16" s="1"/>
  <c r="U61" i="16" s="1"/>
  <c r="AQ61" i="16" s="1"/>
  <c r="AU61" i="16" s="1"/>
  <c r="N30" i="19"/>
  <c r="P29" i="19"/>
  <c r="Q29" i="19" s="1"/>
  <c r="S29" i="19" s="1"/>
  <c r="U29" i="19" s="1"/>
  <c r="AQ29" i="19" s="1"/>
  <c r="AU29" i="19" s="1"/>
  <c r="P62" i="33"/>
  <c r="Q62" i="33" s="1"/>
  <c r="S62" i="33" s="1"/>
  <c r="U62" i="33" s="1"/>
  <c r="AQ62" i="33" s="1"/>
  <c r="AU62" i="33" s="1"/>
  <c r="O63" i="33"/>
  <c r="P107" i="2"/>
  <c r="Q107" i="2" s="1"/>
  <c r="S107" i="2" s="1"/>
  <c r="U107" i="2" s="1"/>
  <c r="AT107" i="2" s="1"/>
  <c r="AX107" i="2" s="1"/>
  <c r="O108" i="2"/>
  <c r="P31" i="7"/>
  <c r="Q31" i="7" s="1"/>
  <c r="S31" i="7" s="1"/>
  <c r="U31" i="7" s="1"/>
  <c r="AQ31" i="7" s="1"/>
  <c r="AU31" i="7" s="1"/>
  <c r="O32" i="7"/>
  <c r="P76" i="13"/>
  <c r="Q76" i="13" s="1"/>
  <c r="S76" i="13" s="1"/>
  <c r="U76" i="13" s="1"/>
  <c r="AQ76" i="13" s="1"/>
  <c r="AU76" i="13" s="1"/>
  <c r="N30" i="13"/>
  <c r="P29" i="13"/>
  <c r="Q29" i="13" s="1"/>
  <c r="S29" i="13" s="1"/>
  <c r="U29" i="13" s="1"/>
  <c r="AQ29" i="13" s="1"/>
  <c r="AU29" i="13" s="1"/>
  <c r="P61" i="23"/>
  <c r="Q61" i="23" s="1"/>
  <c r="S61" i="23" s="1"/>
  <c r="U61" i="23" s="1"/>
  <c r="AQ61" i="23" s="1"/>
  <c r="AU61" i="23" s="1"/>
  <c r="N30" i="29"/>
  <c r="P29" i="29"/>
  <c r="Q29" i="29" s="1"/>
  <c r="S29" i="29" s="1"/>
  <c r="U29" i="29" s="1"/>
  <c r="AQ29" i="29" s="1"/>
  <c r="AU29" i="29" s="1"/>
  <c r="O30" i="29"/>
  <c r="P31" i="27"/>
  <c r="Q31" i="27" s="1"/>
  <c r="S31" i="27" s="1"/>
  <c r="U31" i="27" s="1"/>
  <c r="AQ31" i="27" s="1"/>
  <c r="AU31" i="27" s="1"/>
  <c r="O32" i="27"/>
  <c r="BA122" i="3"/>
  <c r="AX122" i="3"/>
  <c r="P29" i="12"/>
  <c r="Q29" i="12" s="1"/>
  <c r="S29" i="12" s="1"/>
  <c r="U29" i="12" s="1"/>
  <c r="AQ29" i="12" s="1"/>
  <c r="AU29" i="12" s="1"/>
  <c r="O138" i="6"/>
  <c r="O138" i="26"/>
  <c r="O62" i="29"/>
  <c r="O91" i="27"/>
  <c r="N30" i="18"/>
  <c r="O30" i="18" s="1"/>
  <c r="Q136" i="29"/>
  <c r="S136" i="29" s="1"/>
  <c r="U136" i="29" s="1"/>
  <c r="AT136" i="29" s="1"/>
  <c r="AX136" i="29" s="1"/>
  <c r="O137" i="29"/>
  <c r="O107" i="28"/>
  <c r="O62" i="6"/>
  <c r="O92" i="25"/>
  <c r="O91" i="23"/>
  <c r="P137" i="17"/>
  <c r="Q137" i="17" s="1"/>
  <c r="S137" i="17" s="1"/>
  <c r="U137" i="17" s="1"/>
  <c r="AT137" i="17" s="1"/>
  <c r="AX137" i="17" s="1"/>
  <c r="O138" i="17"/>
  <c r="N46" i="30"/>
  <c r="P63" i="8"/>
  <c r="Q63" i="8" s="1"/>
  <c r="S63" i="8" s="1"/>
  <c r="U63" i="8" s="1"/>
  <c r="AQ63" i="8" s="1"/>
  <c r="AU63" i="8" s="1"/>
  <c r="O64" i="8"/>
  <c r="P91" i="17"/>
  <c r="Q91" i="17" s="1"/>
  <c r="S91" i="17" s="1"/>
  <c r="U91" i="17" s="1"/>
  <c r="AJ91" i="17" s="1"/>
  <c r="AN91" i="17" s="1"/>
  <c r="P106" i="19"/>
  <c r="Q106" i="19" s="1"/>
  <c r="S106" i="19" s="1"/>
  <c r="U106" i="19" s="1"/>
  <c r="AT106" i="19" s="1"/>
  <c r="AX106" i="19" s="1"/>
  <c r="O107" i="19"/>
  <c r="P91" i="10"/>
  <c r="Q91" i="10" s="1"/>
  <c r="S91" i="10" s="1"/>
  <c r="U91" i="10" s="1"/>
  <c r="AJ91" i="10" s="1"/>
  <c r="AN91" i="10" s="1"/>
  <c r="N46" i="20"/>
  <c r="P45" i="20"/>
  <c r="Q45" i="20" s="1"/>
  <c r="S45" i="20" s="1"/>
  <c r="U45" i="20" s="1"/>
  <c r="AQ45" i="20" s="1"/>
  <c r="AU45" i="20" s="1"/>
  <c r="O46" i="20"/>
  <c r="Q136" i="16"/>
  <c r="S136" i="16" s="1"/>
  <c r="U136" i="16" s="1"/>
  <c r="AT136" i="16" s="1"/>
  <c r="AX136" i="16" s="1"/>
  <c r="O137" i="16"/>
  <c r="P92" i="33"/>
  <c r="Q92" i="33" s="1"/>
  <c r="S92" i="33" s="1"/>
  <c r="U92" i="33" s="1"/>
  <c r="AJ92" i="33" s="1"/>
  <c r="AN92" i="33" s="1"/>
  <c r="N93" i="33"/>
  <c r="O48" i="14"/>
  <c r="P92" i="14"/>
  <c r="Q92" i="14" s="1"/>
  <c r="S92" i="14" s="1"/>
  <c r="U92" i="14" s="1"/>
  <c r="AJ92" i="14" s="1"/>
  <c r="AN92" i="14" s="1"/>
  <c r="N93" i="14"/>
  <c r="O93" i="14"/>
  <c r="P106" i="29"/>
  <c r="Q106" i="29" s="1"/>
  <c r="S106" i="29" s="1"/>
  <c r="U106" i="29" s="1"/>
  <c r="AT106" i="29" s="1"/>
  <c r="AX106" i="29" s="1"/>
  <c r="P75" i="15"/>
  <c r="Q75" i="15" s="1"/>
  <c r="S75" i="15" s="1"/>
  <c r="U75" i="15" s="1"/>
  <c r="AQ75" i="15" s="1"/>
  <c r="AU75" i="15" s="1"/>
  <c r="P47" i="17"/>
  <c r="Q47" i="17" s="1"/>
  <c r="S47" i="17" s="1"/>
  <c r="U47" i="17" s="1"/>
  <c r="AQ47" i="17" s="1"/>
  <c r="AU47" i="17" s="1"/>
  <c r="O48" i="17"/>
  <c r="O139" i="12"/>
  <c r="O107" i="4"/>
  <c r="N62" i="27"/>
  <c r="O62" i="27" s="1"/>
  <c r="O61" i="22"/>
  <c r="N77" i="6"/>
  <c r="O77" i="6" s="1"/>
  <c r="P122" i="11"/>
  <c r="Q122" i="11" s="1"/>
  <c r="S122" i="11" s="1"/>
  <c r="U122" i="11" s="1"/>
  <c r="AT122" i="11" s="1"/>
  <c r="Q121" i="7"/>
  <c r="S121" i="7" s="1"/>
  <c r="U121" i="7" s="1"/>
  <c r="AT121" i="7" s="1"/>
  <c r="O122" i="7"/>
  <c r="P91" i="15"/>
  <c r="Q91" i="15" s="1"/>
  <c r="S91" i="15" s="1"/>
  <c r="U91" i="15" s="1"/>
  <c r="AJ91" i="15" s="1"/>
  <c r="AN91" i="15" s="1"/>
  <c r="O92" i="15"/>
  <c r="P62" i="26"/>
  <c r="Q62" i="26" s="1"/>
  <c r="S62" i="26" s="1"/>
  <c r="U62" i="26" s="1"/>
  <c r="AQ62" i="26" s="1"/>
  <c r="AU62" i="26" s="1"/>
  <c r="P107" i="33"/>
  <c r="Q107" i="33" s="1"/>
  <c r="S107" i="33" s="1"/>
  <c r="U107" i="33" s="1"/>
  <c r="AT107" i="33" s="1"/>
  <c r="AX107" i="33" s="1"/>
  <c r="P31" i="6"/>
  <c r="Q31" i="6" s="1"/>
  <c r="S31" i="6" s="1"/>
  <c r="U31" i="6" s="1"/>
  <c r="AQ31" i="6" s="1"/>
  <c r="AU31" i="6" s="1"/>
  <c r="O32" i="6"/>
  <c r="P29" i="16"/>
  <c r="Q29" i="16" s="1"/>
  <c r="S29" i="16" s="1"/>
  <c r="U29" i="16" s="1"/>
  <c r="AQ29" i="16" s="1"/>
  <c r="AU29" i="16" s="1"/>
  <c r="P91" i="13"/>
  <c r="Q91" i="13" s="1"/>
  <c r="S91" i="13" s="1"/>
  <c r="U91" i="13" s="1"/>
  <c r="AJ91" i="13" s="1"/>
  <c r="AN91" i="13" s="1"/>
  <c r="O92" i="13"/>
  <c r="P46" i="31"/>
  <c r="Q46" i="31" s="1"/>
  <c r="S46" i="31" s="1"/>
  <c r="U46" i="31" s="1"/>
  <c r="AQ46" i="31" s="1"/>
  <c r="AU46" i="31" s="1"/>
  <c r="O47" i="31"/>
  <c r="P122" i="18"/>
  <c r="Q122" i="18" s="1"/>
  <c r="S122" i="18" s="1"/>
  <c r="U122" i="18" s="1"/>
  <c r="AT122" i="18" s="1"/>
  <c r="P75" i="19"/>
  <c r="Q75" i="19" s="1"/>
  <c r="S75" i="19" s="1"/>
  <c r="U75" i="19" s="1"/>
  <c r="AQ75" i="19" s="1"/>
  <c r="AU75" i="19" s="1"/>
  <c r="O76" i="19"/>
  <c r="Q122" i="22"/>
  <c r="S122" i="22" s="1"/>
  <c r="U122" i="22" s="1"/>
  <c r="AT122" i="22" s="1"/>
  <c r="O123" i="22"/>
  <c r="P29" i="26"/>
  <c r="Q29" i="26" s="1"/>
  <c r="S29" i="26" s="1"/>
  <c r="U29" i="26" s="1"/>
  <c r="AQ29" i="26" s="1"/>
  <c r="AU29" i="26" s="1"/>
  <c r="N30" i="26"/>
  <c r="P109" i="1"/>
  <c r="Q109" i="1" s="1"/>
  <c r="S109" i="1" s="1"/>
  <c r="U109" i="1" s="1"/>
  <c r="AT109" i="1" s="1"/>
  <c r="AX109" i="1" s="1"/>
  <c r="O123" i="26"/>
  <c r="O62" i="25"/>
  <c r="P137" i="10"/>
  <c r="Q137" i="10" s="1"/>
  <c r="S137" i="10" s="1"/>
  <c r="U137" i="10" s="1"/>
  <c r="AT137" i="10" s="1"/>
  <c r="AX137" i="10" s="1"/>
  <c r="O138" i="10"/>
  <c r="P122" i="10"/>
  <c r="Q122" i="10" s="1"/>
  <c r="S122" i="10" s="1"/>
  <c r="U122" i="10" s="1"/>
  <c r="AT122" i="10" s="1"/>
  <c r="O123" i="10"/>
  <c r="N62" i="1"/>
  <c r="P61" i="1"/>
  <c r="Q61" i="1" s="1"/>
  <c r="S61" i="1" s="1"/>
  <c r="U61" i="1" s="1"/>
  <c r="AQ61" i="1" s="1"/>
  <c r="AU61" i="1" s="1"/>
  <c r="O62" i="1"/>
  <c r="N30" i="30"/>
  <c r="O30" i="30" s="1"/>
  <c r="P138" i="3"/>
  <c r="Q138" i="3" s="1"/>
  <c r="S138" i="3" s="1"/>
  <c r="U138" i="3" s="1"/>
  <c r="AT138" i="3" s="1"/>
  <c r="AX138" i="3" s="1"/>
  <c r="P75" i="29"/>
  <c r="Q75" i="29" s="1"/>
  <c r="S75" i="29" s="1"/>
  <c r="U75" i="29" s="1"/>
  <c r="AQ75" i="29" s="1"/>
  <c r="AU75" i="29" s="1"/>
  <c r="Q121" i="27"/>
  <c r="S121" i="27" s="1"/>
  <c r="U121" i="27" s="1"/>
  <c r="AT121" i="27" s="1"/>
  <c r="O122" i="27"/>
  <c r="P76" i="11"/>
  <c r="Q76" i="11" s="1"/>
  <c r="S76" i="11" s="1"/>
  <c r="U76" i="11" s="1"/>
  <c r="AQ76" i="11" s="1"/>
  <c r="AU76" i="11" s="1"/>
  <c r="O91" i="7"/>
  <c r="N46" i="8"/>
  <c r="O46" i="8" s="1"/>
  <c r="N62" i="10"/>
  <c r="O62" i="10" s="1"/>
  <c r="P107" i="24"/>
  <c r="Q107" i="24" s="1"/>
  <c r="S107" i="24" s="1"/>
  <c r="U107" i="24" s="1"/>
  <c r="AT107" i="24" s="1"/>
  <c r="AX107" i="24" s="1"/>
  <c r="O108" i="24"/>
  <c r="P76" i="24"/>
  <c r="Q76" i="24" s="1"/>
  <c r="S76" i="24" s="1"/>
  <c r="U76" i="24" s="1"/>
  <c r="AQ76" i="24" s="1"/>
  <c r="AU76" i="24" s="1"/>
  <c r="AX121" i="18"/>
  <c r="BA121" i="18"/>
  <c r="P29" i="2"/>
  <c r="Q29" i="2" s="1"/>
  <c r="S29" i="2" s="1"/>
  <c r="U29" i="2" s="1"/>
  <c r="AQ29" i="2" s="1"/>
  <c r="AU29" i="2" s="1"/>
  <c r="Q137" i="22"/>
  <c r="S137" i="22" s="1"/>
  <c r="U137" i="22" s="1"/>
  <c r="AT137" i="22" s="1"/>
  <c r="AX137" i="22" s="1"/>
  <c r="O138" i="22"/>
  <c r="P107" i="26"/>
  <c r="Q107" i="26" s="1"/>
  <c r="S107" i="26" s="1"/>
  <c r="U107" i="26" s="1"/>
  <c r="AT107" i="26" s="1"/>
  <c r="AX107" i="26" s="1"/>
  <c r="P76" i="14"/>
  <c r="Q76" i="14" s="1"/>
  <c r="S76" i="14" s="1"/>
  <c r="U76" i="14" s="1"/>
  <c r="AQ76" i="14" s="1"/>
  <c r="AU76" i="14" s="1"/>
  <c r="Q136" i="7"/>
  <c r="S136" i="7" s="1"/>
  <c r="U136" i="7" s="1"/>
  <c r="AT136" i="7" s="1"/>
  <c r="AX136" i="7" s="1"/>
  <c r="O137" i="7"/>
  <c r="P92" i="5"/>
  <c r="Q92" i="5" s="1"/>
  <c r="S92" i="5" s="1"/>
  <c r="U92" i="5" s="1"/>
  <c r="AJ92" i="5" s="1"/>
  <c r="AN92" i="5" s="1"/>
  <c r="P76" i="4"/>
  <c r="Q76" i="4" s="1"/>
  <c r="S76" i="4" s="1"/>
  <c r="U76" i="4" s="1"/>
  <c r="AQ76" i="4" s="1"/>
  <c r="AU76" i="4" s="1"/>
  <c r="P137" i="14"/>
  <c r="Q137" i="14" s="1"/>
  <c r="S137" i="14" s="1"/>
  <c r="U137" i="14" s="1"/>
  <c r="AT137" i="14" s="1"/>
  <c r="AX137" i="14" s="1"/>
  <c r="O138" i="14"/>
  <c r="BA122" i="26"/>
  <c r="AX122" i="26"/>
  <c r="O29" i="22"/>
  <c r="BA121" i="10"/>
  <c r="AX121" i="10"/>
  <c r="P91" i="20"/>
  <c r="Q91" i="20" s="1"/>
  <c r="S91" i="20" s="1"/>
  <c r="U91" i="20" s="1"/>
  <c r="AJ91" i="20" s="1"/>
  <c r="AN91" i="20" s="1"/>
  <c r="O77" i="8"/>
  <c r="O77" i="27"/>
  <c r="P137" i="13"/>
  <c r="Q137" i="13" s="1"/>
  <c r="S137" i="13" s="1"/>
  <c r="U137" i="13" s="1"/>
  <c r="AT137" i="13" s="1"/>
  <c r="AX137" i="13" s="1"/>
  <c r="O138" i="13"/>
  <c r="P91" i="30"/>
  <c r="Q91" i="30" s="1"/>
  <c r="S91" i="30" s="1"/>
  <c r="U91" i="30" s="1"/>
  <c r="AJ91" i="30" s="1"/>
  <c r="AN91" i="30" s="1"/>
  <c r="O92" i="30"/>
  <c r="Q136" i="27"/>
  <c r="S136" i="27" s="1"/>
  <c r="U136" i="27" s="1"/>
  <c r="AT136" i="27" s="1"/>
  <c r="AX136" i="27" s="1"/>
  <c r="O137" i="27"/>
  <c r="O76" i="28"/>
  <c r="P137" i="21"/>
  <c r="Q137" i="21" s="1"/>
  <c r="S137" i="21" s="1"/>
  <c r="U137" i="21" s="1"/>
  <c r="AT137" i="21" s="1"/>
  <c r="AX137" i="21" s="1"/>
  <c r="O138" i="21"/>
  <c r="O62" i="4"/>
  <c r="O63" i="17"/>
  <c r="P92" i="3"/>
  <c r="Q92" i="3" s="1"/>
  <c r="S92" i="3" s="1"/>
  <c r="U92" i="3" s="1"/>
  <c r="AJ92" i="3" s="1"/>
  <c r="AN92" i="3" s="1"/>
  <c r="O46" i="9"/>
  <c r="P106" i="15"/>
  <c r="Q106" i="15" s="1"/>
  <c r="S106" i="15" s="1"/>
  <c r="U106" i="15" s="1"/>
  <c r="AT106" i="15" s="1"/>
  <c r="AX106" i="15" s="1"/>
  <c r="O107" i="15"/>
  <c r="O47" i="12"/>
  <c r="P93" i="34" l="1"/>
  <c r="Q93" i="34" s="1"/>
  <c r="S93" i="34" s="1"/>
  <c r="U93" i="34" s="1"/>
  <c r="AJ93" i="34" s="1"/>
  <c r="AN93" i="34" s="1"/>
  <c r="O94" i="34"/>
  <c r="P124" i="34"/>
  <c r="Q124" i="34" s="1"/>
  <c r="S124" i="34" s="1"/>
  <c r="U124" i="34" s="1"/>
  <c r="AT124" i="34" s="1"/>
  <c r="AX123" i="34"/>
  <c r="BA123" i="34"/>
  <c r="P30" i="34"/>
  <c r="Q30" i="34" s="1"/>
  <c r="S30" i="34" s="1"/>
  <c r="U30" i="34" s="1"/>
  <c r="AQ30" i="34" s="1"/>
  <c r="AU30" i="34" s="1"/>
  <c r="O109" i="34"/>
  <c r="O139" i="34"/>
  <c r="P61" i="34"/>
  <c r="Q61" i="34" s="1"/>
  <c r="S61" i="34" s="1"/>
  <c r="U61" i="34" s="1"/>
  <c r="AQ61" i="34" s="1"/>
  <c r="AU61" i="34" s="1"/>
  <c r="O47" i="34"/>
  <c r="O78" i="34"/>
  <c r="P30" i="18"/>
  <c r="Q30" i="18" s="1"/>
  <c r="S30" i="18" s="1"/>
  <c r="U30" i="18" s="1"/>
  <c r="AQ30" i="18" s="1"/>
  <c r="AU30" i="18" s="1"/>
  <c r="O31" i="18"/>
  <c r="P30" i="11"/>
  <c r="Q30" i="11" s="1"/>
  <c r="S30" i="11" s="1"/>
  <c r="U30" i="11" s="1"/>
  <c r="AQ30" i="11" s="1"/>
  <c r="AU30" i="11" s="1"/>
  <c r="O31" i="11"/>
  <c r="P46" i="18"/>
  <c r="Q46" i="18" s="1"/>
  <c r="S46" i="18" s="1"/>
  <c r="U46" i="18" s="1"/>
  <c r="AQ46" i="18" s="1"/>
  <c r="AU46" i="18" s="1"/>
  <c r="O47" i="18"/>
  <c r="P62" i="10"/>
  <c r="Q62" i="10" s="1"/>
  <c r="S62" i="10" s="1"/>
  <c r="U62" i="10" s="1"/>
  <c r="AQ62" i="10" s="1"/>
  <c r="AU62" i="10" s="1"/>
  <c r="O63" i="10"/>
  <c r="P62" i="11"/>
  <c r="Q62" i="11" s="1"/>
  <c r="S62" i="11" s="1"/>
  <c r="U62" i="11" s="1"/>
  <c r="AQ62" i="11" s="1"/>
  <c r="AU62" i="11" s="1"/>
  <c r="P62" i="15"/>
  <c r="Q62" i="15" s="1"/>
  <c r="S62" i="15" s="1"/>
  <c r="U62" i="15" s="1"/>
  <c r="AQ62" i="15" s="1"/>
  <c r="AU62" i="15" s="1"/>
  <c r="P46" i="10"/>
  <c r="Q46" i="10" s="1"/>
  <c r="S46" i="10" s="1"/>
  <c r="U46" i="10" s="1"/>
  <c r="AQ46" i="10" s="1"/>
  <c r="AU46" i="10" s="1"/>
  <c r="P46" i="8"/>
  <c r="Q46" i="8" s="1"/>
  <c r="S46" i="8" s="1"/>
  <c r="U46" i="8" s="1"/>
  <c r="AQ46" i="8" s="1"/>
  <c r="AU46" i="8" s="1"/>
  <c r="P30" i="28"/>
  <c r="Q30" i="28" s="1"/>
  <c r="S30" i="28" s="1"/>
  <c r="U30" i="28" s="1"/>
  <c r="AQ30" i="28" s="1"/>
  <c r="AU30" i="28" s="1"/>
  <c r="O31" i="28"/>
  <c r="P77" i="31"/>
  <c r="Q77" i="31" s="1"/>
  <c r="S77" i="31" s="1"/>
  <c r="U77" i="31" s="1"/>
  <c r="AQ77" i="31" s="1"/>
  <c r="AU77" i="31" s="1"/>
  <c r="O78" i="31"/>
  <c r="BA121" i="19"/>
  <c r="AX121" i="19"/>
  <c r="P32" i="15"/>
  <c r="Q32" i="15" s="1"/>
  <c r="S32" i="15" s="1"/>
  <c r="U32" i="15" s="1"/>
  <c r="AQ32" i="15" s="1"/>
  <c r="AU32" i="15" s="1"/>
  <c r="O33" i="15"/>
  <c r="P63" i="13"/>
  <c r="Q63" i="13" s="1"/>
  <c r="S63" i="13" s="1"/>
  <c r="U63" i="13" s="1"/>
  <c r="AQ63" i="13" s="1"/>
  <c r="AU63" i="13" s="1"/>
  <c r="O64" i="13"/>
  <c r="P63" i="17"/>
  <c r="Q63" i="17" s="1"/>
  <c r="S63" i="17" s="1"/>
  <c r="U63" i="17" s="1"/>
  <c r="AQ63" i="17" s="1"/>
  <c r="AU63" i="17" s="1"/>
  <c r="O64" i="17"/>
  <c r="O92" i="20"/>
  <c r="O139" i="3"/>
  <c r="O30" i="26"/>
  <c r="N30" i="16"/>
  <c r="O30" i="16" s="1"/>
  <c r="O123" i="11"/>
  <c r="O76" i="15"/>
  <c r="P91" i="16"/>
  <c r="Q91" i="16" s="1"/>
  <c r="S91" i="16" s="1"/>
  <c r="U91" i="16" s="1"/>
  <c r="AJ91" i="16" s="1"/>
  <c r="AN91" i="16" s="1"/>
  <c r="O92" i="16"/>
  <c r="N62" i="30"/>
  <c r="O108" i="21"/>
  <c r="O123" i="24"/>
  <c r="P92" i="26"/>
  <c r="Q92" i="26" s="1"/>
  <c r="S92" i="26" s="1"/>
  <c r="U92" i="26" s="1"/>
  <c r="AJ92" i="26" s="1"/>
  <c r="AN92" i="26" s="1"/>
  <c r="BA122" i="14"/>
  <c r="AX122" i="14"/>
  <c r="N77" i="20"/>
  <c r="O61" i="3"/>
  <c r="P137" i="23"/>
  <c r="Q137" i="23" s="1"/>
  <c r="S137" i="23" s="1"/>
  <c r="U137" i="23" s="1"/>
  <c r="AT137" i="23" s="1"/>
  <c r="AX137" i="23" s="1"/>
  <c r="O33" i="25"/>
  <c r="P62" i="31"/>
  <c r="Q62" i="31" s="1"/>
  <c r="S62" i="31" s="1"/>
  <c r="U62" i="31" s="1"/>
  <c r="AQ62" i="31" s="1"/>
  <c r="AU62" i="31" s="1"/>
  <c r="N46" i="27"/>
  <c r="P31" i="10"/>
  <c r="Q31" i="10" s="1"/>
  <c r="S31" i="10" s="1"/>
  <c r="U31" i="10" s="1"/>
  <c r="AQ31" i="10" s="1"/>
  <c r="AU31" i="10" s="1"/>
  <c r="O32" i="10"/>
  <c r="AX122" i="11"/>
  <c r="BA122" i="11"/>
  <c r="P32" i="27"/>
  <c r="Q32" i="27" s="1"/>
  <c r="S32" i="27" s="1"/>
  <c r="U32" i="27" s="1"/>
  <c r="AQ32" i="27" s="1"/>
  <c r="AU32" i="27" s="1"/>
  <c r="P124" i="3"/>
  <c r="Q124" i="3" s="1"/>
  <c r="S124" i="3" s="1"/>
  <c r="U124" i="3" s="1"/>
  <c r="AT124" i="3" s="1"/>
  <c r="P138" i="5"/>
  <c r="Q138" i="5" s="1"/>
  <c r="S138" i="5" s="1"/>
  <c r="U138" i="5" s="1"/>
  <c r="AT138" i="5" s="1"/>
  <c r="AX138" i="5" s="1"/>
  <c r="P107" i="7"/>
  <c r="Q107" i="7" s="1"/>
  <c r="S107" i="7" s="1"/>
  <c r="U107" i="7" s="1"/>
  <c r="AT107" i="7" s="1"/>
  <c r="AX107" i="7" s="1"/>
  <c r="P31" i="33"/>
  <c r="Q31" i="33" s="1"/>
  <c r="S31" i="33" s="1"/>
  <c r="U31" i="33" s="1"/>
  <c r="AQ31" i="33" s="1"/>
  <c r="AU31" i="33" s="1"/>
  <c r="BA122" i="24"/>
  <c r="AX122" i="24"/>
  <c r="N77" i="12"/>
  <c r="P76" i="12"/>
  <c r="Q76" i="12" s="1"/>
  <c r="S76" i="12" s="1"/>
  <c r="U76" i="12" s="1"/>
  <c r="AQ76" i="12" s="1"/>
  <c r="AU76" i="12" s="1"/>
  <c r="P45" i="7"/>
  <c r="Q45" i="7" s="1"/>
  <c r="S45" i="7" s="1"/>
  <c r="U45" i="7" s="1"/>
  <c r="AQ45" i="7" s="1"/>
  <c r="AU45" i="7" s="1"/>
  <c r="P124" i="6"/>
  <c r="Q124" i="6" s="1"/>
  <c r="S124" i="6" s="1"/>
  <c r="U124" i="6" s="1"/>
  <c r="AT124" i="6" s="1"/>
  <c r="N125" i="6"/>
  <c r="P108" i="6"/>
  <c r="Q108" i="6" s="1"/>
  <c r="S108" i="6" s="1"/>
  <c r="U108" i="6" s="1"/>
  <c r="AT108" i="6" s="1"/>
  <c r="AX108" i="6" s="1"/>
  <c r="P76" i="5"/>
  <c r="Q76" i="5" s="1"/>
  <c r="S76" i="5" s="1"/>
  <c r="U76" i="5" s="1"/>
  <c r="AQ76" i="5" s="1"/>
  <c r="AU76" i="5" s="1"/>
  <c r="P123" i="31"/>
  <c r="Q123" i="31" s="1"/>
  <c r="S123" i="31" s="1"/>
  <c r="U123" i="31" s="1"/>
  <c r="AT123" i="31" s="1"/>
  <c r="O124" i="31"/>
  <c r="P93" i="12"/>
  <c r="Q93" i="12" s="1"/>
  <c r="S93" i="12" s="1"/>
  <c r="U93" i="12" s="1"/>
  <c r="AJ93" i="12" s="1"/>
  <c r="AN93" i="12" s="1"/>
  <c r="O94" i="12"/>
  <c r="P123" i="14"/>
  <c r="Q123" i="14" s="1"/>
  <c r="S123" i="14" s="1"/>
  <c r="U123" i="14" s="1"/>
  <c r="AT123" i="14" s="1"/>
  <c r="O124" i="14"/>
  <c r="P45" i="11"/>
  <c r="Q45" i="11" s="1"/>
  <c r="S45" i="11" s="1"/>
  <c r="U45" i="11" s="1"/>
  <c r="AQ45" i="11" s="1"/>
  <c r="AU45" i="11" s="1"/>
  <c r="P32" i="9"/>
  <c r="Q32" i="9" s="1"/>
  <c r="S32" i="9" s="1"/>
  <c r="U32" i="9" s="1"/>
  <c r="AQ32" i="9" s="1"/>
  <c r="AU32" i="9" s="1"/>
  <c r="O77" i="24"/>
  <c r="N93" i="5"/>
  <c r="O93" i="5" s="1"/>
  <c r="N77" i="24"/>
  <c r="P30" i="30"/>
  <c r="Q30" i="30" s="1"/>
  <c r="S30" i="30" s="1"/>
  <c r="U30" i="30" s="1"/>
  <c r="AQ30" i="30" s="1"/>
  <c r="AU30" i="30" s="1"/>
  <c r="O31" i="30"/>
  <c r="O107" i="29"/>
  <c r="O92" i="10"/>
  <c r="P107" i="28"/>
  <c r="Q107" i="28" s="1"/>
  <c r="S107" i="28" s="1"/>
  <c r="U107" i="28" s="1"/>
  <c r="AT107" i="28" s="1"/>
  <c r="AX107" i="28" s="1"/>
  <c r="O108" i="28"/>
  <c r="N77" i="13"/>
  <c r="O77" i="13" s="1"/>
  <c r="N62" i="16"/>
  <c r="O62" i="16" s="1"/>
  <c r="BA123" i="3"/>
  <c r="AX123" i="3"/>
  <c r="O123" i="33"/>
  <c r="O123" i="30"/>
  <c r="N46" i="24"/>
  <c r="O46" i="24" s="1"/>
  <c r="P61" i="14"/>
  <c r="Q61" i="14" s="1"/>
  <c r="S61" i="14" s="1"/>
  <c r="U61" i="14" s="1"/>
  <c r="AQ61" i="14" s="1"/>
  <c r="AU61" i="14" s="1"/>
  <c r="AX123" i="6"/>
  <c r="BA123" i="6"/>
  <c r="P92" i="2"/>
  <c r="Q92" i="2" s="1"/>
  <c r="S92" i="2" s="1"/>
  <c r="U92" i="2" s="1"/>
  <c r="AJ92" i="2" s="1"/>
  <c r="AN92" i="2" s="1"/>
  <c r="N46" i="13"/>
  <c r="O46" i="13" s="1"/>
  <c r="O123" i="20"/>
  <c r="N93" i="6"/>
  <c r="O93" i="6" s="1"/>
  <c r="O108" i="31"/>
  <c r="O63" i="28"/>
  <c r="BA122" i="31"/>
  <c r="AX122" i="31"/>
  <c r="BA122" i="33"/>
  <c r="AX122" i="33"/>
  <c r="P107" i="10"/>
  <c r="Q107" i="10" s="1"/>
  <c r="S107" i="10" s="1"/>
  <c r="U107" i="10" s="1"/>
  <c r="AT107" i="10" s="1"/>
  <c r="AX107" i="10" s="1"/>
  <c r="N62" i="12"/>
  <c r="P61" i="12"/>
  <c r="Q61" i="12" s="1"/>
  <c r="S61" i="12" s="1"/>
  <c r="U61" i="12" s="1"/>
  <c r="AQ61" i="12" s="1"/>
  <c r="AU61" i="12" s="1"/>
  <c r="O62" i="12"/>
  <c r="N93" i="24"/>
  <c r="P92" i="24"/>
  <c r="Q92" i="24" s="1"/>
  <c r="S92" i="24" s="1"/>
  <c r="U92" i="24" s="1"/>
  <c r="AJ92" i="24" s="1"/>
  <c r="AN92" i="24" s="1"/>
  <c r="O93" i="24"/>
  <c r="P33" i="1"/>
  <c r="Q33" i="1" s="1"/>
  <c r="S33" i="1" s="1"/>
  <c r="U33" i="1" s="1"/>
  <c r="AQ33" i="1" s="1"/>
  <c r="AU33" i="1" s="1"/>
  <c r="N109" i="24"/>
  <c r="P108" i="24"/>
  <c r="Q108" i="24" s="1"/>
  <c r="S108" i="24" s="1"/>
  <c r="U108" i="24" s="1"/>
  <c r="AT108" i="24" s="1"/>
  <c r="AX108" i="24" s="1"/>
  <c r="O109" i="24"/>
  <c r="P62" i="1"/>
  <c r="Q62" i="1" s="1"/>
  <c r="S62" i="1" s="1"/>
  <c r="U62" i="1" s="1"/>
  <c r="AQ62" i="1" s="1"/>
  <c r="AU62" i="1" s="1"/>
  <c r="BA122" i="22"/>
  <c r="AX122" i="22"/>
  <c r="P77" i="6"/>
  <c r="Q77" i="6" s="1"/>
  <c r="S77" i="6" s="1"/>
  <c r="U77" i="6" s="1"/>
  <c r="AQ77" i="6" s="1"/>
  <c r="AU77" i="6" s="1"/>
  <c r="O78" i="6"/>
  <c r="P93" i="14"/>
  <c r="Q93" i="14" s="1"/>
  <c r="S93" i="14" s="1"/>
  <c r="U93" i="14" s="1"/>
  <c r="AJ93" i="14" s="1"/>
  <c r="AN93" i="14" s="1"/>
  <c r="O94" i="14"/>
  <c r="P107" i="19"/>
  <c r="Q107" i="19" s="1"/>
  <c r="S107" i="19" s="1"/>
  <c r="U107" i="19" s="1"/>
  <c r="AT107" i="19" s="1"/>
  <c r="AX107" i="19" s="1"/>
  <c r="P32" i="7"/>
  <c r="Q32" i="7" s="1"/>
  <c r="S32" i="7" s="1"/>
  <c r="U32" i="7" s="1"/>
  <c r="AQ32" i="7" s="1"/>
  <c r="AU32" i="7" s="1"/>
  <c r="O33" i="7"/>
  <c r="BA121" i="29"/>
  <c r="AX121" i="29"/>
  <c r="P45" i="16"/>
  <c r="Q45" i="16" s="1"/>
  <c r="S45" i="16" s="1"/>
  <c r="U45" i="16" s="1"/>
  <c r="AQ45" i="16" s="1"/>
  <c r="AU45" i="16" s="1"/>
  <c r="N30" i="8"/>
  <c r="O30" i="8" s="1"/>
  <c r="N77" i="21"/>
  <c r="P76" i="21"/>
  <c r="Q76" i="21" s="1"/>
  <c r="S76" i="21" s="1"/>
  <c r="U76" i="21" s="1"/>
  <c r="AQ76" i="21" s="1"/>
  <c r="AU76" i="21" s="1"/>
  <c r="O77" i="21"/>
  <c r="P138" i="24"/>
  <c r="Q138" i="24" s="1"/>
  <c r="S138" i="24" s="1"/>
  <c r="U138" i="24" s="1"/>
  <c r="AT138" i="24" s="1"/>
  <c r="AX138" i="24" s="1"/>
  <c r="P29" i="21"/>
  <c r="Q29" i="21" s="1"/>
  <c r="S29" i="21" s="1"/>
  <c r="U29" i="21" s="1"/>
  <c r="AQ29" i="21" s="1"/>
  <c r="AU29" i="21" s="1"/>
  <c r="N140" i="25"/>
  <c r="O140" i="25" s="1"/>
  <c r="N62" i="9"/>
  <c r="P61" i="9"/>
  <c r="Q61" i="9" s="1"/>
  <c r="S61" i="9" s="1"/>
  <c r="U61" i="9" s="1"/>
  <c r="AQ61" i="9" s="1"/>
  <c r="AU61" i="9" s="1"/>
  <c r="O62" i="9"/>
  <c r="N46" i="25"/>
  <c r="O46" i="25" s="1"/>
  <c r="P122" i="16"/>
  <c r="Q122" i="16" s="1"/>
  <c r="S122" i="16" s="1"/>
  <c r="U122" i="16" s="1"/>
  <c r="AT122" i="16" s="1"/>
  <c r="O123" i="16"/>
  <c r="P76" i="18"/>
  <c r="Q76" i="18" s="1"/>
  <c r="S76" i="18" s="1"/>
  <c r="U76" i="18" s="1"/>
  <c r="AQ76" i="18" s="1"/>
  <c r="AU76" i="18" s="1"/>
  <c r="P107" i="20"/>
  <c r="Q107" i="20" s="1"/>
  <c r="S107" i="20" s="1"/>
  <c r="U107" i="20" s="1"/>
  <c r="AT107" i="20" s="1"/>
  <c r="AX107" i="20" s="1"/>
  <c r="P77" i="8"/>
  <c r="Q77" i="8" s="1"/>
  <c r="S77" i="8" s="1"/>
  <c r="U77" i="8" s="1"/>
  <c r="AQ77" i="8" s="1"/>
  <c r="AU77" i="8" s="1"/>
  <c r="P76" i="30"/>
  <c r="Q76" i="30" s="1"/>
  <c r="S76" i="30" s="1"/>
  <c r="U76" i="30" s="1"/>
  <c r="AQ76" i="30" s="1"/>
  <c r="AU76" i="30" s="1"/>
  <c r="N77" i="30"/>
  <c r="O77" i="30"/>
  <c r="P123" i="22"/>
  <c r="Q123" i="22" s="1"/>
  <c r="S123" i="22" s="1"/>
  <c r="U123" i="22" s="1"/>
  <c r="AT123" i="22" s="1"/>
  <c r="O124" i="22"/>
  <c r="P29" i="22"/>
  <c r="Q29" i="22" s="1"/>
  <c r="S29" i="22" s="1"/>
  <c r="U29" i="22" s="1"/>
  <c r="AQ29" i="22" s="1"/>
  <c r="AU29" i="22" s="1"/>
  <c r="N30" i="22"/>
  <c r="O30" i="22" s="1"/>
  <c r="O77" i="14"/>
  <c r="O108" i="33"/>
  <c r="N62" i="22"/>
  <c r="P61" i="22"/>
  <c r="Q61" i="22" s="1"/>
  <c r="S61" i="22" s="1"/>
  <c r="U61" i="22" s="1"/>
  <c r="AQ61" i="22" s="1"/>
  <c r="AU61" i="22" s="1"/>
  <c r="O62" i="22"/>
  <c r="O138" i="28"/>
  <c r="O123" i="4"/>
  <c r="N109" i="25"/>
  <c r="O109" i="25" s="1"/>
  <c r="O123" i="21"/>
  <c r="BA121" i="16"/>
  <c r="AX121" i="16"/>
  <c r="P63" i="2"/>
  <c r="Q63" i="2" s="1"/>
  <c r="S63" i="2" s="1"/>
  <c r="U63" i="2" s="1"/>
  <c r="AQ63" i="2" s="1"/>
  <c r="AU63" i="2" s="1"/>
  <c r="O64" i="2"/>
  <c r="P91" i="29"/>
  <c r="Q91" i="29" s="1"/>
  <c r="S91" i="29" s="1"/>
  <c r="U91" i="29" s="1"/>
  <c r="AJ91" i="29" s="1"/>
  <c r="AN91" i="29" s="1"/>
  <c r="O123" i="2"/>
  <c r="O31" i="17"/>
  <c r="O31" i="5"/>
  <c r="P138" i="31"/>
  <c r="Q138" i="31" s="1"/>
  <c r="S138" i="31" s="1"/>
  <c r="U138" i="31" s="1"/>
  <c r="AT138" i="31" s="1"/>
  <c r="AX138" i="31" s="1"/>
  <c r="O31" i="23"/>
  <c r="P76" i="22"/>
  <c r="Q76" i="22" s="1"/>
  <c r="S76" i="22" s="1"/>
  <c r="U76" i="22" s="1"/>
  <c r="AQ76" i="22" s="1"/>
  <c r="AU76" i="22" s="1"/>
  <c r="P76" i="19"/>
  <c r="Q76" i="19" s="1"/>
  <c r="S76" i="19" s="1"/>
  <c r="U76" i="19" s="1"/>
  <c r="AQ76" i="19" s="1"/>
  <c r="AU76" i="19" s="1"/>
  <c r="P62" i="27"/>
  <c r="Q62" i="27" s="1"/>
  <c r="S62" i="27" s="1"/>
  <c r="U62" i="27" s="1"/>
  <c r="AQ62" i="27" s="1"/>
  <c r="AU62" i="27" s="1"/>
  <c r="O63" i="27"/>
  <c r="O92" i="17"/>
  <c r="P91" i="27"/>
  <c r="Q91" i="27" s="1"/>
  <c r="S91" i="27" s="1"/>
  <c r="U91" i="27" s="1"/>
  <c r="AJ91" i="27" s="1"/>
  <c r="AN91" i="27" s="1"/>
  <c r="O92" i="27"/>
  <c r="O63" i="5"/>
  <c r="P108" i="3"/>
  <c r="Q108" i="3" s="1"/>
  <c r="S108" i="3" s="1"/>
  <c r="U108" i="3" s="1"/>
  <c r="AT108" i="3" s="1"/>
  <c r="AX108" i="3" s="1"/>
  <c r="P138" i="33"/>
  <c r="Q138" i="33" s="1"/>
  <c r="S138" i="33" s="1"/>
  <c r="U138" i="33" s="1"/>
  <c r="AT138" i="33" s="1"/>
  <c r="AX138" i="33" s="1"/>
  <c r="O139" i="33"/>
  <c r="P92" i="31"/>
  <c r="Q92" i="31" s="1"/>
  <c r="S92" i="31" s="1"/>
  <c r="U92" i="31" s="1"/>
  <c r="AJ92" i="31" s="1"/>
  <c r="AN92" i="31" s="1"/>
  <c r="P141" i="1"/>
  <c r="Q141" i="1" s="1"/>
  <c r="S141" i="1" s="1"/>
  <c r="U141" i="1" s="1"/>
  <c r="AT141" i="1" s="1"/>
  <c r="AX141" i="1" s="1"/>
  <c r="P137" i="9"/>
  <c r="Q137" i="9" s="1"/>
  <c r="S137" i="9" s="1"/>
  <c r="U137" i="9" s="1"/>
  <c r="AT137" i="9" s="1"/>
  <c r="AX137" i="9" s="1"/>
  <c r="O138" i="9"/>
  <c r="BA122" i="4"/>
  <c r="AX122" i="4"/>
  <c r="P93" i="18"/>
  <c r="Q93" i="18" s="1"/>
  <c r="S93" i="18" s="1"/>
  <c r="U93" i="18" s="1"/>
  <c r="AJ93" i="18" s="1"/>
  <c r="AN93" i="18" s="1"/>
  <c r="O94" i="18"/>
  <c r="P62" i="21"/>
  <c r="Q62" i="21" s="1"/>
  <c r="S62" i="21" s="1"/>
  <c r="U62" i="21" s="1"/>
  <c r="AQ62" i="21" s="1"/>
  <c r="AU62" i="21" s="1"/>
  <c r="O63" i="21"/>
  <c r="AX122" i="21"/>
  <c r="BA122" i="21"/>
  <c r="P47" i="6"/>
  <c r="Q47" i="6" s="1"/>
  <c r="S47" i="6" s="1"/>
  <c r="U47" i="6" s="1"/>
  <c r="AQ47" i="6" s="1"/>
  <c r="AU47" i="6" s="1"/>
  <c r="P107" i="23"/>
  <c r="Q107" i="23" s="1"/>
  <c r="S107" i="23" s="1"/>
  <c r="U107" i="23" s="1"/>
  <c r="AT107" i="23" s="1"/>
  <c r="AX107" i="23" s="1"/>
  <c r="O108" i="23"/>
  <c r="P77" i="10"/>
  <c r="Q77" i="10" s="1"/>
  <c r="S77" i="10" s="1"/>
  <c r="U77" i="10" s="1"/>
  <c r="AQ77" i="10" s="1"/>
  <c r="AU77" i="10" s="1"/>
  <c r="O78" i="10"/>
  <c r="BA122" i="2"/>
  <c r="AX122" i="2"/>
  <c r="P92" i="11"/>
  <c r="Q92" i="11" s="1"/>
  <c r="S92" i="11" s="1"/>
  <c r="U92" i="11" s="1"/>
  <c r="AJ92" i="11" s="1"/>
  <c r="AN92" i="11" s="1"/>
  <c r="BA122" i="30"/>
  <c r="AX122" i="30"/>
  <c r="P76" i="7"/>
  <c r="Q76" i="7" s="1"/>
  <c r="S76" i="7" s="1"/>
  <c r="U76" i="7" s="1"/>
  <c r="AQ76" i="7" s="1"/>
  <c r="AU76" i="7" s="1"/>
  <c r="P137" i="27"/>
  <c r="Q137" i="27" s="1"/>
  <c r="S137" i="27" s="1"/>
  <c r="U137" i="27" s="1"/>
  <c r="AT137" i="27" s="1"/>
  <c r="AX137" i="27" s="1"/>
  <c r="O138" i="27"/>
  <c r="N77" i="14"/>
  <c r="P123" i="10"/>
  <c r="Q123" i="10" s="1"/>
  <c r="S123" i="10" s="1"/>
  <c r="U123" i="10" s="1"/>
  <c r="AT123" i="10" s="1"/>
  <c r="O124" i="10"/>
  <c r="P107" i="4"/>
  <c r="Q107" i="4" s="1"/>
  <c r="S107" i="4" s="1"/>
  <c r="U107" i="4" s="1"/>
  <c r="AT107" i="4" s="1"/>
  <c r="AX107" i="4" s="1"/>
  <c r="O108" i="4"/>
  <c r="P48" i="14"/>
  <c r="Q48" i="14" s="1"/>
  <c r="S48" i="14" s="1"/>
  <c r="U48" i="14" s="1"/>
  <c r="AQ48" i="14" s="1"/>
  <c r="AU48" i="14" s="1"/>
  <c r="P62" i="29"/>
  <c r="Q62" i="29" s="1"/>
  <c r="S62" i="29" s="1"/>
  <c r="U62" i="29" s="1"/>
  <c r="AQ62" i="29" s="1"/>
  <c r="AU62" i="29" s="1"/>
  <c r="N109" i="18"/>
  <c r="O109" i="18" s="1"/>
  <c r="P108" i="18"/>
  <c r="Q108" i="18" s="1"/>
  <c r="S108" i="18" s="1"/>
  <c r="U108" i="18" s="1"/>
  <c r="AT108" i="18" s="1"/>
  <c r="AX108" i="18" s="1"/>
  <c r="P30" i="3"/>
  <c r="Q30" i="3" s="1"/>
  <c r="S30" i="3" s="1"/>
  <c r="U30" i="3" s="1"/>
  <c r="AQ30" i="3" s="1"/>
  <c r="AU30" i="3" s="1"/>
  <c r="O31" i="3"/>
  <c r="O108" i="22"/>
  <c r="O123" i="5"/>
  <c r="O139" i="8"/>
  <c r="N77" i="25"/>
  <c r="O77" i="25" s="1"/>
  <c r="N46" i="5"/>
  <c r="O46" i="5" s="1"/>
  <c r="O63" i="19"/>
  <c r="O47" i="3"/>
  <c r="P62" i="4"/>
  <c r="Q62" i="4" s="1"/>
  <c r="S62" i="4" s="1"/>
  <c r="U62" i="4" s="1"/>
  <c r="AQ62" i="4" s="1"/>
  <c r="AU62" i="4" s="1"/>
  <c r="O63" i="4"/>
  <c r="P32" i="6"/>
  <c r="Q32" i="6" s="1"/>
  <c r="S32" i="6" s="1"/>
  <c r="U32" i="6" s="1"/>
  <c r="AQ32" i="6" s="1"/>
  <c r="AU32" i="6" s="1"/>
  <c r="O33" i="6"/>
  <c r="P30" i="29"/>
  <c r="Q30" i="29" s="1"/>
  <c r="S30" i="29" s="1"/>
  <c r="U30" i="29" s="1"/>
  <c r="AQ30" i="29" s="1"/>
  <c r="AU30" i="29" s="1"/>
  <c r="O31" i="29"/>
  <c r="P138" i="2"/>
  <c r="Q138" i="2" s="1"/>
  <c r="S138" i="2" s="1"/>
  <c r="U138" i="2" s="1"/>
  <c r="AT138" i="2" s="1"/>
  <c r="AX138" i="2" s="1"/>
  <c r="P47" i="12"/>
  <c r="Q47" i="12" s="1"/>
  <c r="S47" i="12" s="1"/>
  <c r="U47" i="12" s="1"/>
  <c r="AQ47" i="12" s="1"/>
  <c r="AU47" i="12" s="1"/>
  <c r="O108" i="26"/>
  <c r="P91" i="7"/>
  <c r="Q91" i="7" s="1"/>
  <c r="S91" i="7" s="1"/>
  <c r="U91" i="7" s="1"/>
  <c r="AJ91" i="7" s="1"/>
  <c r="AN91" i="7" s="1"/>
  <c r="BA122" i="10"/>
  <c r="AX122" i="10"/>
  <c r="O123" i="18"/>
  <c r="O63" i="26"/>
  <c r="O93" i="33"/>
  <c r="P64" i="8"/>
  <c r="Q64" i="8" s="1"/>
  <c r="S64" i="8" s="1"/>
  <c r="U64" i="8" s="1"/>
  <c r="AQ64" i="8" s="1"/>
  <c r="AU64" i="8" s="1"/>
  <c r="P138" i="26"/>
  <c r="Q138" i="26" s="1"/>
  <c r="S138" i="26" s="1"/>
  <c r="U138" i="26" s="1"/>
  <c r="AT138" i="26" s="1"/>
  <c r="AX138" i="26" s="1"/>
  <c r="P137" i="15"/>
  <c r="Q137" i="15" s="1"/>
  <c r="S137" i="15" s="1"/>
  <c r="U137" i="15" s="1"/>
  <c r="AT137" i="15" s="1"/>
  <c r="AX137" i="15" s="1"/>
  <c r="O63" i="7"/>
  <c r="P138" i="20"/>
  <c r="Q138" i="20" s="1"/>
  <c r="S138" i="20" s="1"/>
  <c r="U138" i="20" s="1"/>
  <c r="AT138" i="20" s="1"/>
  <c r="AX138" i="20" s="1"/>
  <c r="P107" i="5"/>
  <c r="Q107" i="5" s="1"/>
  <c r="S107" i="5" s="1"/>
  <c r="U107" i="5" s="1"/>
  <c r="AT107" i="5" s="1"/>
  <c r="AX107" i="5" s="1"/>
  <c r="P122" i="15"/>
  <c r="Q122" i="15" s="1"/>
  <c r="S122" i="15" s="1"/>
  <c r="U122" i="15" s="1"/>
  <c r="AT122" i="15" s="1"/>
  <c r="N109" i="8"/>
  <c r="P108" i="8"/>
  <c r="Q108" i="8" s="1"/>
  <c r="S108" i="8" s="1"/>
  <c r="U108" i="8" s="1"/>
  <c r="AT108" i="8" s="1"/>
  <c r="AX108" i="8" s="1"/>
  <c r="P92" i="8"/>
  <c r="Q92" i="8" s="1"/>
  <c r="S92" i="8" s="1"/>
  <c r="U92" i="8" s="1"/>
  <c r="AJ92" i="8" s="1"/>
  <c r="AN92" i="8" s="1"/>
  <c r="P123" i="28"/>
  <c r="Q123" i="28" s="1"/>
  <c r="S123" i="28" s="1"/>
  <c r="U123" i="28" s="1"/>
  <c r="AT123" i="28" s="1"/>
  <c r="AX122" i="5"/>
  <c r="BA122" i="5"/>
  <c r="P93" i="22"/>
  <c r="Q93" i="22" s="1"/>
  <c r="S93" i="22" s="1"/>
  <c r="U93" i="22" s="1"/>
  <c r="AJ93" i="22" s="1"/>
  <c r="AN93" i="22" s="1"/>
  <c r="O94" i="22"/>
  <c r="P108" i="12"/>
  <c r="Q108" i="12" s="1"/>
  <c r="S108" i="12" s="1"/>
  <c r="U108" i="12" s="1"/>
  <c r="AT108" i="12" s="1"/>
  <c r="AX108" i="12" s="1"/>
  <c r="P107" i="27"/>
  <c r="Q107" i="27" s="1"/>
  <c r="S107" i="27" s="1"/>
  <c r="U107" i="27" s="1"/>
  <c r="AT107" i="27" s="1"/>
  <c r="AX107" i="27" s="1"/>
  <c r="P46" i="20"/>
  <c r="Q46" i="20" s="1"/>
  <c r="S46" i="20" s="1"/>
  <c r="U46" i="20" s="1"/>
  <c r="AQ46" i="20" s="1"/>
  <c r="AU46" i="20" s="1"/>
  <c r="P137" i="7"/>
  <c r="Q137" i="7" s="1"/>
  <c r="S137" i="7" s="1"/>
  <c r="U137" i="7" s="1"/>
  <c r="AT137" i="7" s="1"/>
  <c r="AX137" i="7" s="1"/>
  <c r="O138" i="7"/>
  <c r="P32" i="14"/>
  <c r="Q32" i="14" s="1"/>
  <c r="S32" i="14" s="1"/>
  <c r="U32" i="14" s="1"/>
  <c r="AQ32" i="14" s="1"/>
  <c r="AU32" i="14" s="1"/>
  <c r="BA122" i="20"/>
  <c r="AX122" i="20"/>
  <c r="P138" i="10"/>
  <c r="Q138" i="10" s="1"/>
  <c r="S138" i="10" s="1"/>
  <c r="U138" i="10" s="1"/>
  <c r="AT138" i="10" s="1"/>
  <c r="AX138" i="10" s="1"/>
  <c r="O139" i="10"/>
  <c r="BA122" i="18"/>
  <c r="AX122" i="18"/>
  <c r="P138" i="6"/>
  <c r="Q138" i="6" s="1"/>
  <c r="S138" i="6" s="1"/>
  <c r="U138" i="6" s="1"/>
  <c r="AT138" i="6" s="1"/>
  <c r="AX138" i="6" s="1"/>
  <c r="P108" i="2"/>
  <c r="Q108" i="2" s="1"/>
  <c r="S108" i="2" s="1"/>
  <c r="U108" i="2" s="1"/>
  <c r="AT108" i="2" s="1"/>
  <c r="AX108" i="2" s="1"/>
  <c r="P48" i="33"/>
  <c r="Q48" i="33" s="1"/>
  <c r="S48" i="33" s="1"/>
  <c r="U48" i="33" s="1"/>
  <c r="AQ48" i="33" s="1"/>
  <c r="AU48" i="33" s="1"/>
  <c r="P31" i="20"/>
  <c r="Q31" i="20" s="1"/>
  <c r="S31" i="20" s="1"/>
  <c r="U31" i="20" s="1"/>
  <c r="AQ31" i="20" s="1"/>
  <c r="AU31" i="20" s="1"/>
  <c r="P122" i="9"/>
  <c r="Q122" i="9" s="1"/>
  <c r="S122" i="9" s="1"/>
  <c r="U122" i="9" s="1"/>
  <c r="AT122" i="9" s="1"/>
  <c r="O126" i="1"/>
  <c r="P46" i="2"/>
  <c r="Q46" i="2" s="1"/>
  <c r="S46" i="2" s="1"/>
  <c r="U46" i="2" s="1"/>
  <c r="AQ46" i="2" s="1"/>
  <c r="AU46" i="2" s="1"/>
  <c r="O47" i="2"/>
  <c r="BA121" i="15"/>
  <c r="AX121" i="15"/>
  <c r="P137" i="19"/>
  <c r="Q137" i="19" s="1"/>
  <c r="S137" i="19" s="1"/>
  <c r="U137" i="19" s="1"/>
  <c r="AT137" i="19" s="1"/>
  <c r="AX137" i="19" s="1"/>
  <c r="AX122" i="28"/>
  <c r="BA122" i="28"/>
  <c r="O76" i="33"/>
  <c r="O108" i="11"/>
  <c r="O47" i="15"/>
  <c r="P31" i="4"/>
  <c r="Q31" i="4" s="1"/>
  <c r="S31" i="4" s="1"/>
  <c r="U31" i="4" s="1"/>
  <c r="AQ31" i="4" s="1"/>
  <c r="AU31" i="4" s="1"/>
  <c r="P47" i="19"/>
  <c r="Q47" i="19" s="1"/>
  <c r="S47" i="19" s="1"/>
  <c r="U47" i="19" s="1"/>
  <c r="AQ47" i="19" s="1"/>
  <c r="AU47" i="19" s="1"/>
  <c r="P46" i="30"/>
  <c r="Q46" i="30" s="1"/>
  <c r="S46" i="30" s="1"/>
  <c r="U46" i="30" s="1"/>
  <c r="AQ46" i="30" s="1"/>
  <c r="AU46" i="30" s="1"/>
  <c r="O47" i="30"/>
  <c r="P124" i="25"/>
  <c r="Q124" i="25" s="1"/>
  <c r="S124" i="25" s="1"/>
  <c r="U124" i="25" s="1"/>
  <c r="AT124" i="25" s="1"/>
  <c r="P47" i="31"/>
  <c r="Q47" i="31" s="1"/>
  <c r="S47" i="31" s="1"/>
  <c r="U47" i="31" s="1"/>
  <c r="AQ47" i="31" s="1"/>
  <c r="AU47" i="31" s="1"/>
  <c r="O48" i="31"/>
  <c r="N140" i="12"/>
  <c r="P139" i="12"/>
  <c r="Q139" i="12" s="1"/>
  <c r="S139" i="12" s="1"/>
  <c r="U139" i="12" s="1"/>
  <c r="AT139" i="12" s="1"/>
  <c r="AX139" i="12" s="1"/>
  <c r="O140" i="12"/>
  <c r="N62" i="20"/>
  <c r="O62" i="20" s="1"/>
  <c r="P61" i="20"/>
  <c r="Q61" i="20" s="1"/>
  <c r="S61" i="20" s="1"/>
  <c r="U61" i="20" s="1"/>
  <c r="AQ61" i="20" s="1"/>
  <c r="AU61" i="20" s="1"/>
  <c r="P108" i="17"/>
  <c r="Q108" i="17" s="1"/>
  <c r="S108" i="17" s="1"/>
  <c r="U108" i="17" s="1"/>
  <c r="AT108" i="17" s="1"/>
  <c r="AX108" i="17" s="1"/>
  <c r="P48" i="22"/>
  <c r="Q48" i="22" s="1"/>
  <c r="S48" i="22" s="1"/>
  <c r="U48" i="22" s="1"/>
  <c r="AQ48" i="22" s="1"/>
  <c r="AU48" i="22" s="1"/>
  <c r="P123" i="17"/>
  <c r="Q123" i="17" s="1"/>
  <c r="S123" i="17" s="1"/>
  <c r="U123" i="17" s="1"/>
  <c r="AT123" i="17" s="1"/>
  <c r="O124" i="17"/>
  <c r="P138" i="18"/>
  <c r="Q138" i="18" s="1"/>
  <c r="S138" i="18" s="1"/>
  <c r="U138" i="18" s="1"/>
  <c r="AT138" i="18" s="1"/>
  <c r="AX138" i="18" s="1"/>
  <c r="BA121" i="9"/>
  <c r="AX121" i="9"/>
  <c r="BA125" i="1"/>
  <c r="AX125" i="1"/>
  <c r="N93" i="9"/>
  <c r="P92" i="9"/>
  <c r="Q92" i="9" s="1"/>
  <c r="S92" i="9" s="1"/>
  <c r="U92" i="9" s="1"/>
  <c r="AJ92" i="9" s="1"/>
  <c r="AN92" i="9" s="1"/>
  <c r="P122" i="23"/>
  <c r="Q122" i="23" s="1"/>
  <c r="S122" i="23" s="1"/>
  <c r="U122" i="23" s="1"/>
  <c r="AT122" i="23" s="1"/>
  <c r="O123" i="23"/>
  <c r="P78" i="2"/>
  <c r="Q78" i="2" s="1"/>
  <c r="S78" i="2" s="1"/>
  <c r="U78" i="2" s="1"/>
  <c r="AQ78" i="2" s="1"/>
  <c r="AU78" i="2" s="1"/>
  <c r="P62" i="6"/>
  <c r="Q62" i="6" s="1"/>
  <c r="S62" i="6" s="1"/>
  <c r="U62" i="6" s="1"/>
  <c r="AQ62" i="6" s="1"/>
  <c r="AU62" i="6" s="1"/>
  <c r="O63" i="6"/>
  <c r="P122" i="29"/>
  <c r="Q122" i="29" s="1"/>
  <c r="S122" i="29" s="1"/>
  <c r="U122" i="29" s="1"/>
  <c r="AT122" i="29" s="1"/>
  <c r="O123" i="29"/>
  <c r="P92" i="30"/>
  <c r="Q92" i="30" s="1"/>
  <c r="S92" i="30" s="1"/>
  <c r="U92" i="30" s="1"/>
  <c r="AJ92" i="30" s="1"/>
  <c r="AN92" i="30" s="1"/>
  <c r="N77" i="11"/>
  <c r="O77" i="11" s="1"/>
  <c r="P62" i="25"/>
  <c r="Q62" i="25" s="1"/>
  <c r="S62" i="25" s="1"/>
  <c r="U62" i="25" s="1"/>
  <c r="AQ62" i="25" s="1"/>
  <c r="AU62" i="25" s="1"/>
  <c r="O63" i="25"/>
  <c r="P137" i="16"/>
  <c r="Q137" i="16" s="1"/>
  <c r="S137" i="16" s="1"/>
  <c r="U137" i="16" s="1"/>
  <c r="AT137" i="16" s="1"/>
  <c r="AX137" i="16" s="1"/>
  <c r="P138" i="17"/>
  <c r="Q138" i="17" s="1"/>
  <c r="S138" i="17" s="1"/>
  <c r="U138" i="17" s="1"/>
  <c r="AT138" i="17" s="1"/>
  <c r="AX138" i="17" s="1"/>
  <c r="O139" i="17"/>
  <c r="N62" i="23"/>
  <c r="O62" i="23" s="1"/>
  <c r="P63" i="33"/>
  <c r="Q63" i="33" s="1"/>
  <c r="S63" i="33" s="1"/>
  <c r="U63" i="33" s="1"/>
  <c r="AQ63" i="33" s="1"/>
  <c r="AU63" i="33" s="1"/>
  <c r="N93" i="28"/>
  <c r="O93" i="28" s="1"/>
  <c r="P107" i="30"/>
  <c r="Q107" i="30" s="1"/>
  <c r="S107" i="30" s="1"/>
  <c r="U107" i="30" s="1"/>
  <c r="AT107" i="30" s="1"/>
  <c r="AX107" i="30" s="1"/>
  <c r="O108" i="30"/>
  <c r="BA122" i="17"/>
  <c r="AX122" i="17"/>
  <c r="P124" i="8"/>
  <c r="Q124" i="8" s="1"/>
  <c r="S124" i="8" s="1"/>
  <c r="U124" i="8" s="1"/>
  <c r="AT124" i="8" s="1"/>
  <c r="P78" i="3"/>
  <c r="Q78" i="3" s="1"/>
  <c r="S78" i="3" s="1"/>
  <c r="U78" i="3" s="1"/>
  <c r="AQ78" i="3" s="1"/>
  <c r="AU78" i="3" s="1"/>
  <c r="O79" i="3"/>
  <c r="P107" i="14"/>
  <c r="Q107" i="14" s="1"/>
  <c r="S107" i="14" s="1"/>
  <c r="U107" i="14" s="1"/>
  <c r="AT107" i="14" s="1"/>
  <c r="AX107" i="14" s="1"/>
  <c r="O108" i="14"/>
  <c r="AX121" i="23"/>
  <c r="BA121" i="23"/>
  <c r="P63" i="24"/>
  <c r="Q63" i="24" s="1"/>
  <c r="S63" i="24" s="1"/>
  <c r="U63" i="24" s="1"/>
  <c r="AQ63" i="24" s="1"/>
  <c r="AU63" i="24" s="1"/>
  <c r="O64" i="24"/>
  <c r="P138" i="4"/>
  <c r="Q138" i="4" s="1"/>
  <c r="S138" i="4" s="1"/>
  <c r="U138" i="4" s="1"/>
  <c r="AT138" i="4" s="1"/>
  <c r="AX138" i="4" s="1"/>
  <c r="O139" i="4"/>
  <c r="P92" i="4"/>
  <c r="Q92" i="4" s="1"/>
  <c r="S92" i="4" s="1"/>
  <c r="U92" i="4" s="1"/>
  <c r="AJ92" i="4" s="1"/>
  <c r="AN92" i="4" s="1"/>
  <c r="P137" i="29"/>
  <c r="Q137" i="29" s="1"/>
  <c r="S137" i="29" s="1"/>
  <c r="U137" i="29" s="1"/>
  <c r="AT137" i="29" s="1"/>
  <c r="AX137" i="29" s="1"/>
  <c r="P107" i="16"/>
  <c r="Q107" i="16" s="1"/>
  <c r="S107" i="16" s="1"/>
  <c r="U107" i="16" s="1"/>
  <c r="AT107" i="16" s="1"/>
  <c r="AX107" i="16" s="1"/>
  <c r="O108" i="16"/>
  <c r="P138" i="11"/>
  <c r="Q138" i="11" s="1"/>
  <c r="S138" i="11" s="1"/>
  <c r="U138" i="11" s="1"/>
  <c r="AT138" i="11" s="1"/>
  <c r="AX138" i="11" s="1"/>
  <c r="O139" i="11"/>
  <c r="P138" i="21"/>
  <c r="Q138" i="21" s="1"/>
  <c r="S138" i="21" s="1"/>
  <c r="U138" i="21" s="1"/>
  <c r="AT138" i="21" s="1"/>
  <c r="AX138" i="21" s="1"/>
  <c r="P138" i="14"/>
  <c r="Q138" i="14" s="1"/>
  <c r="S138" i="14" s="1"/>
  <c r="U138" i="14" s="1"/>
  <c r="AT138" i="14" s="1"/>
  <c r="AX138" i="14" s="1"/>
  <c r="P138" i="22"/>
  <c r="Q138" i="22" s="1"/>
  <c r="S138" i="22" s="1"/>
  <c r="U138" i="22" s="1"/>
  <c r="AT138" i="22" s="1"/>
  <c r="AX138" i="22" s="1"/>
  <c r="O139" i="22"/>
  <c r="P46" i="9"/>
  <c r="Q46" i="9" s="1"/>
  <c r="S46" i="9" s="1"/>
  <c r="U46" i="9" s="1"/>
  <c r="AQ46" i="9" s="1"/>
  <c r="AU46" i="9" s="1"/>
  <c r="P138" i="13"/>
  <c r="Q138" i="13" s="1"/>
  <c r="S138" i="13" s="1"/>
  <c r="U138" i="13" s="1"/>
  <c r="AT138" i="13" s="1"/>
  <c r="AX138" i="13" s="1"/>
  <c r="O139" i="13"/>
  <c r="P122" i="27"/>
  <c r="Q122" i="27" s="1"/>
  <c r="S122" i="27" s="1"/>
  <c r="U122" i="27" s="1"/>
  <c r="AT122" i="27" s="1"/>
  <c r="P123" i="26"/>
  <c r="Q123" i="26" s="1"/>
  <c r="S123" i="26" s="1"/>
  <c r="U123" i="26" s="1"/>
  <c r="AT123" i="26" s="1"/>
  <c r="O124" i="26"/>
  <c r="N93" i="13"/>
  <c r="P92" i="13"/>
  <c r="Q92" i="13" s="1"/>
  <c r="S92" i="13" s="1"/>
  <c r="U92" i="13" s="1"/>
  <c r="AJ92" i="13" s="1"/>
  <c r="AN92" i="13" s="1"/>
  <c r="P92" i="15"/>
  <c r="Q92" i="15" s="1"/>
  <c r="S92" i="15" s="1"/>
  <c r="U92" i="15" s="1"/>
  <c r="AJ92" i="15" s="1"/>
  <c r="AN92" i="15" s="1"/>
  <c r="P48" i="17"/>
  <c r="Q48" i="17" s="1"/>
  <c r="S48" i="17" s="1"/>
  <c r="U48" i="17" s="1"/>
  <c r="AQ48" i="17" s="1"/>
  <c r="AU48" i="17" s="1"/>
  <c r="O49" i="17"/>
  <c r="P76" i="16"/>
  <c r="Q76" i="16" s="1"/>
  <c r="S76" i="16" s="1"/>
  <c r="U76" i="16" s="1"/>
  <c r="AQ76" i="16" s="1"/>
  <c r="AU76" i="16" s="1"/>
  <c r="P107" i="9"/>
  <c r="Q107" i="9" s="1"/>
  <c r="S107" i="9" s="1"/>
  <c r="U107" i="9" s="1"/>
  <c r="AT107" i="9" s="1"/>
  <c r="AX107" i="9" s="1"/>
  <c r="P45" i="29"/>
  <c r="Q45" i="29" s="1"/>
  <c r="S45" i="29" s="1"/>
  <c r="U45" i="29" s="1"/>
  <c r="AQ45" i="29" s="1"/>
  <c r="AU45" i="29" s="1"/>
  <c r="N46" i="29"/>
  <c r="O46" i="29"/>
  <c r="P76" i="23"/>
  <c r="Q76" i="23" s="1"/>
  <c r="S76" i="23" s="1"/>
  <c r="U76" i="23" s="1"/>
  <c r="AQ76" i="23" s="1"/>
  <c r="AU76" i="23" s="1"/>
  <c r="P124" i="12"/>
  <c r="Q124" i="12" s="1"/>
  <c r="S124" i="12" s="1"/>
  <c r="U124" i="12" s="1"/>
  <c r="AT124" i="12" s="1"/>
  <c r="N125" i="12"/>
  <c r="O125" i="12"/>
  <c r="P92" i="19"/>
  <c r="Q92" i="19" s="1"/>
  <c r="S92" i="19" s="1"/>
  <c r="U92" i="19" s="1"/>
  <c r="AJ92" i="19" s="1"/>
  <c r="AN92" i="19" s="1"/>
  <c r="AX123" i="8"/>
  <c r="BA123" i="8"/>
  <c r="P46" i="4"/>
  <c r="Q46" i="4" s="1"/>
  <c r="S46" i="4" s="1"/>
  <c r="U46" i="4" s="1"/>
  <c r="AQ46" i="4" s="1"/>
  <c r="AU46" i="4" s="1"/>
  <c r="O47" i="4"/>
  <c r="N77" i="17"/>
  <c r="P76" i="17"/>
  <c r="Q76" i="17" s="1"/>
  <c r="S76" i="17" s="1"/>
  <c r="U76" i="17" s="1"/>
  <c r="AQ76" i="17" s="1"/>
  <c r="AU76" i="17" s="1"/>
  <c r="P108" i="13"/>
  <c r="Q108" i="13" s="1"/>
  <c r="S108" i="13" s="1"/>
  <c r="U108" i="13" s="1"/>
  <c r="AT108" i="13" s="1"/>
  <c r="AX108" i="13" s="1"/>
  <c r="P94" i="1"/>
  <c r="Q94" i="1" s="1"/>
  <c r="S94" i="1" s="1"/>
  <c r="U94" i="1" s="1"/>
  <c r="AJ94" i="1" s="1"/>
  <c r="AN94" i="1" s="1"/>
  <c r="O95" i="1"/>
  <c r="AX121" i="7"/>
  <c r="BA121" i="7"/>
  <c r="P107" i="15"/>
  <c r="Q107" i="15" s="1"/>
  <c r="S107" i="15" s="1"/>
  <c r="U107" i="15" s="1"/>
  <c r="AT107" i="15" s="1"/>
  <c r="AX107" i="15" s="1"/>
  <c r="N77" i="4"/>
  <c r="O77" i="4" s="1"/>
  <c r="N30" i="2"/>
  <c r="O30" i="2" s="1"/>
  <c r="AX121" i="27"/>
  <c r="BA121" i="27"/>
  <c r="O110" i="1"/>
  <c r="P91" i="23"/>
  <c r="Q91" i="23" s="1"/>
  <c r="S91" i="23" s="1"/>
  <c r="U91" i="23" s="1"/>
  <c r="AJ91" i="23" s="1"/>
  <c r="AN91" i="23" s="1"/>
  <c r="N30" i="12"/>
  <c r="O30" i="12" s="1"/>
  <c r="O30" i="13"/>
  <c r="O30" i="19"/>
  <c r="O48" i="23"/>
  <c r="N77" i="9"/>
  <c r="O77" i="9" s="1"/>
  <c r="AX123" i="12"/>
  <c r="BA123" i="12"/>
  <c r="O33" i="31"/>
  <c r="N77" i="26"/>
  <c r="O77" i="26" s="1"/>
  <c r="O48" i="28"/>
  <c r="O123" i="13"/>
  <c r="O76" i="1"/>
  <c r="N46" i="21"/>
  <c r="O46" i="21" s="1"/>
  <c r="O30" i="24"/>
  <c r="O63" i="18"/>
  <c r="P47" i="26"/>
  <c r="Q47" i="26" s="1"/>
  <c r="S47" i="26" s="1"/>
  <c r="U47" i="26" s="1"/>
  <c r="AQ47" i="26" s="1"/>
  <c r="AU47" i="26" s="1"/>
  <c r="O48" i="26"/>
  <c r="N77" i="28"/>
  <c r="P76" i="28"/>
  <c r="Q76" i="28" s="1"/>
  <c r="S76" i="28" s="1"/>
  <c r="U76" i="28" s="1"/>
  <c r="AQ76" i="28" s="1"/>
  <c r="AU76" i="28" s="1"/>
  <c r="N93" i="3"/>
  <c r="O93" i="3" s="1"/>
  <c r="P77" i="27"/>
  <c r="Q77" i="27" s="1"/>
  <c r="S77" i="27" s="1"/>
  <c r="U77" i="27" s="1"/>
  <c r="AQ77" i="27" s="1"/>
  <c r="AU77" i="27" s="1"/>
  <c r="O78" i="27"/>
  <c r="O76" i="29"/>
  <c r="P122" i="7"/>
  <c r="Q122" i="7" s="1"/>
  <c r="S122" i="7" s="1"/>
  <c r="U122" i="7" s="1"/>
  <c r="AT122" i="7" s="1"/>
  <c r="O123" i="7"/>
  <c r="N93" i="25"/>
  <c r="P92" i="25"/>
  <c r="Q92" i="25" s="1"/>
  <c r="S92" i="25" s="1"/>
  <c r="U92" i="25" s="1"/>
  <c r="AJ92" i="25" s="1"/>
  <c r="AN92" i="25" s="1"/>
  <c r="O93" i="25"/>
  <c r="O138" i="30"/>
  <c r="O62" i="30"/>
  <c r="O92" i="21"/>
  <c r="O46" i="1"/>
  <c r="O77" i="20"/>
  <c r="P122" i="19"/>
  <c r="Q122" i="19" s="1"/>
  <c r="S122" i="19" s="1"/>
  <c r="U122" i="19" s="1"/>
  <c r="AT122" i="19" s="1"/>
  <c r="O123" i="19"/>
  <c r="AX122" i="13"/>
  <c r="BA122" i="13"/>
  <c r="O46" i="27"/>
  <c r="N62" i="34" l="1"/>
  <c r="O62" i="34" s="1"/>
  <c r="P139" i="34"/>
  <c r="Q139" i="34" s="1"/>
  <c r="S139" i="34" s="1"/>
  <c r="U139" i="34" s="1"/>
  <c r="AT139" i="34" s="1"/>
  <c r="AX139" i="34" s="1"/>
  <c r="N140" i="34"/>
  <c r="O140" i="34"/>
  <c r="P109" i="34"/>
  <c r="Q109" i="34" s="1"/>
  <c r="S109" i="34" s="1"/>
  <c r="U109" i="34" s="1"/>
  <c r="AT109" i="34" s="1"/>
  <c r="AX109" i="34" s="1"/>
  <c r="O110" i="34"/>
  <c r="O31" i="34"/>
  <c r="AX124" i="34"/>
  <c r="BA124" i="34"/>
  <c r="N125" i="34"/>
  <c r="O125" i="34" s="1"/>
  <c r="P78" i="34"/>
  <c r="Q78" i="34" s="1"/>
  <c r="S78" i="34" s="1"/>
  <c r="U78" i="34" s="1"/>
  <c r="AQ78" i="34" s="1"/>
  <c r="AU78" i="34" s="1"/>
  <c r="P94" i="34"/>
  <c r="Q94" i="34" s="1"/>
  <c r="S94" i="34" s="1"/>
  <c r="U94" i="34" s="1"/>
  <c r="AJ94" i="34" s="1"/>
  <c r="AN94" i="34" s="1"/>
  <c r="O95" i="34"/>
  <c r="P47" i="34"/>
  <c r="Q47" i="34" s="1"/>
  <c r="S47" i="34" s="1"/>
  <c r="U47" i="34" s="1"/>
  <c r="AQ47" i="34" s="1"/>
  <c r="AU47" i="34" s="1"/>
  <c r="O48" i="34"/>
  <c r="P77" i="13"/>
  <c r="Q77" i="13" s="1"/>
  <c r="S77" i="13" s="1"/>
  <c r="U77" i="13" s="1"/>
  <c r="AQ77" i="13" s="1"/>
  <c r="AU77" i="13" s="1"/>
  <c r="O78" i="13"/>
  <c r="P62" i="20"/>
  <c r="Q62" i="20" s="1"/>
  <c r="S62" i="20" s="1"/>
  <c r="U62" i="20" s="1"/>
  <c r="AQ62" i="20" s="1"/>
  <c r="AU62" i="20" s="1"/>
  <c r="O63" i="20"/>
  <c r="P46" i="13"/>
  <c r="Q46" i="13" s="1"/>
  <c r="S46" i="13" s="1"/>
  <c r="U46" i="13" s="1"/>
  <c r="AQ46" i="13" s="1"/>
  <c r="AU46" i="13" s="1"/>
  <c r="O47" i="13"/>
  <c r="P46" i="21"/>
  <c r="Q46" i="21" s="1"/>
  <c r="S46" i="21" s="1"/>
  <c r="U46" i="21" s="1"/>
  <c r="AQ46" i="21" s="1"/>
  <c r="AU46" i="21" s="1"/>
  <c r="O47" i="21"/>
  <c r="P46" i="5"/>
  <c r="Q46" i="5" s="1"/>
  <c r="S46" i="5" s="1"/>
  <c r="U46" i="5" s="1"/>
  <c r="AQ46" i="5" s="1"/>
  <c r="AU46" i="5" s="1"/>
  <c r="O47" i="5"/>
  <c r="P77" i="25"/>
  <c r="Q77" i="25" s="1"/>
  <c r="S77" i="25" s="1"/>
  <c r="U77" i="25" s="1"/>
  <c r="AQ77" i="25" s="1"/>
  <c r="AU77" i="25" s="1"/>
  <c r="O78" i="25"/>
  <c r="P93" i="5"/>
  <c r="Q93" i="5" s="1"/>
  <c r="S93" i="5" s="1"/>
  <c r="U93" i="5" s="1"/>
  <c r="AJ93" i="5" s="1"/>
  <c r="AN93" i="5" s="1"/>
  <c r="P46" i="25"/>
  <c r="Q46" i="25" s="1"/>
  <c r="S46" i="25" s="1"/>
  <c r="U46" i="25" s="1"/>
  <c r="AQ46" i="25" s="1"/>
  <c r="AU46" i="25" s="1"/>
  <c r="O47" i="25"/>
  <c r="P46" i="24"/>
  <c r="Q46" i="24" s="1"/>
  <c r="S46" i="24" s="1"/>
  <c r="U46" i="24" s="1"/>
  <c r="AQ46" i="24" s="1"/>
  <c r="AU46" i="24" s="1"/>
  <c r="O47" i="24"/>
  <c r="P77" i="9"/>
  <c r="Q77" i="9" s="1"/>
  <c r="S77" i="9" s="1"/>
  <c r="U77" i="9" s="1"/>
  <c r="AQ77" i="9" s="1"/>
  <c r="AU77" i="9" s="1"/>
  <c r="O78" i="9"/>
  <c r="P30" i="22"/>
  <c r="Q30" i="22" s="1"/>
  <c r="S30" i="22" s="1"/>
  <c r="U30" i="22" s="1"/>
  <c r="AQ30" i="22" s="1"/>
  <c r="AU30" i="22" s="1"/>
  <c r="O31" i="22"/>
  <c r="P140" i="25"/>
  <c r="Q140" i="25" s="1"/>
  <c r="S140" i="25" s="1"/>
  <c r="U140" i="25" s="1"/>
  <c r="AT140" i="25" s="1"/>
  <c r="AX140" i="25" s="1"/>
  <c r="P77" i="4"/>
  <c r="Q77" i="4" s="1"/>
  <c r="S77" i="4" s="1"/>
  <c r="U77" i="4" s="1"/>
  <c r="AQ77" i="4" s="1"/>
  <c r="AU77" i="4" s="1"/>
  <c r="P93" i="3"/>
  <c r="Q93" i="3" s="1"/>
  <c r="S93" i="3" s="1"/>
  <c r="U93" i="3" s="1"/>
  <c r="AJ93" i="3" s="1"/>
  <c r="AN93" i="3" s="1"/>
  <c r="O94" i="3"/>
  <c r="P109" i="18"/>
  <c r="Q109" i="18" s="1"/>
  <c r="S109" i="18" s="1"/>
  <c r="U109" i="18" s="1"/>
  <c r="AT109" i="18" s="1"/>
  <c r="AX109" i="18" s="1"/>
  <c r="O110" i="18"/>
  <c r="P62" i="16"/>
  <c r="Q62" i="16" s="1"/>
  <c r="S62" i="16" s="1"/>
  <c r="U62" i="16" s="1"/>
  <c r="AQ62" i="16" s="1"/>
  <c r="AU62" i="16" s="1"/>
  <c r="O63" i="16"/>
  <c r="P62" i="30"/>
  <c r="Q62" i="30" s="1"/>
  <c r="S62" i="30" s="1"/>
  <c r="U62" i="30" s="1"/>
  <c r="AQ62" i="30" s="1"/>
  <c r="AU62" i="30" s="1"/>
  <c r="O63" i="30"/>
  <c r="P108" i="30"/>
  <c r="Q108" i="30" s="1"/>
  <c r="S108" i="30" s="1"/>
  <c r="U108" i="30" s="1"/>
  <c r="AT108" i="30" s="1"/>
  <c r="AX108" i="30" s="1"/>
  <c r="P93" i="33"/>
  <c r="Q93" i="33" s="1"/>
  <c r="S93" i="33" s="1"/>
  <c r="U93" i="33" s="1"/>
  <c r="AJ93" i="33" s="1"/>
  <c r="AN93" i="33" s="1"/>
  <c r="O94" i="33"/>
  <c r="P33" i="6"/>
  <c r="Q33" i="6" s="1"/>
  <c r="S33" i="6" s="1"/>
  <c r="U33" i="6" s="1"/>
  <c r="AQ33" i="6" s="1"/>
  <c r="AU33" i="6" s="1"/>
  <c r="P31" i="3"/>
  <c r="Q31" i="3" s="1"/>
  <c r="S31" i="3" s="1"/>
  <c r="U31" i="3" s="1"/>
  <c r="AQ31" i="3" s="1"/>
  <c r="AU31" i="3" s="1"/>
  <c r="P138" i="27"/>
  <c r="Q138" i="27" s="1"/>
  <c r="S138" i="27" s="1"/>
  <c r="U138" i="27" s="1"/>
  <c r="AT138" i="27" s="1"/>
  <c r="AX138" i="27" s="1"/>
  <c r="O139" i="27"/>
  <c r="P108" i="23"/>
  <c r="Q108" i="23" s="1"/>
  <c r="S108" i="23" s="1"/>
  <c r="U108" i="23" s="1"/>
  <c r="AT108" i="23" s="1"/>
  <c r="AX108" i="23" s="1"/>
  <c r="N109" i="33"/>
  <c r="O109" i="33" s="1"/>
  <c r="P108" i="33"/>
  <c r="Q108" i="33" s="1"/>
  <c r="S108" i="33" s="1"/>
  <c r="U108" i="33" s="1"/>
  <c r="AT108" i="33" s="1"/>
  <c r="AX108" i="33" s="1"/>
  <c r="P78" i="6"/>
  <c r="Q78" i="6" s="1"/>
  <c r="S78" i="6" s="1"/>
  <c r="U78" i="6" s="1"/>
  <c r="AQ78" i="6" s="1"/>
  <c r="AU78" i="6" s="1"/>
  <c r="P138" i="30"/>
  <c r="Q138" i="30" s="1"/>
  <c r="S138" i="30" s="1"/>
  <c r="U138" i="30" s="1"/>
  <c r="AT138" i="30" s="1"/>
  <c r="AX138" i="30" s="1"/>
  <c r="O139" i="30"/>
  <c r="P47" i="4"/>
  <c r="Q47" i="4" s="1"/>
  <c r="S47" i="4" s="1"/>
  <c r="U47" i="4" s="1"/>
  <c r="AQ47" i="4" s="1"/>
  <c r="AU47" i="4" s="1"/>
  <c r="O48" i="4"/>
  <c r="P124" i="26"/>
  <c r="Q124" i="26" s="1"/>
  <c r="S124" i="26" s="1"/>
  <c r="U124" i="26" s="1"/>
  <c r="AT124" i="26" s="1"/>
  <c r="N125" i="26"/>
  <c r="O125" i="26" s="1"/>
  <c r="N93" i="30"/>
  <c r="N109" i="17"/>
  <c r="O123" i="15"/>
  <c r="P63" i="26"/>
  <c r="Q63" i="26" s="1"/>
  <c r="S63" i="26" s="1"/>
  <c r="U63" i="26" s="1"/>
  <c r="AQ63" i="26" s="1"/>
  <c r="AU63" i="26" s="1"/>
  <c r="O93" i="31"/>
  <c r="N77" i="19"/>
  <c r="O77" i="19" s="1"/>
  <c r="N46" i="11"/>
  <c r="O46" i="11" s="1"/>
  <c r="N109" i="6"/>
  <c r="O32" i="33"/>
  <c r="N77" i="15"/>
  <c r="P76" i="15"/>
  <c r="Q76" i="15" s="1"/>
  <c r="S76" i="15" s="1"/>
  <c r="U76" i="15" s="1"/>
  <c r="AQ76" i="15" s="1"/>
  <c r="AU76" i="15" s="1"/>
  <c r="O77" i="15"/>
  <c r="P63" i="10"/>
  <c r="Q63" i="10" s="1"/>
  <c r="S63" i="10" s="1"/>
  <c r="U63" i="10" s="1"/>
  <c r="AQ63" i="10" s="1"/>
  <c r="AU63" i="10" s="1"/>
  <c r="O64" i="10"/>
  <c r="P64" i="24"/>
  <c r="Q64" i="24" s="1"/>
  <c r="S64" i="24" s="1"/>
  <c r="U64" i="24" s="1"/>
  <c r="AQ64" i="24" s="1"/>
  <c r="AU64" i="24" s="1"/>
  <c r="P46" i="29"/>
  <c r="Q46" i="29" s="1"/>
  <c r="S46" i="29" s="1"/>
  <c r="U46" i="29" s="1"/>
  <c r="AQ46" i="29" s="1"/>
  <c r="AU46" i="29" s="1"/>
  <c r="O47" i="29"/>
  <c r="P139" i="11"/>
  <c r="Q139" i="11" s="1"/>
  <c r="S139" i="11" s="1"/>
  <c r="U139" i="11" s="1"/>
  <c r="AT139" i="11" s="1"/>
  <c r="AX139" i="11" s="1"/>
  <c r="P47" i="30"/>
  <c r="Q47" i="30" s="1"/>
  <c r="S47" i="30" s="1"/>
  <c r="U47" i="30" s="1"/>
  <c r="AQ47" i="30" s="1"/>
  <c r="AU47" i="30" s="1"/>
  <c r="O48" i="30"/>
  <c r="P47" i="2"/>
  <c r="Q47" i="2" s="1"/>
  <c r="S47" i="2" s="1"/>
  <c r="U47" i="2" s="1"/>
  <c r="AQ47" i="2" s="1"/>
  <c r="AU47" i="2" s="1"/>
  <c r="O48" i="2"/>
  <c r="P48" i="26"/>
  <c r="Q48" i="26" s="1"/>
  <c r="S48" i="26" s="1"/>
  <c r="U48" i="26" s="1"/>
  <c r="AQ48" i="26" s="1"/>
  <c r="AU48" i="26" s="1"/>
  <c r="O49" i="26"/>
  <c r="BA123" i="26"/>
  <c r="AX123" i="26"/>
  <c r="P108" i="16"/>
  <c r="Q108" i="16" s="1"/>
  <c r="S108" i="16" s="1"/>
  <c r="U108" i="16" s="1"/>
  <c r="AT108" i="16" s="1"/>
  <c r="AX108" i="16" s="1"/>
  <c r="P93" i="28"/>
  <c r="Q93" i="28" s="1"/>
  <c r="S93" i="28" s="1"/>
  <c r="U93" i="28" s="1"/>
  <c r="AJ93" i="28" s="1"/>
  <c r="AN93" i="28" s="1"/>
  <c r="P123" i="29"/>
  <c r="Q123" i="29" s="1"/>
  <c r="S123" i="29" s="1"/>
  <c r="U123" i="29" s="1"/>
  <c r="AT123" i="29" s="1"/>
  <c r="P126" i="1"/>
  <c r="Q126" i="1" s="1"/>
  <c r="S126" i="1" s="1"/>
  <c r="U126" i="1" s="1"/>
  <c r="AT126" i="1" s="1"/>
  <c r="AX122" i="15"/>
  <c r="BA122" i="15"/>
  <c r="P123" i="18"/>
  <c r="Q123" i="18" s="1"/>
  <c r="S123" i="18" s="1"/>
  <c r="U123" i="18" s="1"/>
  <c r="AT123" i="18" s="1"/>
  <c r="O124" i="18"/>
  <c r="P63" i="4"/>
  <c r="Q63" i="4" s="1"/>
  <c r="S63" i="4" s="1"/>
  <c r="U63" i="4" s="1"/>
  <c r="AQ63" i="4" s="1"/>
  <c r="AU63" i="4" s="1"/>
  <c r="O77" i="7"/>
  <c r="P64" i="2"/>
  <c r="Q64" i="2" s="1"/>
  <c r="S64" i="2" s="1"/>
  <c r="U64" i="2" s="1"/>
  <c r="AQ64" i="2" s="1"/>
  <c r="AU64" i="2" s="1"/>
  <c r="O65" i="2"/>
  <c r="P77" i="14"/>
  <c r="Q77" i="14" s="1"/>
  <c r="S77" i="14" s="1"/>
  <c r="U77" i="14" s="1"/>
  <c r="AQ77" i="14" s="1"/>
  <c r="AU77" i="14" s="1"/>
  <c r="O78" i="14"/>
  <c r="P32" i="10"/>
  <c r="Q32" i="10" s="1"/>
  <c r="S32" i="10" s="1"/>
  <c r="U32" i="10" s="1"/>
  <c r="AQ32" i="10" s="1"/>
  <c r="AU32" i="10" s="1"/>
  <c r="P123" i="11"/>
  <c r="Q123" i="11" s="1"/>
  <c r="S123" i="11" s="1"/>
  <c r="U123" i="11" s="1"/>
  <c r="AT123" i="11" s="1"/>
  <c r="P78" i="31"/>
  <c r="Q78" i="31" s="1"/>
  <c r="S78" i="31" s="1"/>
  <c r="U78" i="31" s="1"/>
  <c r="AQ78" i="31" s="1"/>
  <c r="AU78" i="31" s="1"/>
  <c r="P77" i="11"/>
  <c r="Q77" i="11" s="1"/>
  <c r="S77" i="11" s="1"/>
  <c r="U77" i="11" s="1"/>
  <c r="AQ77" i="11" s="1"/>
  <c r="AU77" i="11" s="1"/>
  <c r="P77" i="21"/>
  <c r="Q77" i="21" s="1"/>
  <c r="S77" i="21" s="1"/>
  <c r="U77" i="21" s="1"/>
  <c r="AQ77" i="21" s="1"/>
  <c r="AU77" i="21" s="1"/>
  <c r="O78" i="21"/>
  <c r="P62" i="12"/>
  <c r="Q62" i="12" s="1"/>
  <c r="S62" i="12" s="1"/>
  <c r="U62" i="12" s="1"/>
  <c r="AQ62" i="12" s="1"/>
  <c r="AU62" i="12" s="1"/>
  <c r="O63" i="12"/>
  <c r="P46" i="27"/>
  <c r="Q46" i="27" s="1"/>
  <c r="S46" i="27" s="1"/>
  <c r="U46" i="27" s="1"/>
  <c r="AQ46" i="27" s="1"/>
  <c r="AU46" i="27" s="1"/>
  <c r="O47" i="27"/>
  <c r="P48" i="23"/>
  <c r="Q48" i="23" s="1"/>
  <c r="S48" i="23" s="1"/>
  <c r="U48" i="23" s="1"/>
  <c r="AQ48" i="23" s="1"/>
  <c r="AU48" i="23" s="1"/>
  <c r="O49" i="23"/>
  <c r="O108" i="15"/>
  <c r="O108" i="9"/>
  <c r="O123" i="27"/>
  <c r="O64" i="33"/>
  <c r="BA122" i="29"/>
  <c r="AX122" i="29"/>
  <c r="O48" i="19"/>
  <c r="O123" i="9"/>
  <c r="N109" i="12"/>
  <c r="O109" i="12" s="1"/>
  <c r="O108" i="5"/>
  <c r="N77" i="7"/>
  <c r="O48" i="6"/>
  <c r="N93" i="31"/>
  <c r="N77" i="18"/>
  <c r="O77" i="18" s="1"/>
  <c r="P30" i="8"/>
  <c r="Q30" i="8" s="1"/>
  <c r="S30" i="8" s="1"/>
  <c r="U30" i="8" s="1"/>
  <c r="AQ30" i="8" s="1"/>
  <c r="AU30" i="8" s="1"/>
  <c r="O108" i="10"/>
  <c r="N93" i="2"/>
  <c r="O93" i="2" s="1"/>
  <c r="O108" i="7"/>
  <c r="P30" i="16"/>
  <c r="Q30" i="16" s="1"/>
  <c r="S30" i="16" s="1"/>
  <c r="U30" i="16" s="1"/>
  <c r="AQ30" i="16" s="1"/>
  <c r="AU30" i="16" s="1"/>
  <c r="O31" i="16"/>
  <c r="P63" i="18"/>
  <c r="Q63" i="18" s="1"/>
  <c r="S63" i="18" s="1"/>
  <c r="U63" i="18" s="1"/>
  <c r="AQ63" i="18" s="1"/>
  <c r="AU63" i="18" s="1"/>
  <c r="O64" i="18"/>
  <c r="P139" i="33"/>
  <c r="Q139" i="33" s="1"/>
  <c r="S139" i="33" s="1"/>
  <c r="U139" i="33" s="1"/>
  <c r="AT139" i="33" s="1"/>
  <c r="AX139" i="33" s="1"/>
  <c r="P108" i="28"/>
  <c r="Q108" i="28" s="1"/>
  <c r="S108" i="28" s="1"/>
  <c r="U108" i="28" s="1"/>
  <c r="AT108" i="28" s="1"/>
  <c r="AX108" i="28" s="1"/>
  <c r="N125" i="14"/>
  <c r="P124" i="14"/>
  <c r="Q124" i="14" s="1"/>
  <c r="S124" i="14" s="1"/>
  <c r="U124" i="14" s="1"/>
  <c r="AT124" i="14" s="1"/>
  <c r="O125" i="14"/>
  <c r="P30" i="26"/>
  <c r="Q30" i="26" s="1"/>
  <c r="S30" i="26" s="1"/>
  <c r="U30" i="26" s="1"/>
  <c r="AQ30" i="26" s="1"/>
  <c r="AU30" i="26" s="1"/>
  <c r="P30" i="24"/>
  <c r="Q30" i="24" s="1"/>
  <c r="S30" i="24" s="1"/>
  <c r="U30" i="24" s="1"/>
  <c r="AQ30" i="24" s="1"/>
  <c r="AU30" i="24" s="1"/>
  <c r="P30" i="19"/>
  <c r="Q30" i="19" s="1"/>
  <c r="S30" i="19" s="1"/>
  <c r="U30" i="19" s="1"/>
  <c r="AQ30" i="19" s="1"/>
  <c r="AU30" i="19" s="1"/>
  <c r="O31" i="19"/>
  <c r="O138" i="29"/>
  <c r="P62" i="23"/>
  <c r="Q62" i="23" s="1"/>
  <c r="S62" i="23" s="1"/>
  <c r="U62" i="23" s="1"/>
  <c r="AQ62" i="23" s="1"/>
  <c r="AU62" i="23" s="1"/>
  <c r="O63" i="23"/>
  <c r="O32" i="4"/>
  <c r="O32" i="20"/>
  <c r="O139" i="20"/>
  <c r="O92" i="7"/>
  <c r="P63" i="19"/>
  <c r="Q63" i="19" s="1"/>
  <c r="S63" i="19" s="1"/>
  <c r="U63" i="19" s="1"/>
  <c r="AQ63" i="19" s="1"/>
  <c r="AU63" i="19" s="1"/>
  <c r="O64" i="19"/>
  <c r="O63" i="29"/>
  <c r="N77" i="22"/>
  <c r="O77" i="22" s="1"/>
  <c r="BA122" i="16"/>
  <c r="AX122" i="16"/>
  <c r="N46" i="16"/>
  <c r="O46" i="16" s="1"/>
  <c r="O63" i="1"/>
  <c r="BA123" i="14"/>
  <c r="AX123" i="14"/>
  <c r="O125" i="6"/>
  <c r="O139" i="5"/>
  <c r="N93" i="26"/>
  <c r="O93" i="26" s="1"/>
  <c r="P139" i="3"/>
  <c r="Q139" i="3" s="1"/>
  <c r="S139" i="3" s="1"/>
  <c r="U139" i="3" s="1"/>
  <c r="AT139" i="3" s="1"/>
  <c r="AX139" i="3" s="1"/>
  <c r="P93" i="25"/>
  <c r="Q93" i="25" s="1"/>
  <c r="S93" i="25" s="1"/>
  <c r="U93" i="25" s="1"/>
  <c r="AJ93" i="25" s="1"/>
  <c r="AN93" i="25" s="1"/>
  <c r="O94" i="25"/>
  <c r="N140" i="10"/>
  <c r="P139" i="10"/>
  <c r="Q139" i="10" s="1"/>
  <c r="S139" i="10" s="1"/>
  <c r="U139" i="10" s="1"/>
  <c r="AT139" i="10" s="1"/>
  <c r="AX139" i="10" s="1"/>
  <c r="O140" i="10"/>
  <c r="P47" i="3"/>
  <c r="Q47" i="3" s="1"/>
  <c r="S47" i="3" s="1"/>
  <c r="U47" i="3" s="1"/>
  <c r="AQ47" i="3" s="1"/>
  <c r="AU47" i="3" s="1"/>
  <c r="O48" i="3"/>
  <c r="P30" i="13"/>
  <c r="Q30" i="13" s="1"/>
  <c r="S30" i="13" s="1"/>
  <c r="U30" i="13" s="1"/>
  <c r="AQ30" i="13" s="1"/>
  <c r="AU30" i="13" s="1"/>
  <c r="O31" i="13"/>
  <c r="P139" i="13"/>
  <c r="Q139" i="13" s="1"/>
  <c r="S139" i="13" s="1"/>
  <c r="U139" i="13" s="1"/>
  <c r="AT139" i="13" s="1"/>
  <c r="AX139" i="13" s="1"/>
  <c r="P123" i="24"/>
  <c r="Q123" i="24" s="1"/>
  <c r="S123" i="24" s="1"/>
  <c r="U123" i="24" s="1"/>
  <c r="AT123" i="24" s="1"/>
  <c r="O124" i="24"/>
  <c r="P123" i="7"/>
  <c r="Q123" i="7" s="1"/>
  <c r="S123" i="7" s="1"/>
  <c r="U123" i="7" s="1"/>
  <c r="AT123" i="7" s="1"/>
  <c r="O124" i="7"/>
  <c r="P76" i="1"/>
  <c r="Q76" i="1" s="1"/>
  <c r="S76" i="1" s="1"/>
  <c r="U76" i="1" s="1"/>
  <c r="AQ76" i="1" s="1"/>
  <c r="AU76" i="1" s="1"/>
  <c r="P30" i="12"/>
  <c r="Q30" i="12" s="1"/>
  <c r="S30" i="12" s="1"/>
  <c r="U30" i="12" s="1"/>
  <c r="AQ30" i="12" s="1"/>
  <c r="AU30" i="12" s="1"/>
  <c r="O31" i="12"/>
  <c r="P95" i="1"/>
  <c r="Q95" i="1" s="1"/>
  <c r="S95" i="1" s="1"/>
  <c r="U95" i="1" s="1"/>
  <c r="AJ95" i="1" s="1"/>
  <c r="AN95" i="1" s="1"/>
  <c r="O96" i="1"/>
  <c r="N77" i="16"/>
  <c r="O77" i="16" s="1"/>
  <c r="P79" i="3"/>
  <c r="Q79" i="3" s="1"/>
  <c r="S79" i="3" s="1"/>
  <c r="U79" i="3" s="1"/>
  <c r="AQ79" i="3" s="1"/>
  <c r="AU79" i="3" s="1"/>
  <c r="O80" i="3"/>
  <c r="P140" i="12"/>
  <c r="Q140" i="12" s="1"/>
  <c r="S140" i="12" s="1"/>
  <c r="U140" i="12" s="1"/>
  <c r="AT140" i="12" s="1"/>
  <c r="AX140" i="12" s="1"/>
  <c r="O141" i="12"/>
  <c r="P47" i="15"/>
  <c r="Q47" i="15" s="1"/>
  <c r="S47" i="15" s="1"/>
  <c r="U47" i="15" s="1"/>
  <c r="AQ47" i="15" s="1"/>
  <c r="AU47" i="15" s="1"/>
  <c r="O48" i="15"/>
  <c r="P63" i="7"/>
  <c r="Q63" i="7" s="1"/>
  <c r="S63" i="7" s="1"/>
  <c r="U63" i="7" s="1"/>
  <c r="AQ63" i="7" s="1"/>
  <c r="AU63" i="7" s="1"/>
  <c r="O64" i="7"/>
  <c r="P108" i="26"/>
  <c r="Q108" i="26" s="1"/>
  <c r="S108" i="26" s="1"/>
  <c r="U108" i="26" s="1"/>
  <c r="AT108" i="26" s="1"/>
  <c r="AX108" i="26" s="1"/>
  <c r="P63" i="21"/>
  <c r="Q63" i="21" s="1"/>
  <c r="S63" i="21" s="1"/>
  <c r="U63" i="21" s="1"/>
  <c r="AQ63" i="21" s="1"/>
  <c r="AU63" i="21" s="1"/>
  <c r="O64" i="21"/>
  <c r="P31" i="23"/>
  <c r="Q31" i="23" s="1"/>
  <c r="S31" i="23" s="1"/>
  <c r="U31" i="23" s="1"/>
  <c r="AQ31" i="23" s="1"/>
  <c r="AU31" i="23" s="1"/>
  <c r="O32" i="23"/>
  <c r="P109" i="25"/>
  <c r="Q109" i="25" s="1"/>
  <c r="S109" i="25" s="1"/>
  <c r="U109" i="25" s="1"/>
  <c r="AT109" i="25" s="1"/>
  <c r="AX109" i="25" s="1"/>
  <c r="P124" i="22"/>
  <c r="Q124" i="22" s="1"/>
  <c r="S124" i="22" s="1"/>
  <c r="U124" i="22" s="1"/>
  <c r="AT124" i="22" s="1"/>
  <c r="P62" i="9"/>
  <c r="Q62" i="9" s="1"/>
  <c r="S62" i="9" s="1"/>
  <c r="U62" i="9" s="1"/>
  <c r="AQ62" i="9" s="1"/>
  <c r="AU62" i="9" s="1"/>
  <c r="P109" i="24"/>
  <c r="Q109" i="24" s="1"/>
  <c r="S109" i="24" s="1"/>
  <c r="U109" i="24" s="1"/>
  <c r="AT109" i="24" s="1"/>
  <c r="AX109" i="24" s="1"/>
  <c r="O110" i="24"/>
  <c r="P107" i="29"/>
  <c r="Q107" i="29" s="1"/>
  <c r="S107" i="29" s="1"/>
  <c r="U107" i="29" s="1"/>
  <c r="AT107" i="29" s="1"/>
  <c r="AX107" i="29" s="1"/>
  <c r="O108" i="29"/>
  <c r="BA124" i="6"/>
  <c r="AX124" i="6"/>
  <c r="P47" i="18"/>
  <c r="Q47" i="18" s="1"/>
  <c r="S47" i="18" s="1"/>
  <c r="U47" i="18" s="1"/>
  <c r="AQ47" i="18" s="1"/>
  <c r="AU47" i="18" s="1"/>
  <c r="P123" i="19"/>
  <c r="Q123" i="19" s="1"/>
  <c r="S123" i="19" s="1"/>
  <c r="U123" i="19" s="1"/>
  <c r="AT123" i="19" s="1"/>
  <c r="O124" i="19"/>
  <c r="AX122" i="19"/>
  <c r="BA122" i="19"/>
  <c r="AX122" i="7"/>
  <c r="BA122" i="7"/>
  <c r="P123" i="13"/>
  <c r="Q123" i="13" s="1"/>
  <c r="S123" i="13" s="1"/>
  <c r="U123" i="13" s="1"/>
  <c r="AT123" i="13" s="1"/>
  <c r="O124" i="13"/>
  <c r="O92" i="23"/>
  <c r="N93" i="19"/>
  <c r="O93" i="19" s="1"/>
  <c r="O47" i="9"/>
  <c r="O93" i="4"/>
  <c r="O138" i="16"/>
  <c r="O79" i="2"/>
  <c r="O139" i="18"/>
  <c r="P108" i="11"/>
  <c r="Q108" i="11" s="1"/>
  <c r="S108" i="11" s="1"/>
  <c r="U108" i="11" s="1"/>
  <c r="AT108" i="11" s="1"/>
  <c r="AX108" i="11" s="1"/>
  <c r="O49" i="33"/>
  <c r="O33" i="14"/>
  <c r="O138" i="15"/>
  <c r="O49" i="14"/>
  <c r="N109" i="3"/>
  <c r="O109" i="3" s="1"/>
  <c r="O139" i="31"/>
  <c r="P123" i="4"/>
  <c r="Q123" i="4" s="1"/>
  <c r="S123" i="4" s="1"/>
  <c r="U123" i="4" s="1"/>
  <c r="AT123" i="4" s="1"/>
  <c r="BA123" i="22"/>
  <c r="AX123" i="22"/>
  <c r="N62" i="14"/>
  <c r="O62" i="14" s="1"/>
  <c r="N125" i="3"/>
  <c r="O125" i="3" s="1"/>
  <c r="O63" i="31"/>
  <c r="P108" i="21"/>
  <c r="Q108" i="21" s="1"/>
  <c r="S108" i="21" s="1"/>
  <c r="U108" i="21" s="1"/>
  <c r="AT108" i="21" s="1"/>
  <c r="AX108" i="21" s="1"/>
  <c r="P92" i="20"/>
  <c r="Q92" i="20" s="1"/>
  <c r="S92" i="20" s="1"/>
  <c r="U92" i="20" s="1"/>
  <c r="AJ92" i="20" s="1"/>
  <c r="AN92" i="20" s="1"/>
  <c r="O47" i="10"/>
  <c r="BA122" i="27"/>
  <c r="AX122" i="27"/>
  <c r="P63" i="6"/>
  <c r="Q63" i="6" s="1"/>
  <c r="S63" i="6" s="1"/>
  <c r="U63" i="6" s="1"/>
  <c r="AQ63" i="6" s="1"/>
  <c r="AU63" i="6" s="1"/>
  <c r="P123" i="16"/>
  <c r="Q123" i="16" s="1"/>
  <c r="S123" i="16" s="1"/>
  <c r="U123" i="16" s="1"/>
  <c r="AT123" i="16" s="1"/>
  <c r="O124" i="16"/>
  <c r="P139" i="17"/>
  <c r="Q139" i="17" s="1"/>
  <c r="S139" i="17" s="1"/>
  <c r="U139" i="17" s="1"/>
  <c r="AT139" i="17" s="1"/>
  <c r="AX139" i="17" s="1"/>
  <c r="P123" i="21"/>
  <c r="Q123" i="21" s="1"/>
  <c r="S123" i="21" s="1"/>
  <c r="U123" i="21" s="1"/>
  <c r="AT123" i="21" s="1"/>
  <c r="O124" i="21"/>
  <c r="P94" i="12"/>
  <c r="Q94" i="12" s="1"/>
  <c r="S94" i="12" s="1"/>
  <c r="U94" i="12" s="1"/>
  <c r="AJ94" i="12" s="1"/>
  <c r="AN94" i="12" s="1"/>
  <c r="O95" i="12"/>
  <c r="P125" i="12"/>
  <c r="Q125" i="12" s="1"/>
  <c r="S125" i="12" s="1"/>
  <c r="U125" i="12" s="1"/>
  <c r="AT125" i="12" s="1"/>
  <c r="N77" i="33"/>
  <c r="P76" i="33"/>
  <c r="Q76" i="33" s="1"/>
  <c r="S76" i="33" s="1"/>
  <c r="U76" i="33" s="1"/>
  <c r="AQ76" i="33" s="1"/>
  <c r="AU76" i="33" s="1"/>
  <c r="O77" i="33"/>
  <c r="O124" i="28"/>
  <c r="O48" i="12"/>
  <c r="P139" i="8"/>
  <c r="Q139" i="8" s="1"/>
  <c r="S139" i="8" s="1"/>
  <c r="U139" i="8" s="1"/>
  <c r="AT139" i="8" s="1"/>
  <c r="AX139" i="8" s="1"/>
  <c r="P94" i="18"/>
  <c r="Q94" i="18" s="1"/>
  <c r="S94" i="18" s="1"/>
  <c r="U94" i="18" s="1"/>
  <c r="AJ94" i="18" s="1"/>
  <c r="AN94" i="18" s="1"/>
  <c r="O95" i="18"/>
  <c r="P63" i="5"/>
  <c r="Q63" i="5" s="1"/>
  <c r="S63" i="5" s="1"/>
  <c r="U63" i="5" s="1"/>
  <c r="AQ63" i="5" s="1"/>
  <c r="AU63" i="5" s="1"/>
  <c r="O64" i="5"/>
  <c r="P77" i="30"/>
  <c r="Q77" i="30" s="1"/>
  <c r="S77" i="30" s="1"/>
  <c r="U77" i="30" s="1"/>
  <c r="AQ77" i="30" s="1"/>
  <c r="AU77" i="30" s="1"/>
  <c r="O78" i="30"/>
  <c r="P33" i="7"/>
  <c r="Q33" i="7" s="1"/>
  <c r="S33" i="7" s="1"/>
  <c r="U33" i="7" s="1"/>
  <c r="AQ33" i="7" s="1"/>
  <c r="AU33" i="7" s="1"/>
  <c r="O34" i="7"/>
  <c r="P31" i="30"/>
  <c r="Q31" i="30" s="1"/>
  <c r="S31" i="30" s="1"/>
  <c r="U31" i="30" s="1"/>
  <c r="AQ31" i="30" s="1"/>
  <c r="AU31" i="30" s="1"/>
  <c r="O32" i="30"/>
  <c r="N125" i="31"/>
  <c r="O125" i="31" s="1"/>
  <c r="P124" i="31"/>
  <c r="Q124" i="31" s="1"/>
  <c r="S124" i="31" s="1"/>
  <c r="U124" i="31" s="1"/>
  <c r="AT124" i="31" s="1"/>
  <c r="AX124" i="3"/>
  <c r="BA124" i="3"/>
  <c r="P64" i="17"/>
  <c r="Q64" i="17" s="1"/>
  <c r="S64" i="17" s="1"/>
  <c r="U64" i="17" s="1"/>
  <c r="AQ64" i="17" s="1"/>
  <c r="AU64" i="17" s="1"/>
  <c r="O65" i="17"/>
  <c r="N109" i="14"/>
  <c r="P108" i="14"/>
  <c r="Q108" i="14" s="1"/>
  <c r="S108" i="14" s="1"/>
  <c r="U108" i="14" s="1"/>
  <c r="AT108" i="14" s="1"/>
  <c r="AX108" i="14" s="1"/>
  <c r="P31" i="28"/>
  <c r="Q31" i="28" s="1"/>
  <c r="S31" i="28" s="1"/>
  <c r="U31" i="28" s="1"/>
  <c r="AQ31" i="28" s="1"/>
  <c r="AU31" i="28" s="1"/>
  <c r="P139" i="22"/>
  <c r="Q139" i="22" s="1"/>
  <c r="S139" i="22" s="1"/>
  <c r="U139" i="22" s="1"/>
  <c r="AT139" i="22" s="1"/>
  <c r="AX139" i="22" s="1"/>
  <c r="N140" i="22"/>
  <c r="O140" i="22"/>
  <c r="N93" i="4"/>
  <c r="AX124" i="8"/>
  <c r="BA124" i="8"/>
  <c r="P124" i="17"/>
  <c r="Q124" i="17" s="1"/>
  <c r="S124" i="17" s="1"/>
  <c r="U124" i="17" s="1"/>
  <c r="AT124" i="17" s="1"/>
  <c r="N125" i="17"/>
  <c r="O125" i="17"/>
  <c r="P48" i="31"/>
  <c r="Q48" i="31" s="1"/>
  <c r="S48" i="31" s="1"/>
  <c r="U48" i="31" s="1"/>
  <c r="AQ48" i="31" s="1"/>
  <c r="AU48" i="31" s="1"/>
  <c r="O49" i="31"/>
  <c r="P138" i="7"/>
  <c r="Q138" i="7" s="1"/>
  <c r="S138" i="7" s="1"/>
  <c r="U138" i="7" s="1"/>
  <c r="AT138" i="7" s="1"/>
  <c r="AX138" i="7" s="1"/>
  <c r="O139" i="7"/>
  <c r="BA123" i="28"/>
  <c r="AX123" i="28"/>
  <c r="P123" i="5"/>
  <c r="Q123" i="5" s="1"/>
  <c r="S123" i="5" s="1"/>
  <c r="U123" i="5" s="1"/>
  <c r="AT123" i="5" s="1"/>
  <c r="O124" i="5"/>
  <c r="P108" i="4"/>
  <c r="Q108" i="4" s="1"/>
  <c r="S108" i="4" s="1"/>
  <c r="U108" i="4" s="1"/>
  <c r="AT108" i="4" s="1"/>
  <c r="AX108" i="4" s="1"/>
  <c r="N93" i="27"/>
  <c r="O93" i="27" s="1"/>
  <c r="P92" i="27"/>
  <c r="Q92" i="27" s="1"/>
  <c r="S92" i="27" s="1"/>
  <c r="U92" i="27" s="1"/>
  <c r="AJ92" i="27" s="1"/>
  <c r="AN92" i="27" s="1"/>
  <c r="P31" i="5"/>
  <c r="Q31" i="5" s="1"/>
  <c r="S31" i="5" s="1"/>
  <c r="U31" i="5" s="1"/>
  <c r="AQ31" i="5" s="1"/>
  <c r="AU31" i="5" s="1"/>
  <c r="O32" i="5"/>
  <c r="AX123" i="31"/>
  <c r="BA123" i="31"/>
  <c r="N46" i="7"/>
  <c r="O46" i="7" s="1"/>
  <c r="P33" i="25"/>
  <c r="Q33" i="25" s="1"/>
  <c r="S33" i="25" s="1"/>
  <c r="U33" i="25" s="1"/>
  <c r="AQ33" i="25" s="1"/>
  <c r="AU33" i="25" s="1"/>
  <c r="O34" i="25"/>
  <c r="P31" i="11"/>
  <c r="Q31" i="11" s="1"/>
  <c r="S31" i="11" s="1"/>
  <c r="U31" i="11" s="1"/>
  <c r="AQ31" i="11" s="1"/>
  <c r="AU31" i="11" s="1"/>
  <c r="BA122" i="9"/>
  <c r="AX122" i="9"/>
  <c r="P94" i="22"/>
  <c r="Q94" i="22" s="1"/>
  <c r="S94" i="22" s="1"/>
  <c r="U94" i="22" s="1"/>
  <c r="AJ94" i="22" s="1"/>
  <c r="AN94" i="22" s="1"/>
  <c r="P76" i="29"/>
  <c r="Q76" i="29" s="1"/>
  <c r="S76" i="29" s="1"/>
  <c r="U76" i="29" s="1"/>
  <c r="AQ76" i="29" s="1"/>
  <c r="AU76" i="29" s="1"/>
  <c r="N77" i="29"/>
  <c r="O77" i="29" s="1"/>
  <c r="P77" i="26"/>
  <c r="Q77" i="26" s="1"/>
  <c r="S77" i="26" s="1"/>
  <c r="U77" i="26" s="1"/>
  <c r="AQ77" i="26" s="1"/>
  <c r="AU77" i="26" s="1"/>
  <c r="O78" i="26"/>
  <c r="P46" i="1"/>
  <c r="Q46" i="1" s="1"/>
  <c r="S46" i="1" s="1"/>
  <c r="U46" i="1" s="1"/>
  <c r="AQ46" i="1" s="1"/>
  <c r="AU46" i="1" s="1"/>
  <c r="P33" i="31"/>
  <c r="Q33" i="31" s="1"/>
  <c r="S33" i="31" s="1"/>
  <c r="U33" i="31" s="1"/>
  <c r="AQ33" i="31" s="1"/>
  <c r="AU33" i="31" s="1"/>
  <c r="O34" i="31"/>
  <c r="BA124" i="12"/>
  <c r="AX124" i="12"/>
  <c r="O93" i="15"/>
  <c r="P139" i="4"/>
  <c r="Q139" i="4" s="1"/>
  <c r="S139" i="4" s="1"/>
  <c r="U139" i="4" s="1"/>
  <c r="AT139" i="4" s="1"/>
  <c r="AX139" i="4" s="1"/>
  <c r="N125" i="8"/>
  <c r="O125" i="8" s="1"/>
  <c r="P63" i="25"/>
  <c r="Q63" i="25" s="1"/>
  <c r="S63" i="25" s="1"/>
  <c r="U63" i="25" s="1"/>
  <c r="AQ63" i="25" s="1"/>
  <c r="AU63" i="25" s="1"/>
  <c r="P123" i="23"/>
  <c r="Q123" i="23" s="1"/>
  <c r="S123" i="23" s="1"/>
  <c r="U123" i="23" s="1"/>
  <c r="AT123" i="23" s="1"/>
  <c r="BA123" i="17"/>
  <c r="AX123" i="17"/>
  <c r="N109" i="22"/>
  <c r="P108" i="22"/>
  <c r="Q108" i="22" s="1"/>
  <c r="S108" i="22" s="1"/>
  <c r="U108" i="22" s="1"/>
  <c r="AT108" i="22" s="1"/>
  <c r="AX108" i="22" s="1"/>
  <c r="N93" i="11"/>
  <c r="O93" i="11" s="1"/>
  <c r="P138" i="28"/>
  <c r="Q138" i="28" s="1"/>
  <c r="S138" i="28" s="1"/>
  <c r="U138" i="28" s="1"/>
  <c r="AT138" i="28" s="1"/>
  <c r="AX138" i="28" s="1"/>
  <c r="O34" i="1"/>
  <c r="P63" i="28"/>
  <c r="Q63" i="28" s="1"/>
  <c r="S63" i="28" s="1"/>
  <c r="U63" i="28" s="1"/>
  <c r="AQ63" i="28" s="1"/>
  <c r="AU63" i="28" s="1"/>
  <c r="O77" i="12"/>
  <c r="O33" i="27"/>
  <c r="P92" i="16"/>
  <c r="Q92" i="16" s="1"/>
  <c r="S92" i="16" s="1"/>
  <c r="U92" i="16" s="1"/>
  <c r="AJ92" i="16" s="1"/>
  <c r="AN92" i="16" s="1"/>
  <c r="P64" i="13"/>
  <c r="Q64" i="13" s="1"/>
  <c r="S64" i="13" s="1"/>
  <c r="U64" i="13" s="1"/>
  <c r="AQ64" i="13" s="1"/>
  <c r="AU64" i="13" s="1"/>
  <c r="O65" i="13"/>
  <c r="P92" i="10"/>
  <c r="Q92" i="10" s="1"/>
  <c r="S92" i="10" s="1"/>
  <c r="U92" i="10" s="1"/>
  <c r="AJ92" i="10" s="1"/>
  <c r="AN92" i="10" s="1"/>
  <c r="P48" i="28"/>
  <c r="Q48" i="28" s="1"/>
  <c r="S48" i="28" s="1"/>
  <c r="U48" i="28" s="1"/>
  <c r="AQ48" i="28" s="1"/>
  <c r="AU48" i="28" s="1"/>
  <c r="O49" i="28"/>
  <c r="P49" i="17"/>
  <c r="Q49" i="17" s="1"/>
  <c r="S49" i="17" s="1"/>
  <c r="U49" i="17" s="1"/>
  <c r="AQ49" i="17" s="1"/>
  <c r="AU49" i="17" s="1"/>
  <c r="P77" i="20"/>
  <c r="Q77" i="20" s="1"/>
  <c r="S77" i="20" s="1"/>
  <c r="U77" i="20" s="1"/>
  <c r="AQ77" i="20" s="1"/>
  <c r="AU77" i="20" s="1"/>
  <c r="O78" i="20"/>
  <c r="P78" i="27"/>
  <c r="Q78" i="27" s="1"/>
  <c r="S78" i="27" s="1"/>
  <c r="U78" i="27" s="1"/>
  <c r="AQ78" i="27" s="1"/>
  <c r="AU78" i="27" s="1"/>
  <c r="P110" i="1"/>
  <c r="Q110" i="1" s="1"/>
  <c r="S110" i="1" s="1"/>
  <c r="U110" i="1" s="1"/>
  <c r="AT110" i="1" s="1"/>
  <c r="AX110" i="1" s="1"/>
  <c r="O111" i="1"/>
  <c r="N109" i="13"/>
  <c r="O109" i="13" s="1"/>
  <c r="N93" i="15"/>
  <c r="O139" i="14"/>
  <c r="AX122" i="23"/>
  <c r="BA122" i="23"/>
  <c r="O49" i="22"/>
  <c r="O138" i="19"/>
  <c r="O47" i="20"/>
  <c r="N93" i="8"/>
  <c r="O93" i="8" s="1"/>
  <c r="O139" i="26"/>
  <c r="O139" i="2"/>
  <c r="P92" i="17"/>
  <c r="Q92" i="17" s="1"/>
  <c r="S92" i="17" s="1"/>
  <c r="U92" i="17" s="1"/>
  <c r="AJ92" i="17" s="1"/>
  <c r="AN92" i="17" s="1"/>
  <c r="P31" i="17"/>
  <c r="Q31" i="17" s="1"/>
  <c r="S31" i="17" s="1"/>
  <c r="U31" i="17" s="1"/>
  <c r="AQ31" i="17" s="1"/>
  <c r="AU31" i="17" s="1"/>
  <c r="O32" i="17"/>
  <c r="O78" i="8"/>
  <c r="N30" i="21"/>
  <c r="O30" i="21" s="1"/>
  <c r="O108" i="19"/>
  <c r="P108" i="31"/>
  <c r="Q108" i="31" s="1"/>
  <c r="S108" i="31" s="1"/>
  <c r="U108" i="31" s="1"/>
  <c r="AT108" i="31" s="1"/>
  <c r="AX108" i="31" s="1"/>
  <c r="O138" i="23"/>
  <c r="O47" i="8"/>
  <c r="O63" i="15"/>
  <c r="P124" i="10"/>
  <c r="Q124" i="10" s="1"/>
  <c r="S124" i="10" s="1"/>
  <c r="U124" i="10" s="1"/>
  <c r="AT124" i="10" s="1"/>
  <c r="N125" i="10"/>
  <c r="P63" i="27"/>
  <c r="Q63" i="27" s="1"/>
  <c r="S63" i="27" s="1"/>
  <c r="U63" i="27" s="1"/>
  <c r="AQ63" i="27" s="1"/>
  <c r="AU63" i="27" s="1"/>
  <c r="P123" i="2"/>
  <c r="Q123" i="2" s="1"/>
  <c r="S123" i="2" s="1"/>
  <c r="U123" i="2" s="1"/>
  <c r="AT123" i="2" s="1"/>
  <c r="O124" i="2"/>
  <c r="P62" i="22"/>
  <c r="Q62" i="22" s="1"/>
  <c r="S62" i="22" s="1"/>
  <c r="U62" i="22" s="1"/>
  <c r="AQ62" i="22" s="1"/>
  <c r="AU62" i="22" s="1"/>
  <c r="O63" i="22"/>
  <c r="P93" i="24"/>
  <c r="Q93" i="24" s="1"/>
  <c r="S93" i="24" s="1"/>
  <c r="U93" i="24" s="1"/>
  <c r="AJ93" i="24" s="1"/>
  <c r="AN93" i="24" s="1"/>
  <c r="P33" i="15"/>
  <c r="Q33" i="15" s="1"/>
  <c r="S33" i="15" s="1"/>
  <c r="U33" i="15" s="1"/>
  <c r="AQ33" i="15" s="1"/>
  <c r="AU33" i="15" s="1"/>
  <c r="N93" i="21"/>
  <c r="P92" i="21"/>
  <c r="Q92" i="21" s="1"/>
  <c r="S92" i="21" s="1"/>
  <c r="U92" i="21" s="1"/>
  <c r="AJ92" i="21" s="1"/>
  <c r="AN92" i="21" s="1"/>
  <c r="O77" i="28"/>
  <c r="O77" i="17"/>
  <c r="N77" i="23"/>
  <c r="O77" i="23" s="1"/>
  <c r="O93" i="13"/>
  <c r="O139" i="21"/>
  <c r="O93" i="9"/>
  <c r="N125" i="25"/>
  <c r="O125" i="25" s="1"/>
  <c r="N109" i="2"/>
  <c r="O109" i="2" s="1"/>
  <c r="O109" i="8"/>
  <c r="O65" i="8"/>
  <c r="P31" i="29"/>
  <c r="Q31" i="29" s="1"/>
  <c r="S31" i="29" s="1"/>
  <c r="U31" i="29" s="1"/>
  <c r="AQ31" i="29" s="1"/>
  <c r="AU31" i="29" s="1"/>
  <c r="O32" i="29"/>
  <c r="BA123" i="10"/>
  <c r="AX123" i="10"/>
  <c r="P78" i="10"/>
  <c r="Q78" i="10" s="1"/>
  <c r="S78" i="10" s="1"/>
  <c r="U78" i="10" s="1"/>
  <c r="AQ78" i="10" s="1"/>
  <c r="AU78" i="10" s="1"/>
  <c r="O79" i="10"/>
  <c r="O108" i="20"/>
  <c r="O139" i="24"/>
  <c r="P94" i="14"/>
  <c r="Q94" i="14" s="1"/>
  <c r="S94" i="14" s="1"/>
  <c r="U94" i="14" s="1"/>
  <c r="AJ94" i="14" s="1"/>
  <c r="AN94" i="14" s="1"/>
  <c r="O95" i="14"/>
  <c r="P123" i="30"/>
  <c r="Q123" i="30" s="1"/>
  <c r="S123" i="30" s="1"/>
  <c r="U123" i="30" s="1"/>
  <c r="AT123" i="30" s="1"/>
  <c r="O124" i="30"/>
  <c r="O33" i="9"/>
  <c r="N77" i="5"/>
  <c r="O77" i="5" s="1"/>
  <c r="P61" i="3"/>
  <c r="Q61" i="3" s="1"/>
  <c r="S61" i="3" s="1"/>
  <c r="U61" i="3" s="1"/>
  <c r="AQ61" i="3" s="1"/>
  <c r="AU61" i="3" s="1"/>
  <c r="O63" i="11"/>
  <c r="P31" i="18"/>
  <c r="Q31" i="18" s="1"/>
  <c r="S31" i="18" s="1"/>
  <c r="U31" i="18" s="1"/>
  <c r="AQ31" i="18" s="1"/>
  <c r="AU31" i="18" s="1"/>
  <c r="P138" i="9"/>
  <c r="Q138" i="9" s="1"/>
  <c r="S138" i="9" s="1"/>
  <c r="U138" i="9" s="1"/>
  <c r="AT138" i="9" s="1"/>
  <c r="AX138" i="9" s="1"/>
  <c r="O139" i="9"/>
  <c r="P93" i="6"/>
  <c r="Q93" i="6" s="1"/>
  <c r="S93" i="6" s="1"/>
  <c r="U93" i="6" s="1"/>
  <c r="AJ93" i="6" s="1"/>
  <c r="AN93" i="6" s="1"/>
  <c r="P77" i="24"/>
  <c r="Q77" i="24" s="1"/>
  <c r="S77" i="24" s="1"/>
  <c r="U77" i="24" s="1"/>
  <c r="AQ77" i="24" s="1"/>
  <c r="AU77" i="24" s="1"/>
  <c r="O78" i="24"/>
  <c r="P30" i="2"/>
  <c r="Q30" i="2" s="1"/>
  <c r="S30" i="2" s="1"/>
  <c r="U30" i="2" s="1"/>
  <c r="AQ30" i="2" s="1"/>
  <c r="AU30" i="2" s="1"/>
  <c r="O93" i="30"/>
  <c r="O109" i="17"/>
  <c r="BA124" i="25"/>
  <c r="AX124" i="25"/>
  <c r="O139" i="6"/>
  <c r="O108" i="27"/>
  <c r="O142" i="1"/>
  <c r="O92" i="29"/>
  <c r="P123" i="20"/>
  <c r="Q123" i="20" s="1"/>
  <c r="S123" i="20" s="1"/>
  <c r="U123" i="20" s="1"/>
  <c r="AT123" i="20" s="1"/>
  <c r="O124" i="20"/>
  <c r="P123" i="33"/>
  <c r="Q123" i="33" s="1"/>
  <c r="S123" i="33" s="1"/>
  <c r="U123" i="33" s="1"/>
  <c r="AT123" i="33" s="1"/>
  <c r="O109" i="6"/>
  <c r="P125" i="34" l="1"/>
  <c r="Q125" i="34" s="1"/>
  <c r="S125" i="34" s="1"/>
  <c r="U125" i="34" s="1"/>
  <c r="AT125" i="34" s="1"/>
  <c r="O126" i="34"/>
  <c r="O79" i="34"/>
  <c r="P31" i="34"/>
  <c r="Q31" i="34" s="1"/>
  <c r="S31" i="34" s="1"/>
  <c r="U31" i="34" s="1"/>
  <c r="AQ31" i="34" s="1"/>
  <c r="AU31" i="34" s="1"/>
  <c r="O32" i="34"/>
  <c r="P110" i="34"/>
  <c r="Q110" i="34" s="1"/>
  <c r="S110" i="34" s="1"/>
  <c r="U110" i="34" s="1"/>
  <c r="AT110" i="34" s="1"/>
  <c r="AX110" i="34" s="1"/>
  <c r="O111" i="34"/>
  <c r="P95" i="34"/>
  <c r="Q95" i="34" s="1"/>
  <c r="S95" i="34" s="1"/>
  <c r="U95" i="34" s="1"/>
  <c r="AJ95" i="34" s="1"/>
  <c r="AN95" i="34" s="1"/>
  <c r="O96" i="34"/>
  <c r="P140" i="34"/>
  <c r="Q140" i="34" s="1"/>
  <c r="S140" i="34" s="1"/>
  <c r="U140" i="34" s="1"/>
  <c r="AT140" i="34" s="1"/>
  <c r="AX140" i="34" s="1"/>
  <c r="O141" i="34"/>
  <c r="P48" i="34"/>
  <c r="Q48" i="34" s="1"/>
  <c r="S48" i="34" s="1"/>
  <c r="U48" i="34" s="1"/>
  <c r="AQ48" i="34" s="1"/>
  <c r="AU48" i="34" s="1"/>
  <c r="O49" i="34"/>
  <c r="P62" i="34"/>
  <c r="Q62" i="34" s="1"/>
  <c r="S62" i="34" s="1"/>
  <c r="U62" i="34" s="1"/>
  <c r="AQ62" i="34" s="1"/>
  <c r="AU62" i="34" s="1"/>
  <c r="P125" i="26"/>
  <c r="Q125" i="26" s="1"/>
  <c r="S125" i="26" s="1"/>
  <c r="U125" i="26" s="1"/>
  <c r="AT125" i="26" s="1"/>
  <c r="O126" i="26"/>
  <c r="P30" i="21"/>
  <c r="Q30" i="21" s="1"/>
  <c r="S30" i="21" s="1"/>
  <c r="U30" i="21" s="1"/>
  <c r="AQ30" i="21" s="1"/>
  <c r="AU30" i="21" s="1"/>
  <c r="O31" i="21"/>
  <c r="P46" i="7"/>
  <c r="Q46" i="7" s="1"/>
  <c r="S46" i="7" s="1"/>
  <c r="U46" i="7" s="1"/>
  <c r="AQ46" i="7" s="1"/>
  <c r="AU46" i="7" s="1"/>
  <c r="P125" i="31"/>
  <c r="Q125" i="31" s="1"/>
  <c r="S125" i="31" s="1"/>
  <c r="U125" i="31" s="1"/>
  <c r="AT125" i="31" s="1"/>
  <c r="O126" i="31"/>
  <c r="P77" i="22"/>
  <c r="Q77" i="22" s="1"/>
  <c r="S77" i="22" s="1"/>
  <c r="U77" i="22" s="1"/>
  <c r="AQ77" i="22" s="1"/>
  <c r="AU77" i="22" s="1"/>
  <c r="O78" i="22"/>
  <c r="P109" i="12"/>
  <c r="Q109" i="12" s="1"/>
  <c r="S109" i="12" s="1"/>
  <c r="U109" i="12" s="1"/>
  <c r="AT109" i="12" s="1"/>
  <c r="AX109" i="12" s="1"/>
  <c r="O110" i="12"/>
  <c r="P77" i="23"/>
  <c r="Q77" i="23" s="1"/>
  <c r="S77" i="23" s="1"/>
  <c r="U77" i="23" s="1"/>
  <c r="AQ77" i="23" s="1"/>
  <c r="AU77" i="23" s="1"/>
  <c r="O78" i="23"/>
  <c r="P77" i="16"/>
  <c r="Q77" i="16" s="1"/>
  <c r="S77" i="16" s="1"/>
  <c r="U77" i="16" s="1"/>
  <c r="AQ77" i="16" s="1"/>
  <c r="AU77" i="16" s="1"/>
  <c r="P109" i="33"/>
  <c r="Q109" i="33" s="1"/>
  <c r="S109" i="33" s="1"/>
  <c r="U109" i="33" s="1"/>
  <c r="AT109" i="33" s="1"/>
  <c r="AX109" i="33" s="1"/>
  <c r="O110" i="33"/>
  <c r="P93" i="27"/>
  <c r="Q93" i="27" s="1"/>
  <c r="S93" i="27" s="1"/>
  <c r="U93" i="27" s="1"/>
  <c r="AJ93" i="27" s="1"/>
  <c r="AN93" i="27" s="1"/>
  <c r="P77" i="29"/>
  <c r="Q77" i="29" s="1"/>
  <c r="S77" i="29" s="1"/>
  <c r="U77" i="29" s="1"/>
  <c r="AQ77" i="29" s="1"/>
  <c r="AU77" i="29" s="1"/>
  <c r="P93" i="26"/>
  <c r="Q93" i="26" s="1"/>
  <c r="S93" i="26" s="1"/>
  <c r="U93" i="26" s="1"/>
  <c r="AJ93" i="26" s="1"/>
  <c r="AN93" i="26" s="1"/>
  <c r="O94" i="26"/>
  <c r="P93" i="2"/>
  <c r="Q93" i="2" s="1"/>
  <c r="S93" i="2" s="1"/>
  <c r="U93" i="2" s="1"/>
  <c r="AJ93" i="2" s="1"/>
  <c r="AN93" i="2" s="1"/>
  <c r="P93" i="8"/>
  <c r="Q93" i="8" s="1"/>
  <c r="S93" i="8" s="1"/>
  <c r="U93" i="8" s="1"/>
  <c r="AJ93" i="8" s="1"/>
  <c r="AN93" i="8" s="1"/>
  <c r="O94" i="8"/>
  <c r="P77" i="18"/>
  <c r="Q77" i="18" s="1"/>
  <c r="S77" i="18" s="1"/>
  <c r="U77" i="18" s="1"/>
  <c r="AQ77" i="18" s="1"/>
  <c r="AU77" i="18" s="1"/>
  <c r="O78" i="18"/>
  <c r="P77" i="5"/>
  <c r="Q77" i="5" s="1"/>
  <c r="S77" i="5" s="1"/>
  <c r="U77" i="5" s="1"/>
  <c r="AQ77" i="5" s="1"/>
  <c r="AU77" i="5" s="1"/>
  <c r="P109" i="2"/>
  <c r="Q109" i="2" s="1"/>
  <c r="S109" i="2" s="1"/>
  <c r="U109" i="2" s="1"/>
  <c r="AT109" i="2" s="1"/>
  <c r="AX109" i="2" s="1"/>
  <c r="O110" i="2"/>
  <c r="P77" i="28"/>
  <c r="Q77" i="28" s="1"/>
  <c r="S77" i="28" s="1"/>
  <c r="U77" i="28" s="1"/>
  <c r="AQ77" i="28" s="1"/>
  <c r="AU77" i="28" s="1"/>
  <c r="O78" i="28"/>
  <c r="AX124" i="10"/>
  <c r="BA124" i="10"/>
  <c r="P111" i="1"/>
  <c r="Q111" i="1" s="1"/>
  <c r="S111" i="1" s="1"/>
  <c r="U111" i="1" s="1"/>
  <c r="AT111" i="1" s="1"/>
  <c r="AX111" i="1" s="1"/>
  <c r="P65" i="13"/>
  <c r="Q65" i="13" s="1"/>
  <c r="S65" i="13" s="1"/>
  <c r="U65" i="13" s="1"/>
  <c r="AQ65" i="13" s="1"/>
  <c r="AU65" i="13" s="1"/>
  <c r="N109" i="4"/>
  <c r="P32" i="30"/>
  <c r="Q32" i="30" s="1"/>
  <c r="S32" i="30" s="1"/>
  <c r="U32" i="30" s="1"/>
  <c r="AQ32" i="30" s="1"/>
  <c r="AU32" i="30" s="1"/>
  <c r="O33" i="30"/>
  <c r="P77" i="33"/>
  <c r="Q77" i="33" s="1"/>
  <c r="S77" i="33" s="1"/>
  <c r="U77" i="33" s="1"/>
  <c r="AQ77" i="33" s="1"/>
  <c r="AU77" i="33" s="1"/>
  <c r="O78" i="33"/>
  <c r="AX123" i="16"/>
  <c r="BA123" i="16"/>
  <c r="N140" i="18"/>
  <c r="O140" i="18" s="1"/>
  <c r="P139" i="18"/>
  <c r="Q139" i="18" s="1"/>
  <c r="S139" i="18" s="1"/>
  <c r="U139" i="18" s="1"/>
  <c r="AT139" i="18" s="1"/>
  <c r="AX139" i="18" s="1"/>
  <c r="N125" i="22"/>
  <c r="O125" i="22" s="1"/>
  <c r="BA123" i="24"/>
  <c r="AX123" i="24"/>
  <c r="N140" i="33"/>
  <c r="P93" i="31"/>
  <c r="Q93" i="31" s="1"/>
  <c r="S93" i="31" s="1"/>
  <c r="U93" i="31" s="1"/>
  <c r="AJ93" i="31" s="1"/>
  <c r="AN93" i="31" s="1"/>
  <c r="P94" i="33"/>
  <c r="Q94" i="33" s="1"/>
  <c r="S94" i="33" s="1"/>
  <c r="U94" i="33" s="1"/>
  <c r="AJ94" i="33" s="1"/>
  <c r="AN94" i="33" s="1"/>
  <c r="P109" i="13"/>
  <c r="Q109" i="13" s="1"/>
  <c r="S109" i="13" s="1"/>
  <c r="U109" i="13" s="1"/>
  <c r="AT109" i="13" s="1"/>
  <c r="AX109" i="13" s="1"/>
  <c r="O110" i="13"/>
  <c r="N125" i="16"/>
  <c r="P124" i="16"/>
  <c r="Q124" i="16" s="1"/>
  <c r="S124" i="16" s="1"/>
  <c r="U124" i="16" s="1"/>
  <c r="AT124" i="16" s="1"/>
  <c r="O125" i="16"/>
  <c r="P124" i="24"/>
  <c r="Q124" i="24" s="1"/>
  <c r="S124" i="24" s="1"/>
  <c r="U124" i="24" s="1"/>
  <c r="AT124" i="24" s="1"/>
  <c r="P48" i="6"/>
  <c r="Q48" i="6" s="1"/>
  <c r="S48" i="6" s="1"/>
  <c r="U48" i="6" s="1"/>
  <c r="AQ48" i="6" s="1"/>
  <c r="AU48" i="6" s="1"/>
  <c r="O49" i="6"/>
  <c r="O32" i="18"/>
  <c r="O93" i="21"/>
  <c r="N93" i="17"/>
  <c r="O93" i="17" s="1"/>
  <c r="O109" i="22"/>
  <c r="O32" i="11"/>
  <c r="P124" i="5"/>
  <c r="Q124" i="5" s="1"/>
  <c r="S124" i="5" s="1"/>
  <c r="U124" i="5" s="1"/>
  <c r="AT124" i="5" s="1"/>
  <c r="O64" i="6"/>
  <c r="P79" i="2"/>
  <c r="Q79" i="2" s="1"/>
  <c r="S79" i="2" s="1"/>
  <c r="U79" i="2" s="1"/>
  <c r="AQ79" i="2" s="1"/>
  <c r="AU79" i="2" s="1"/>
  <c r="O110" i="25"/>
  <c r="N140" i="3"/>
  <c r="O140" i="3" s="1"/>
  <c r="P92" i="7"/>
  <c r="Q92" i="7" s="1"/>
  <c r="S92" i="7" s="1"/>
  <c r="U92" i="7" s="1"/>
  <c r="AJ92" i="7" s="1"/>
  <c r="AN92" i="7" s="1"/>
  <c r="O31" i="24"/>
  <c r="P64" i="18"/>
  <c r="Q64" i="18" s="1"/>
  <c r="S64" i="18" s="1"/>
  <c r="U64" i="18" s="1"/>
  <c r="AQ64" i="18" s="1"/>
  <c r="AU64" i="18" s="1"/>
  <c r="O65" i="18"/>
  <c r="N109" i="5"/>
  <c r="P108" i="5"/>
  <c r="Q108" i="5" s="1"/>
  <c r="S108" i="5" s="1"/>
  <c r="U108" i="5" s="1"/>
  <c r="AT108" i="5" s="1"/>
  <c r="AX108" i="5" s="1"/>
  <c r="O109" i="5"/>
  <c r="P78" i="21"/>
  <c r="Q78" i="21" s="1"/>
  <c r="S78" i="21" s="1"/>
  <c r="U78" i="21" s="1"/>
  <c r="AQ78" i="21" s="1"/>
  <c r="AU78" i="21" s="1"/>
  <c r="P65" i="2"/>
  <c r="Q65" i="2" s="1"/>
  <c r="S65" i="2" s="1"/>
  <c r="U65" i="2" s="1"/>
  <c r="AQ65" i="2" s="1"/>
  <c r="AU65" i="2" s="1"/>
  <c r="O66" i="2"/>
  <c r="P63" i="15"/>
  <c r="Q63" i="15" s="1"/>
  <c r="S63" i="15" s="1"/>
  <c r="U63" i="15" s="1"/>
  <c r="AQ63" i="15" s="1"/>
  <c r="AU63" i="15" s="1"/>
  <c r="O64" i="15"/>
  <c r="P139" i="2"/>
  <c r="Q139" i="2" s="1"/>
  <c r="S139" i="2" s="1"/>
  <c r="U139" i="2" s="1"/>
  <c r="AT139" i="2" s="1"/>
  <c r="AX139" i="2" s="1"/>
  <c r="O79" i="27"/>
  <c r="BA123" i="5"/>
  <c r="AX123" i="5"/>
  <c r="O32" i="28"/>
  <c r="P138" i="16"/>
  <c r="Q138" i="16" s="1"/>
  <c r="S138" i="16" s="1"/>
  <c r="U138" i="16" s="1"/>
  <c r="AT138" i="16" s="1"/>
  <c r="AX138" i="16" s="1"/>
  <c r="O139" i="16"/>
  <c r="O48" i="18"/>
  <c r="P139" i="20"/>
  <c r="Q139" i="20" s="1"/>
  <c r="S139" i="20" s="1"/>
  <c r="U139" i="20" s="1"/>
  <c r="AT139" i="20" s="1"/>
  <c r="AX139" i="20" s="1"/>
  <c r="N109" i="16"/>
  <c r="O109" i="16" s="1"/>
  <c r="O65" i="24"/>
  <c r="O64" i="26"/>
  <c r="O79" i="6"/>
  <c r="O78" i="4"/>
  <c r="O94" i="5"/>
  <c r="P141" i="12"/>
  <c r="Q141" i="12" s="1"/>
  <c r="S141" i="12" s="1"/>
  <c r="U141" i="12" s="1"/>
  <c r="AT141" i="12" s="1"/>
  <c r="AX141" i="12" s="1"/>
  <c r="O142" i="12"/>
  <c r="P31" i="19"/>
  <c r="Q31" i="19" s="1"/>
  <c r="S31" i="19" s="1"/>
  <c r="U31" i="19" s="1"/>
  <c r="AQ31" i="19" s="1"/>
  <c r="AU31" i="19" s="1"/>
  <c r="O32" i="19"/>
  <c r="P34" i="25"/>
  <c r="Q34" i="25" s="1"/>
  <c r="S34" i="25" s="1"/>
  <c r="U34" i="25" s="1"/>
  <c r="AQ34" i="25" s="1"/>
  <c r="AU34" i="25" s="1"/>
  <c r="P34" i="7"/>
  <c r="Q34" i="7" s="1"/>
  <c r="S34" i="7" s="1"/>
  <c r="U34" i="7" s="1"/>
  <c r="AQ34" i="7" s="1"/>
  <c r="AU34" i="7" s="1"/>
  <c r="P93" i="4"/>
  <c r="Q93" i="4" s="1"/>
  <c r="S93" i="4" s="1"/>
  <c r="U93" i="4" s="1"/>
  <c r="AJ93" i="4" s="1"/>
  <c r="AN93" i="4" s="1"/>
  <c r="P32" i="23"/>
  <c r="Q32" i="23" s="1"/>
  <c r="S32" i="23" s="1"/>
  <c r="U32" i="23" s="1"/>
  <c r="AQ32" i="23" s="1"/>
  <c r="AU32" i="23" s="1"/>
  <c r="P80" i="3"/>
  <c r="Q80" i="3" s="1"/>
  <c r="S80" i="3" s="1"/>
  <c r="U80" i="3" s="1"/>
  <c r="AQ80" i="3" s="1"/>
  <c r="AU80" i="3" s="1"/>
  <c r="P139" i="5"/>
  <c r="Q139" i="5" s="1"/>
  <c r="S139" i="5" s="1"/>
  <c r="U139" i="5" s="1"/>
  <c r="AT139" i="5" s="1"/>
  <c r="AX139" i="5" s="1"/>
  <c r="P31" i="16"/>
  <c r="Q31" i="16" s="1"/>
  <c r="S31" i="16" s="1"/>
  <c r="U31" i="16" s="1"/>
  <c r="AQ31" i="16" s="1"/>
  <c r="AU31" i="16" s="1"/>
  <c r="O32" i="16"/>
  <c r="P123" i="9"/>
  <c r="Q123" i="9" s="1"/>
  <c r="S123" i="9" s="1"/>
  <c r="U123" i="9" s="1"/>
  <c r="AT123" i="9" s="1"/>
  <c r="P77" i="7"/>
  <c r="Q77" i="7" s="1"/>
  <c r="S77" i="7" s="1"/>
  <c r="U77" i="7" s="1"/>
  <c r="AQ77" i="7" s="1"/>
  <c r="AU77" i="7" s="1"/>
  <c r="O78" i="7"/>
  <c r="P140" i="22"/>
  <c r="Q140" i="22" s="1"/>
  <c r="S140" i="22" s="1"/>
  <c r="U140" i="22" s="1"/>
  <c r="AT140" i="22" s="1"/>
  <c r="AX140" i="22" s="1"/>
  <c r="N140" i="30"/>
  <c r="P139" i="30"/>
  <c r="Q139" i="30" s="1"/>
  <c r="S139" i="30" s="1"/>
  <c r="U139" i="30" s="1"/>
  <c r="AT139" i="30" s="1"/>
  <c r="AX139" i="30" s="1"/>
  <c r="O140" i="30"/>
  <c r="P93" i="30"/>
  <c r="Q93" i="30" s="1"/>
  <c r="S93" i="30" s="1"/>
  <c r="U93" i="30" s="1"/>
  <c r="AJ93" i="30" s="1"/>
  <c r="AN93" i="30" s="1"/>
  <c r="O34" i="15"/>
  <c r="P78" i="20"/>
  <c r="Q78" i="20" s="1"/>
  <c r="S78" i="20" s="1"/>
  <c r="U78" i="20" s="1"/>
  <c r="AQ78" i="20" s="1"/>
  <c r="AU78" i="20" s="1"/>
  <c r="O79" i="20"/>
  <c r="N93" i="16"/>
  <c r="O93" i="16" s="1"/>
  <c r="O126" i="12"/>
  <c r="O124" i="4"/>
  <c r="P47" i="9"/>
  <c r="Q47" i="9" s="1"/>
  <c r="S47" i="9" s="1"/>
  <c r="U47" i="9" s="1"/>
  <c r="AQ47" i="9" s="1"/>
  <c r="AU47" i="9" s="1"/>
  <c r="O48" i="9"/>
  <c r="N140" i="13"/>
  <c r="O140" i="13" s="1"/>
  <c r="P125" i="6"/>
  <c r="Q125" i="6" s="1"/>
  <c r="S125" i="6" s="1"/>
  <c r="U125" i="6" s="1"/>
  <c r="AT125" i="6" s="1"/>
  <c r="O126" i="6"/>
  <c r="P32" i="20"/>
  <c r="Q32" i="20" s="1"/>
  <c r="S32" i="20" s="1"/>
  <c r="U32" i="20" s="1"/>
  <c r="AQ32" i="20" s="1"/>
  <c r="AU32" i="20" s="1"/>
  <c r="O31" i="26"/>
  <c r="P48" i="19"/>
  <c r="Q48" i="19" s="1"/>
  <c r="S48" i="19" s="1"/>
  <c r="U48" i="19" s="1"/>
  <c r="AQ48" i="19" s="1"/>
  <c r="AU48" i="19" s="1"/>
  <c r="O64" i="4"/>
  <c r="P64" i="10"/>
  <c r="Q64" i="10" s="1"/>
  <c r="S64" i="10" s="1"/>
  <c r="U64" i="10" s="1"/>
  <c r="AQ64" i="10" s="1"/>
  <c r="AU64" i="10" s="1"/>
  <c r="O65" i="10"/>
  <c r="P123" i="15"/>
  <c r="Q123" i="15" s="1"/>
  <c r="S123" i="15" s="1"/>
  <c r="U123" i="15" s="1"/>
  <c r="AT123" i="15" s="1"/>
  <c r="P124" i="28"/>
  <c r="Q124" i="28" s="1"/>
  <c r="S124" i="28" s="1"/>
  <c r="U124" i="28" s="1"/>
  <c r="AT124" i="28" s="1"/>
  <c r="P47" i="13"/>
  <c r="Q47" i="13" s="1"/>
  <c r="S47" i="13" s="1"/>
  <c r="U47" i="13" s="1"/>
  <c r="AQ47" i="13" s="1"/>
  <c r="AU47" i="13" s="1"/>
  <c r="O48" i="13"/>
  <c r="P32" i="29"/>
  <c r="Q32" i="29" s="1"/>
  <c r="S32" i="29" s="1"/>
  <c r="U32" i="29" s="1"/>
  <c r="AQ32" i="29" s="1"/>
  <c r="AU32" i="29" s="1"/>
  <c r="P65" i="8"/>
  <c r="Q65" i="8" s="1"/>
  <c r="S65" i="8" s="1"/>
  <c r="U65" i="8" s="1"/>
  <c r="AQ65" i="8" s="1"/>
  <c r="AU65" i="8" s="1"/>
  <c r="O66" i="8"/>
  <c r="P138" i="23"/>
  <c r="Q138" i="23" s="1"/>
  <c r="S138" i="23" s="1"/>
  <c r="U138" i="23" s="1"/>
  <c r="AT138" i="23" s="1"/>
  <c r="AX138" i="23" s="1"/>
  <c r="P47" i="20"/>
  <c r="Q47" i="20" s="1"/>
  <c r="S47" i="20" s="1"/>
  <c r="U47" i="20" s="1"/>
  <c r="AQ47" i="20" s="1"/>
  <c r="AU47" i="20" s="1"/>
  <c r="P33" i="27"/>
  <c r="Q33" i="27" s="1"/>
  <c r="S33" i="27" s="1"/>
  <c r="U33" i="27" s="1"/>
  <c r="AQ33" i="27" s="1"/>
  <c r="AU33" i="27" s="1"/>
  <c r="O34" i="27"/>
  <c r="O47" i="1"/>
  <c r="P139" i="7"/>
  <c r="Q139" i="7" s="1"/>
  <c r="S139" i="7" s="1"/>
  <c r="U139" i="7" s="1"/>
  <c r="AT139" i="7" s="1"/>
  <c r="AX139" i="7" s="1"/>
  <c r="P78" i="30"/>
  <c r="Q78" i="30" s="1"/>
  <c r="S78" i="30" s="1"/>
  <c r="U78" i="30" s="1"/>
  <c r="AQ78" i="30" s="1"/>
  <c r="AU78" i="30" s="1"/>
  <c r="O79" i="30"/>
  <c r="AX125" i="12"/>
  <c r="BA125" i="12"/>
  <c r="P47" i="10"/>
  <c r="Q47" i="10" s="1"/>
  <c r="S47" i="10" s="1"/>
  <c r="U47" i="10" s="1"/>
  <c r="AQ47" i="10" s="1"/>
  <c r="AU47" i="10" s="1"/>
  <c r="O48" i="10"/>
  <c r="BA123" i="4"/>
  <c r="AX123" i="4"/>
  <c r="P93" i="19"/>
  <c r="Q93" i="19" s="1"/>
  <c r="S93" i="19" s="1"/>
  <c r="U93" i="19" s="1"/>
  <c r="AJ93" i="19" s="1"/>
  <c r="AN93" i="19" s="1"/>
  <c r="P31" i="13"/>
  <c r="Q31" i="13" s="1"/>
  <c r="S31" i="13" s="1"/>
  <c r="U31" i="13" s="1"/>
  <c r="AQ31" i="13" s="1"/>
  <c r="AU31" i="13" s="1"/>
  <c r="O32" i="13"/>
  <c r="P32" i="4"/>
  <c r="Q32" i="4" s="1"/>
  <c r="S32" i="4" s="1"/>
  <c r="U32" i="4" s="1"/>
  <c r="AQ32" i="4" s="1"/>
  <c r="AU32" i="4" s="1"/>
  <c r="O78" i="11"/>
  <c r="N109" i="30"/>
  <c r="O109" i="30" s="1"/>
  <c r="O141" i="25"/>
  <c r="P79" i="10"/>
  <c r="Q79" i="10" s="1"/>
  <c r="S79" i="10" s="1"/>
  <c r="U79" i="10" s="1"/>
  <c r="AQ79" i="10" s="1"/>
  <c r="AU79" i="10" s="1"/>
  <c r="O80" i="10"/>
  <c r="P63" i="11"/>
  <c r="Q63" i="11" s="1"/>
  <c r="S63" i="11" s="1"/>
  <c r="U63" i="11" s="1"/>
  <c r="AQ63" i="11" s="1"/>
  <c r="AU63" i="11" s="1"/>
  <c r="P34" i="31"/>
  <c r="Q34" i="31" s="1"/>
  <c r="S34" i="31" s="1"/>
  <c r="U34" i="31" s="1"/>
  <c r="AQ34" i="31" s="1"/>
  <c r="AU34" i="31" s="1"/>
  <c r="O35" i="31"/>
  <c r="P109" i="6"/>
  <c r="Q109" i="6" s="1"/>
  <c r="S109" i="6" s="1"/>
  <c r="U109" i="6" s="1"/>
  <c r="AT109" i="6" s="1"/>
  <c r="AX109" i="6" s="1"/>
  <c r="O110" i="6"/>
  <c r="O124" i="33"/>
  <c r="O31" i="2"/>
  <c r="N62" i="3"/>
  <c r="O62" i="3" s="1"/>
  <c r="P109" i="8"/>
  <c r="Q109" i="8" s="1"/>
  <c r="S109" i="8" s="1"/>
  <c r="U109" i="8" s="1"/>
  <c r="AT109" i="8" s="1"/>
  <c r="AX109" i="8" s="1"/>
  <c r="O110" i="8"/>
  <c r="O94" i="24"/>
  <c r="O50" i="17"/>
  <c r="P77" i="12"/>
  <c r="Q77" i="12" s="1"/>
  <c r="S77" i="12" s="1"/>
  <c r="U77" i="12" s="1"/>
  <c r="AQ77" i="12" s="1"/>
  <c r="AU77" i="12" s="1"/>
  <c r="O109" i="14"/>
  <c r="N140" i="31"/>
  <c r="P139" i="31"/>
  <c r="Q139" i="31" s="1"/>
  <c r="S139" i="31" s="1"/>
  <c r="U139" i="31" s="1"/>
  <c r="AT139" i="31" s="1"/>
  <c r="AX139" i="31" s="1"/>
  <c r="N93" i="23"/>
  <c r="O93" i="23" s="1"/>
  <c r="P92" i="23"/>
  <c r="Q92" i="23" s="1"/>
  <c r="S92" i="23" s="1"/>
  <c r="U92" i="23" s="1"/>
  <c r="AJ92" i="23" s="1"/>
  <c r="AN92" i="23" s="1"/>
  <c r="P64" i="21"/>
  <c r="Q64" i="21" s="1"/>
  <c r="S64" i="21" s="1"/>
  <c r="U64" i="21" s="1"/>
  <c r="AQ64" i="21" s="1"/>
  <c r="AU64" i="21" s="1"/>
  <c r="P96" i="1"/>
  <c r="Q96" i="1" s="1"/>
  <c r="S96" i="1" s="1"/>
  <c r="U96" i="1" s="1"/>
  <c r="AJ96" i="1" s="1"/>
  <c r="AN96" i="1" s="1"/>
  <c r="P108" i="7"/>
  <c r="Q108" i="7" s="1"/>
  <c r="S108" i="7" s="1"/>
  <c r="U108" i="7" s="1"/>
  <c r="AT108" i="7" s="1"/>
  <c r="AX108" i="7" s="1"/>
  <c r="N109" i="7"/>
  <c r="P124" i="18"/>
  <c r="Q124" i="18" s="1"/>
  <c r="S124" i="18" s="1"/>
  <c r="U124" i="18" s="1"/>
  <c r="AT124" i="18" s="1"/>
  <c r="N125" i="18"/>
  <c r="O125" i="18"/>
  <c r="P49" i="26"/>
  <c r="Q49" i="26" s="1"/>
  <c r="S49" i="26" s="1"/>
  <c r="U49" i="26" s="1"/>
  <c r="AQ49" i="26" s="1"/>
  <c r="AU49" i="26" s="1"/>
  <c r="P77" i="15"/>
  <c r="Q77" i="15" s="1"/>
  <c r="S77" i="15" s="1"/>
  <c r="U77" i="15" s="1"/>
  <c r="AQ77" i="15" s="1"/>
  <c r="AU77" i="15" s="1"/>
  <c r="P78" i="25"/>
  <c r="Q78" i="25" s="1"/>
  <c r="S78" i="25" s="1"/>
  <c r="U78" i="25" s="1"/>
  <c r="AQ78" i="25" s="1"/>
  <c r="AU78" i="25" s="1"/>
  <c r="O79" i="25"/>
  <c r="P93" i="15"/>
  <c r="Q93" i="15" s="1"/>
  <c r="S93" i="15" s="1"/>
  <c r="U93" i="15" s="1"/>
  <c r="AJ93" i="15" s="1"/>
  <c r="AN93" i="15" s="1"/>
  <c r="O94" i="15"/>
  <c r="P47" i="29"/>
  <c r="Q47" i="29" s="1"/>
  <c r="S47" i="29" s="1"/>
  <c r="U47" i="29" s="1"/>
  <c r="AQ47" i="29" s="1"/>
  <c r="AU47" i="29" s="1"/>
  <c r="O48" i="29"/>
  <c r="P138" i="19"/>
  <c r="Q138" i="19" s="1"/>
  <c r="S138" i="19" s="1"/>
  <c r="U138" i="19" s="1"/>
  <c r="AT138" i="19" s="1"/>
  <c r="AX138" i="19" s="1"/>
  <c r="O64" i="28"/>
  <c r="O124" i="23"/>
  <c r="P78" i="26"/>
  <c r="Q78" i="26" s="1"/>
  <c r="S78" i="26" s="1"/>
  <c r="U78" i="26" s="1"/>
  <c r="AQ78" i="26" s="1"/>
  <c r="AU78" i="26" s="1"/>
  <c r="O79" i="26"/>
  <c r="P49" i="31"/>
  <c r="Q49" i="31" s="1"/>
  <c r="S49" i="31" s="1"/>
  <c r="U49" i="31" s="1"/>
  <c r="AQ49" i="31" s="1"/>
  <c r="AU49" i="31" s="1"/>
  <c r="O50" i="31"/>
  <c r="P64" i="5"/>
  <c r="Q64" i="5" s="1"/>
  <c r="S64" i="5" s="1"/>
  <c r="U64" i="5" s="1"/>
  <c r="AQ64" i="5" s="1"/>
  <c r="AU64" i="5" s="1"/>
  <c r="O65" i="5"/>
  <c r="P95" i="12"/>
  <c r="Q95" i="12" s="1"/>
  <c r="S95" i="12" s="1"/>
  <c r="U95" i="12" s="1"/>
  <c r="AJ95" i="12" s="1"/>
  <c r="AN95" i="12" s="1"/>
  <c r="P109" i="3"/>
  <c r="Q109" i="3" s="1"/>
  <c r="S109" i="3" s="1"/>
  <c r="U109" i="3" s="1"/>
  <c r="AT109" i="3" s="1"/>
  <c r="AX109" i="3" s="1"/>
  <c r="O110" i="3"/>
  <c r="P124" i="13"/>
  <c r="Q124" i="13" s="1"/>
  <c r="S124" i="13" s="1"/>
  <c r="U124" i="13" s="1"/>
  <c r="AT124" i="13" s="1"/>
  <c r="P108" i="29"/>
  <c r="Q108" i="29" s="1"/>
  <c r="S108" i="29" s="1"/>
  <c r="U108" i="29" s="1"/>
  <c r="AT108" i="29" s="1"/>
  <c r="AX108" i="29" s="1"/>
  <c r="P48" i="3"/>
  <c r="Q48" i="3" s="1"/>
  <c r="S48" i="3" s="1"/>
  <c r="U48" i="3" s="1"/>
  <c r="AQ48" i="3" s="1"/>
  <c r="AU48" i="3" s="1"/>
  <c r="P125" i="14"/>
  <c r="Q125" i="14" s="1"/>
  <c r="S125" i="14" s="1"/>
  <c r="U125" i="14" s="1"/>
  <c r="AT125" i="14" s="1"/>
  <c r="P64" i="33"/>
  <c r="Q64" i="33" s="1"/>
  <c r="S64" i="33" s="1"/>
  <c r="U64" i="33" s="1"/>
  <c r="AQ64" i="33" s="1"/>
  <c r="AU64" i="33" s="1"/>
  <c r="O65" i="33"/>
  <c r="BA123" i="18"/>
  <c r="AX123" i="18"/>
  <c r="P63" i="30"/>
  <c r="Q63" i="30" s="1"/>
  <c r="S63" i="30" s="1"/>
  <c r="U63" i="30" s="1"/>
  <c r="AQ63" i="30" s="1"/>
  <c r="AU63" i="30" s="1"/>
  <c r="O64" i="30"/>
  <c r="P31" i="22"/>
  <c r="Q31" i="22" s="1"/>
  <c r="S31" i="22" s="1"/>
  <c r="U31" i="22" s="1"/>
  <c r="AQ31" i="22" s="1"/>
  <c r="AU31" i="22" s="1"/>
  <c r="P63" i="20"/>
  <c r="Q63" i="20" s="1"/>
  <c r="S63" i="20" s="1"/>
  <c r="U63" i="20" s="1"/>
  <c r="AQ63" i="20" s="1"/>
  <c r="AU63" i="20" s="1"/>
  <c r="O64" i="20"/>
  <c r="P93" i="11"/>
  <c r="Q93" i="11" s="1"/>
  <c r="S93" i="11" s="1"/>
  <c r="U93" i="11" s="1"/>
  <c r="AJ93" i="11" s="1"/>
  <c r="AN93" i="11" s="1"/>
  <c r="O94" i="11"/>
  <c r="P47" i="8"/>
  <c r="Q47" i="8" s="1"/>
  <c r="S47" i="8" s="1"/>
  <c r="U47" i="8" s="1"/>
  <c r="AQ47" i="8" s="1"/>
  <c r="AU47" i="8" s="1"/>
  <c r="O48" i="8"/>
  <c r="P33" i="9"/>
  <c r="Q33" i="9" s="1"/>
  <c r="S33" i="9" s="1"/>
  <c r="U33" i="9" s="1"/>
  <c r="AQ33" i="9" s="1"/>
  <c r="AU33" i="9" s="1"/>
  <c r="O34" i="9"/>
  <c r="P49" i="22"/>
  <c r="Q49" i="22" s="1"/>
  <c r="S49" i="22" s="1"/>
  <c r="U49" i="22" s="1"/>
  <c r="AQ49" i="22" s="1"/>
  <c r="AU49" i="22" s="1"/>
  <c r="P49" i="28"/>
  <c r="Q49" i="28" s="1"/>
  <c r="S49" i="28" s="1"/>
  <c r="U49" i="28" s="1"/>
  <c r="AQ49" i="28" s="1"/>
  <c r="AU49" i="28" s="1"/>
  <c r="AX123" i="23"/>
  <c r="BA123" i="23"/>
  <c r="N93" i="20"/>
  <c r="O93" i="20" s="1"/>
  <c r="P49" i="14"/>
  <c r="Q49" i="14" s="1"/>
  <c r="S49" i="14" s="1"/>
  <c r="U49" i="14" s="1"/>
  <c r="AQ49" i="14" s="1"/>
  <c r="AU49" i="14" s="1"/>
  <c r="BA123" i="13"/>
  <c r="AX123" i="13"/>
  <c r="P31" i="12"/>
  <c r="Q31" i="12" s="1"/>
  <c r="S31" i="12" s="1"/>
  <c r="U31" i="12" s="1"/>
  <c r="AQ31" i="12" s="1"/>
  <c r="AU31" i="12" s="1"/>
  <c r="P63" i="1"/>
  <c r="Q63" i="1" s="1"/>
  <c r="S63" i="1" s="1"/>
  <c r="U63" i="1" s="1"/>
  <c r="AQ63" i="1" s="1"/>
  <c r="AU63" i="1" s="1"/>
  <c r="O64" i="1"/>
  <c r="P63" i="23"/>
  <c r="Q63" i="23" s="1"/>
  <c r="S63" i="23" s="1"/>
  <c r="U63" i="23" s="1"/>
  <c r="AQ63" i="23" s="1"/>
  <c r="AU63" i="23" s="1"/>
  <c r="O64" i="23"/>
  <c r="AX124" i="14"/>
  <c r="BA124" i="14"/>
  <c r="P108" i="10"/>
  <c r="Q108" i="10" s="1"/>
  <c r="S108" i="10" s="1"/>
  <c r="U108" i="10" s="1"/>
  <c r="AT108" i="10" s="1"/>
  <c r="AX108" i="10" s="1"/>
  <c r="P123" i="27"/>
  <c r="Q123" i="27" s="1"/>
  <c r="S123" i="27" s="1"/>
  <c r="U123" i="27" s="1"/>
  <c r="AT123" i="27" s="1"/>
  <c r="O124" i="27"/>
  <c r="O79" i="31"/>
  <c r="P48" i="2"/>
  <c r="Q48" i="2" s="1"/>
  <c r="S48" i="2" s="1"/>
  <c r="U48" i="2" s="1"/>
  <c r="AQ48" i="2" s="1"/>
  <c r="AU48" i="2" s="1"/>
  <c r="P47" i="24"/>
  <c r="Q47" i="24" s="1"/>
  <c r="S47" i="24" s="1"/>
  <c r="U47" i="24" s="1"/>
  <c r="AQ47" i="24" s="1"/>
  <c r="AU47" i="24" s="1"/>
  <c r="P139" i="6"/>
  <c r="Q139" i="6" s="1"/>
  <c r="S139" i="6" s="1"/>
  <c r="U139" i="6" s="1"/>
  <c r="AT139" i="6" s="1"/>
  <c r="AX139" i="6" s="1"/>
  <c r="P64" i="19"/>
  <c r="Q64" i="19" s="1"/>
  <c r="S64" i="19" s="1"/>
  <c r="U64" i="19" s="1"/>
  <c r="AQ64" i="19" s="1"/>
  <c r="AU64" i="19" s="1"/>
  <c r="BA123" i="20"/>
  <c r="AX123" i="20"/>
  <c r="N125" i="30"/>
  <c r="P124" i="30"/>
  <c r="Q124" i="30" s="1"/>
  <c r="S124" i="30" s="1"/>
  <c r="U124" i="30" s="1"/>
  <c r="AT124" i="30" s="1"/>
  <c r="P125" i="25"/>
  <c r="Q125" i="25" s="1"/>
  <c r="S125" i="25" s="1"/>
  <c r="U125" i="25" s="1"/>
  <c r="AT125" i="25" s="1"/>
  <c r="O126" i="25"/>
  <c r="N109" i="31"/>
  <c r="O109" i="31" s="1"/>
  <c r="P34" i="1"/>
  <c r="Q34" i="1" s="1"/>
  <c r="S34" i="1" s="1"/>
  <c r="U34" i="1" s="1"/>
  <c r="AQ34" i="1" s="1"/>
  <c r="AU34" i="1" s="1"/>
  <c r="O35" i="1"/>
  <c r="O64" i="25"/>
  <c r="P32" i="5"/>
  <c r="Q32" i="5" s="1"/>
  <c r="S32" i="5" s="1"/>
  <c r="U32" i="5" s="1"/>
  <c r="AQ32" i="5" s="1"/>
  <c r="AU32" i="5" s="1"/>
  <c r="O33" i="5"/>
  <c r="P125" i="17"/>
  <c r="Q125" i="17" s="1"/>
  <c r="S125" i="17" s="1"/>
  <c r="U125" i="17" s="1"/>
  <c r="AT125" i="17" s="1"/>
  <c r="O126" i="17"/>
  <c r="P65" i="17"/>
  <c r="Q65" i="17" s="1"/>
  <c r="S65" i="17" s="1"/>
  <c r="U65" i="17" s="1"/>
  <c r="AQ65" i="17" s="1"/>
  <c r="AU65" i="17" s="1"/>
  <c r="O66" i="17"/>
  <c r="P95" i="18"/>
  <c r="Q95" i="18" s="1"/>
  <c r="S95" i="18" s="1"/>
  <c r="U95" i="18" s="1"/>
  <c r="AJ95" i="18" s="1"/>
  <c r="AN95" i="18" s="1"/>
  <c r="O96" i="18"/>
  <c r="N125" i="21"/>
  <c r="O125" i="21" s="1"/>
  <c r="P124" i="21"/>
  <c r="Q124" i="21" s="1"/>
  <c r="S124" i="21" s="1"/>
  <c r="U124" i="21" s="1"/>
  <c r="AT124" i="21" s="1"/>
  <c r="P138" i="15"/>
  <c r="Q138" i="15" s="1"/>
  <c r="S138" i="15" s="1"/>
  <c r="U138" i="15" s="1"/>
  <c r="AT138" i="15" s="1"/>
  <c r="AX138" i="15" s="1"/>
  <c r="P110" i="24"/>
  <c r="Q110" i="24" s="1"/>
  <c r="S110" i="24" s="1"/>
  <c r="U110" i="24" s="1"/>
  <c r="AT110" i="24" s="1"/>
  <c r="AX110" i="24" s="1"/>
  <c r="O111" i="24"/>
  <c r="P140" i="10"/>
  <c r="Q140" i="10" s="1"/>
  <c r="S140" i="10" s="1"/>
  <c r="U140" i="10" s="1"/>
  <c r="AT140" i="10" s="1"/>
  <c r="AX140" i="10" s="1"/>
  <c r="O141" i="10"/>
  <c r="P46" i="16"/>
  <c r="Q46" i="16" s="1"/>
  <c r="S46" i="16" s="1"/>
  <c r="U46" i="16" s="1"/>
  <c r="AQ46" i="16" s="1"/>
  <c r="AU46" i="16" s="1"/>
  <c r="N109" i="9"/>
  <c r="O109" i="9" s="1"/>
  <c r="P108" i="9"/>
  <c r="Q108" i="9" s="1"/>
  <c r="S108" i="9" s="1"/>
  <c r="U108" i="9" s="1"/>
  <c r="AT108" i="9" s="1"/>
  <c r="AX108" i="9" s="1"/>
  <c r="P32" i="33"/>
  <c r="Q32" i="33" s="1"/>
  <c r="S32" i="33" s="1"/>
  <c r="U32" i="33" s="1"/>
  <c r="AQ32" i="33" s="1"/>
  <c r="AU32" i="33" s="1"/>
  <c r="O33" i="33"/>
  <c r="N109" i="23"/>
  <c r="O109" i="23" s="1"/>
  <c r="P63" i="16"/>
  <c r="Q63" i="16" s="1"/>
  <c r="S63" i="16" s="1"/>
  <c r="U63" i="16" s="1"/>
  <c r="AQ63" i="16" s="1"/>
  <c r="AU63" i="16" s="1"/>
  <c r="O64" i="16"/>
  <c r="P62" i="14"/>
  <c r="Q62" i="14" s="1"/>
  <c r="S62" i="14" s="1"/>
  <c r="U62" i="14" s="1"/>
  <c r="AQ62" i="14" s="1"/>
  <c r="AU62" i="14" s="1"/>
  <c r="AX123" i="33"/>
  <c r="BA123" i="33"/>
  <c r="P78" i="24"/>
  <c r="Q78" i="24" s="1"/>
  <c r="S78" i="24" s="1"/>
  <c r="U78" i="24" s="1"/>
  <c r="AQ78" i="24" s="1"/>
  <c r="AU78" i="24" s="1"/>
  <c r="O79" i="24"/>
  <c r="AX123" i="30"/>
  <c r="BA123" i="30"/>
  <c r="P93" i="9"/>
  <c r="Q93" i="9" s="1"/>
  <c r="S93" i="9" s="1"/>
  <c r="U93" i="9" s="1"/>
  <c r="AJ93" i="9" s="1"/>
  <c r="AN93" i="9" s="1"/>
  <c r="P124" i="2"/>
  <c r="Q124" i="2" s="1"/>
  <c r="S124" i="2" s="1"/>
  <c r="U124" i="2" s="1"/>
  <c r="AT124" i="2" s="1"/>
  <c r="P108" i="19"/>
  <c r="Q108" i="19" s="1"/>
  <c r="S108" i="19" s="1"/>
  <c r="U108" i="19" s="1"/>
  <c r="AT108" i="19" s="1"/>
  <c r="AX108" i="19" s="1"/>
  <c r="AX123" i="21"/>
  <c r="BA123" i="21"/>
  <c r="N109" i="21"/>
  <c r="O109" i="21" s="1"/>
  <c r="P33" i="14"/>
  <c r="Q33" i="14" s="1"/>
  <c r="S33" i="14" s="1"/>
  <c r="U33" i="14" s="1"/>
  <c r="AQ33" i="14" s="1"/>
  <c r="AU33" i="14" s="1"/>
  <c r="N109" i="26"/>
  <c r="O109" i="26" s="1"/>
  <c r="O109" i="28"/>
  <c r="O31" i="8"/>
  <c r="P108" i="15"/>
  <c r="Q108" i="15" s="1"/>
  <c r="S108" i="15" s="1"/>
  <c r="U108" i="15" s="1"/>
  <c r="AT108" i="15" s="1"/>
  <c r="AX108" i="15" s="1"/>
  <c r="O124" i="11"/>
  <c r="O127" i="1"/>
  <c r="P48" i="30"/>
  <c r="Q48" i="30" s="1"/>
  <c r="S48" i="30" s="1"/>
  <c r="U48" i="30" s="1"/>
  <c r="AQ48" i="30" s="1"/>
  <c r="AU48" i="30" s="1"/>
  <c r="O49" i="30"/>
  <c r="N140" i="27"/>
  <c r="P139" i="27"/>
  <c r="Q139" i="27" s="1"/>
  <c r="S139" i="27" s="1"/>
  <c r="U139" i="27" s="1"/>
  <c r="AT139" i="27" s="1"/>
  <c r="AX139" i="27" s="1"/>
  <c r="O140" i="27"/>
  <c r="P47" i="25"/>
  <c r="Q47" i="25" s="1"/>
  <c r="S47" i="25" s="1"/>
  <c r="U47" i="25" s="1"/>
  <c r="AQ47" i="25" s="1"/>
  <c r="AU47" i="25" s="1"/>
  <c r="O48" i="25"/>
  <c r="P94" i="3"/>
  <c r="Q94" i="3" s="1"/>
  <c r="S94" i="3" s="1"/>
  <c r="U94" i="3" s="1"/>
  <c r="AJ94" i="3" s="1"/>
  <c r="AN94" i="3" s="1"/>
  <c r="O95" i="3"/>
  <c r="P139" i="26"/>
  <c r="Q139" i="26" s="1"/>
  <c r="S139" i="26" s="1"/>
  <c r="U139" i="26" s="1"/>
  <c r="AT139" i="26" s="1"/>
  <c r="AX139" i="26" s="1"/>
  <c r="P95" i="14"/>
  <c r="Q95" i="14" s="1"/>
  <c r="S95" i="14" s="1"/>
  <c r="U95" i="14" s="1"/>
  <c r="AJ95" i="14" s="1"/>
  <c r="AN95" i="14" s="1"/>
  <c r="P139" i="21"/>
  <c r="Q139" i="21" s="1"/>
  <c r="S139" i="21" s="1"/>
  <c r="U139" i="21" s="1"/>
  <c r="AT139" i="21" s="1"/>
  <c r="AX139" i="21" s="1"/>
  <c r="N140" i="21"/>
  <c r="O140" i="21"/>
  <c r="AX123" i="2"/>
  <c r="BA123" i="2"/>
  <c r="P125" i="8"/>
  <c r="Q125" i="8" s="1"/>
  <c r="S125" i="8" s="1"/>
  <c r="U125" i="8" s="1"/>
  <c r="AT125" i="8" s="1"/>
  <c r="AX124" i="17"/>
  <c r="BA124" i="17"/>
  <c r="P49" i="33"/>
  <c r="Q49" i="33" s="1"/>
  <c r="S49" i="33" s="1"/>
  <c r="U49" i="33" s="1"/>
  <c r="AQ49" i="33" s="1"/>
  <c r="AU49" i="33" s="1"/>
  <c r="O50" i="33"/>
  <c r="P64" i="7"/>
  <c r="Q64" i="7" s="1"/>
  <c r="S64" i="7" s="1"/>
  <c r="U64" i="7" s="1"/>
  <c r="AQ64" i="7" s="1"/>
  <c r="AU64" i="7" s="1"/>
  <c r="P138" i="29"/>
  <c r="Q138" i="29" s="1"/>
  <c r="S138" i="29" s="1"/>
  <c r="U138" i="29" s="1"/>
  <c r="AT138" i="29" s="1"/>
  <c r="AX138" i="29" s="1"/>
  <c r="O139" i="29"/>
  <c r="P49" i="23"/>
  <c r="Q49" i="23" s="1"/>
  <c r="S49" i="23" s="1"/>
  <c r="U49" i="23" s="1"/>
  <c r="AQ49" i="23" s="1"/>
  <c r="AU49" i="23" s="1"/>
  <c r="AX123" i="11"/>
  <c r="BA123" i="11"/>
  <c r="AX126" i="1"/>
  <c r="BA126" i="1"/>
  <c r="P46" i="11"/>
  <c r="Q46" i="11" s="1"/>
  <c r="S46" i="11" s="1"/>
  <c r="U46" i="11" s="1"/>
  <c r="AQ46" i="11" s="1"/>
  <c r="AU46" i="11" s="1"/>
  <c r="O47" i="11"/>
  <c r="P110" i="18"/>
  <c r="Q110" i="18" s="1"/>
  <c r="S110" i="18" s="1"/>
  <c r="U110" i="18" s="1"/>
  <c r="AT110" i="18" s="1"/>
  <c r="AX110" i="18" s="1"/>
  <c r="O111" i="18"/>
  <c r="P47" i="5"/>
  <c r="Q47" i="5" s="1"/>
  <c r="S47" i="5" s="1"/>
  <c r="U47" i="5" s="1"/>
  <c r="AQ47" i="5" s="1"/>
  <c r="AU47" i="5" s="1"/>
  <c r="O48" i="5"/>
  <c r="P63" i="12"/>
  <c r="Q63" i="12" s="1"/>
  <c r="S63" i="12" s="1"/>
  <c r="U63" i="12" s="1"/>
  <c r="AQ63" i="12" s="1"/>
  <c r="AU63" i="12" s="1"/>
  <c r="P109" i="17"/>
  <c r="Q109" i="17" s="1"/>
  <c r="S109" i="17" s="1"/>
  <c r="U109" i="17" s="1"/>
  <c r="AT109" i="17" s="1"/>
  <c r="AX109" i="17" s="1"/>
  <c r="O110" i="17"/>
  <c r="P124" i="20"/>
  <c r="Q124" i="20" s="1"/>
  <c r="S124" i="20" s="1"/>
  <c r="U124" i="20" s="1"/>
  <c r="AT124" i="20" s="1"/>
  <c r="P63" i="22"/>
  <c r="Q63" i="22" s="1"/>
  <c r="S63" i="22" s="1"/>
  <c r="U63" i="22" s="1"/>
  <c r="AQ63" i="22" s="1"/>
  <c r="AU63" i="22" s="1"/>
  <c r="N93" i="29"/>
  <c r="O93" i="29" s="1"/>
  <c r="P92" i="29"/>
  <c r="Q92" i="29" s="1"/>
  <c r="S92" i="29" s="1"/>
  <c r="U92" i="29" s="1"/>
  <c r="AJ92" i="29" s="1"/>
  <c r="AN92" i="29" s="1"/>
  <c r="O94" i="6"/>
  <c r="P93" i="13"/>
  <c r="Q93" i="13" s="1"/>
  <c r="S93" i="13" s="1"/>
  <c r="U93" i="13" s="1"/>
  <c r="AJ93" i="13" s="1"/>
  <c r="AN93" i="13" s="1"/>
  <c r="O94" i="13"/>
  <c r="O64" i="27"/>
  <c r="P78" i="8"/>
  <c r="Q78" i="8" s="1"/>
  <c r="S78" i="8" s="1"/>
  <c r="U78" i="8" s="1"/>
  <c r="AQ78" i="8" s="1"/>
  <c r="AU78" i="8" s="1"/>
  <c r="P139" i="14"/>
  <c r="Q139" i="14" s="1"/>
  <c r="S139" i="14" s="1"/>
  <c r="U139" i="14" s="1"/>
  <c r="AT139" i="14" s="1"/>
  <c r="AX139" i="14" s="1"/>
  <c r="N140" i="14"/>
  <c r="O140" i="14" s="1"/>
  <c r="N93" i="10"/>
  <c r="O93" i="10" s="1"/>
  <c r="O139" i="28"/>
  <c r="O95" i="22"/>
  <c r="N140" i="8"/>
  <c r="O140" i="8" s="1"/>
  <c r="O140" i="17"/>
  <c r="P63" i="31"/>
  <c r="Q63" i="31" s="1"/>
  <c r="S63" i="31" s="1"/>
  <c r="U63" i="31" s="1"/>
  <c r="AQ63" i="31" s="1"/>
  <c r="AU63" i="31" s="1"/>
  <c r="O64" i="31"/>
  <c r="O109" i="11"/>
  <c r="O63" i="9"/>
  <c r="N77" i="1"/>
  <c r="O77" i="1" s="1"/>
  <c r="N109" i="28"/>
  <c r="O33" i="10"/>
  <c r="O124" i="29"/>
  <c r="BA124" i="26"/>
  <c r="AX124" i="26"/>
  <c r="O32" i="3"/>
  <c r="P78" i="9"/>
  <c r="Q78" i="9" s="1"/>
  <c r="S78" i="9" s="1"/>
  <c r="U78" i="9" s="1"/>
  <c r="AQ78" i="9" s="1"/>
  <c r="AU78" i="9" s="1"/>
  <c r="O79" i="9"/>
  <c r="P78" i="13"/>
  <c r="Q78" i="13" s="1"/>
  <c r="S78" i="13" s="1"/>
  <c r="U78" i="13" s="1"/>
  <c r="AQ78" i="13" s="1"/>
  <c r="AU78" i="13" s="1"/>
  <c r="O79" i="13"/>
  <c r="P139" i="9"/>
  <c r="Q139" i="9" s="1"/>
  <c r="S139" i="9" s="1"/>
  <c r="U139" i="9" s="1"/>
  <c r="AT139" i="9" s="1"/>
  <c r="AX139" i="9" s="1"/>
  <c r="N140" i="9"/>
  <c r="O140" i="9"/>
  <c r="BA124" i="22"/>
  <c r="AX124" i="22"/>
  <c r="P78" i="14"/>
  <c r="Q78" i="14" s="1"/>
  <c r="S78" i="14" s="1"/>
  <c r="U78" i="14" s="1"/>
  <c r="AQ78" i="14" s="1"/>
  <c r="AU78" i="14" s="1"/>
  <c r="O79" i="14"/>
  <c r="P142" i="1"/>
  <c r="Q142" i="1" s="1"/>
  <c r="S142" i="1" s="1"/>
  <c r="U142" i="1" s="1"/>
  <c r="AT142" i="1" s="1"/>
  <c r="AX142" i="1" s="1"/>
  <c r="P139" i="24"/>
  <c r="Q139" i="24" s="1"/>
  <c r="S139" i="24" s="1"/>
  <c r="U139" i="24" s="1"/>
  <c r="AT139" i="24" s="1"/>
  <c r="AX139" i="24" s="1"/>
  <c r="P32" i="17"/>
  <c r="Q32" i="17" s="1"/>
  <c r="S32" i="17" s="1"/>
  <c r="U32" i="17" s="1"/>
  <c r="AQ32" i="17" s="1"/>
  <c r="AU32" i="17" s="1"/>
  <c r="O33" i="17"/>
  <c r="P125" i="3"/>
  <c r="Q125" i="3" s="1"/>
  <c r="S125" i="3" s="1"/>
  <c r="U125" i="3" s="1"/>
  <c r="AT125" i="3" s="1"/>
  <c r="N125" i="19"/>
  <c r="P124" i="19"/>
  <c r="Q124" i="19" s="1"/>
  <c r="S124" i="19" s="1"/>
  <c r="U124" i="19" s="1"/>
  <c r="AT124" i="19" s="1"/>
  <c r="P48" i="15"/>
  <c r="Q48" i="15" s="1"/>
  <c r="S48" i="15" s="1"/>
  <c r="U48" i="15" s="1"/>
  <c r="AQ48" i="15" s="1"/>
  <c r="AU48" i="15" s="1"/>
  <c r="O49" i="15"/>
  <c r="N125" i="7"/>
  <c r="P124" i="7"/>
  <c r="Q124" i="7" s="1"/>
  <c r="S124" i="7" s="1"/>
  <c r="U124" i="7" s="1"/>
  <c r="AT124" i="7" s="1"/>
  <c r="O125" i="7"/>
  <c r="P94" i="25"/>
  <c r="Q94" i="25" s="1"/>
  <c r="S94" i="25" s="1"/>
  <c r="U94" i="25" s="1"/>
  <c r="AJ94" i="25" s="1"/>
  <c r="AN94" i="25" s="1"/>
  <c r="P47" i="27"/>
  <c r="Q47" i="27" s="1"/>
  <c r="S47" i="27" s="1"/>
  <c r="U47" i="27" s="1"/>
  <c r="AQ47" i="27" s="1"/>
  <c r="AU47" i="27" s="1"/>
  <c r="AX123" i="29"/>
  <c r="BA123" i="29"/>
  <c r="P48" i="4"/>
  <c r="Q48" i="4" s="1"/>
  <c r="S48" i="4" s="1"/>
  <c r="U48" i="4" s="1"/>
  <c r="AQ48" i="4" s="1"/>
  <c r="AU48" i="4" s="1"/>
  <c r="O49" i="4"/>
  <c r="P47" i="21"/>
  <c r="Q47" i="21" s="1"/>
  <c r="S47" i="21" s="1"/>
  <c r="U47" i="21" s="1"/>
  <c r="AQ47" i="21" s="1"/>
  <c r="AU47" i="21" s="1"/>
  <c r="O48" i="21"/>
  <c r="P77" i="19"/>
  <c r="Q77" i="19" s="1"/>
  <c r="S77" i="19" s="1"/>
  <c r="U77" i="19" s="1"/>
  <c r="AQ77" i="19" s="1"/>
  <c r="AU77" i="19" s="1"/>
  <c r="P108" i="27"/>
  <c r="Q108" i="27" s="1"/>
  <c r="S108" i="27" s="1"/>
  <c r="U108" i="27" s="1"/>
  <c r="AT108" i="27" s="1"/>
  <c r="AX108" i="27" s="1"/>
  <c r="P108" i="20"/>
  <c r="Q108" i="20" s="1"/>
  <c r="S108" i="20" s="1"/>
  <c r="U108" i="20" s="1"/>
  <c r="AT108" i="20" s="1"/>
  <c r="AX108" i="20" s="1"/>
  <c r="P77" i="17"/>
  <c r="Q77" i="17" s="1"/>
  <c r="S77" i="17" s="1"/>
  <c r="U77" i="17" s="1"/>
  <c r="AQ77" i="17" s="1"/>
  <c r="AU77" i="17" s="1"/>
  <c r="O125" i="10"/>
  <c r="N140" i="4"/>
  <c r="O140" i="4" s="1"/>
  <c r="O109" i="4"/>
  <c r="BA124" i="31"/>
  <c r="AX124" i="31"/>
  <c r="P48" i="12"/>
  <c r="Q48" i="12" s="1"/>
  <c r="S48" i="12" s="1"/>
  <c r="U48" i="12" s="1"/>
  <c r="AQ48" i="12" s="1"/>
  <c r="AU48" i="12" s="1"/>
  <c r="O49" i="12"/>
  <c r="N140" i="17"/>
  <c r="N109" i="11"/>
  <c r="AX123" i="19"/>
  <c r="BA123" i="19"/>
  <c r="AX123" i="7"/>
  <c r="BA123" i="7"/>
  <c r="P63" i="29"/>
  <c r="Q63" i="29" s="1"/>
  <c r="S63" i="29" s="1"/>
  <c r="U63" i="29" s="1"/>
  <c r="AQ63" i="29" s="1"/>
  <c r="AU63" i="29" s="1"/>
  <c r="O140" i="33"/>
  <c r="O94" i="28"/>
  <c r="N140" i="11"/>
  <c r="O140" i="11" s="1"/>
  <c r="O34" i="6"/>
  <c r="P141" i="34" l="1"/>
  <c r="Q141" i="34" s="1"/>
  <c r="S141" i="34" s="1"/>
  <c r="U141" i="34" s="1"/>
  <c r="AT141" i="34" s="1"/>
  <c r="AX141" i="34" s="1"/>
  <c r="O142" i="34"/>
  <c r="P96" i="34"/>
  <c r="Q96" i="34" s="1"/>
  <c r="S96" i="34" s="1"/>
  <c r="U96" i="34" s="1"/>
  <c r="AJ96" i="34" s="1"/>
  <c r="AN96" i="34" s="1"/>
  <c r="O97" i="34"/>
  <c r="P49" i="34"/>
  <c r="Q49" i="34" s="1"/>
  <c r="S49" i="34" s="1"/>
  <c r="U49" i="34" s="1"/>
  <c r="AQ49" i="34" s="1"/>
  <c r="AU49" i="34" s="1"/>
  <c r="P111" i="34"/>
  <c r="Q111" i="34" s="1"/>
  <c r="S111" i="34" s="1"/>
  <c r="U111" i="34" s="1"/>
  <c r="AT111" i="34" s="1"/>
  <c r="AX111" i="34" s="1"/>
  <c r="O112" i="34"/>
  <c r="P32" i="34"/>
  <c r="Q32" i="34" s="1"/>
  <c r="S32" i="34" s="1"/>
  <c r="U32" i="34" s="1"/>
  <c r="AQ32" i="34" s="1"/>
  <c r="AU32" i="34" s="1"/>
  <c r="P79" i="34"/>
  <c r="Q79" i="34" s="1"/>
  <c r="S79" i="34" s="1"/>
  <c r="U79" i="34" s="1"/>
  <c r="AQ79" i="34" s="1"/>
  <c r="AU79" i="34" s="1"/>
  <c r="O80" i="34"/>
  <c r="P126" i="34"/>
  <c r="Q126" i="34" s="1"/>
  <c r="S126" i="34" s="1"/>
  <c r="U126" i="34" s="1"/>
  <c r="AT126" i="34" s="1"/>
  <c r="O63" i="34"/>
  <c r="BA125" i="34"/>
  <c r="AX125" i="34"/>
  <c r="P109" i="31"/>
  <c r="Q109" i="31" s="1"/>
  <c r="S109" i="31" s="1"/>
  <c r="U109" i="31" s="1"/>
  <c r="AT109" i="31" s="1"/>
  <c r="AX109" i="31" s="1"/>
  <c r="O110" i="31"/>
  <c r="P140" i="14"/>
  <c r="Q140" i="14" s="1"/>
  <c r="S140" i="14" s="1"/>
  <c r="U140" i="14" s="1"/>
  <c r="AT140" i="14" s="1"/>
  <c r="AX140" i="14" s="1"/>
  <c r="O141" i="14"/>
  <c r="P125" i="21"/>
  <c r="Q125" i="21" s="1"/>
  <c r="S125" i="21" s="1"/>
  <c r="U125" i="21" s="1"/>
  <c r="AT125" i="21" s="1"/>
  <c r="O126" i="21"/>
  <c r="P140" i="13"/>
  <c r="Q140" i="13" s="1"/>
  <c r="S140" i="13" s="1"/>
  <c r="U140" i="13" s="1"/>
  <c r="AT140" i="13" s="1"/>
  <c r="AX140" i="13" s="1"/>
  <c r="O141" i="13"/>
  <c r="P140" i="18"/>
  <c r="Q140" i="18" s="1"/>
  <c r="S140" i="18" s="1"/>
  <c r="U140" i="18" s="1"/>
  <c r="AT140" i="18" s="1"/>
  <c r="AX140" i="18" s="1"/>
  <c r="P62" i="3"/>
  <c r="Q62" i="3" s="1"/>
  <c r="S62" i="3" s="1"/>
  <c r="U62" i="3" s="1"/>
  <c r="AQ62" i="3" s="1"/>
  <c r="AU62" i="3" s="1"/>
  <c r="O63" i="3"/>
  <c r="P77" i="1"/>
  <c r="Q77" i="1" s="1"/>
  <c r="S77" i="1" s="1"/>
  <c r="U77" i="1" s="1"/>
  <c r="AQ77" i="1" s="1"/>
  <c r="AU77" i="1" s="1"/>
  <c r="P109" i="26"/>
  <c r="Q109" i="26" s="1"/>
  <c r="S109" i="26" s="1"/>
  <c r="U109" i="26" s="1"/>
  <c r="AT109" i="26" s="1"/>
  <c r="AX109" i="26" s="1"/>
  <c r="P109" i="23"/>
  <c r="Q109" i="23" s="1"/>
  <c r="S109" i="23" s="1"/>
  <c r="U109" i="23" s="1"/>
  <c r="AT109" i="23" s="1"/>
  <c r="AX109" i="23" s="1"/>
  <c r="P93" i="29"/>
  <c r="Q93" i="29" s="1"/>
  <c r="S93" i="29" s="1"/>
  <c r="U93" i="29" s="1"/>
  <c r="AJ93" i="29" s="1"/>
  <c r="AN93" i="29" s="1"/>
  <c r="O94" i="29"/>
  <c r="P93" i="16"/>
  <c r="Q93" i="16" s="1"/>
  <c r="S93" i="16" s="1"/>
  <c r="U93" i="16" s="1"/>
  <c r="AJ93" i="16" s="1"/>
  <c r="AN93" i="16" s="1"/>
  <c r="O94" i="16"/>
  <c r="P125" i="22"/>
  <c r="Q125" i="22" s="1"/>
  <c r="S125" i="22" s="1"/>
  <c r="U125" i="22" s="1"/>
  <c r="AT125" i="22" s="1"/>
  <c r="P140" i="4"/>
  <c r="Q140" i="4" s="1"/>
  <c r="S140" i="4" s="1"/>
  <c r="U140" i="4" s="1"/>
  <c r="AT140" i="4" s="1"/>
  <c r="AX140" i="4" s="1"/>
  <c r="O141" i="4"/>
  <c r="P109" i="9"/>
  <c r="Q109" i="9" s="1"/>
  <c r="S109" i="9" s="1"/>
  <c r="U109" i="9" s="1"/>
  <c r="AT109" i="9" s="1"/>
  <c r="AX109" i="9" s="1"/>
  <c r="O110" i="9"/>
  <c r="P140" i="11"/>
  <c r="Q140" i="11" s="1"/>
  <c r="S140" i="11" s="1"/>
  <c r="U140" i="11" s="1"/>
  <c r="AT140" i="11" s="1"/>
  <c r="AX140" i="11" s="1"/>
  <c r="O141" i="11"/>
  <c r="P140" i="8"/>
  <c r="Q140" i="8" s="1"/>
  <c r="S140" i="8" s="1"/>
  <c r="U140" i="8" s="1"/>
  <c r="AT140" i="8" s="1"/>
  <c r="AX140" i="8" s="1"/>
  <c r="O141" i="8"/>
  <c r="P93" i="23"/>
  <c r="Q93" i="23" s="1"/>
  <c r="S93" i="23" s="1"/>
  <c r="U93" i="23" s="1"/>
  <c r="AJ93" i="23" s="1"/>
  <c r="AN93" i="23" s="1"/>
  <c r="O94" i="23"/>
  <c r="P65" i="18"/>
  <c r="Q65" i="18" s="1"/>
  <c r="S65" i="18" s="1"/>
  <c r="U65" i="18" s="1"/>
  <c r="AQ65" i="18" s="1"/>
  <c r="AU65" i="18" s="1"/>
  <c r="P94" i="8"/>
  <c r="Q94" i="8" s="1"/>
  <c r="S94" i="8" s="1"/>
  <c r="U94" i="8" s="1"/>
  <c r="AJ94" i="8" s="1"/>
  <c r="AN94" i="8" s="1"/>
  <c r="O95" i="8"/>
  <c r="P94" i="28"/>
  <c r="Q94" i="28" s="1"/>
  <c r="S94" i="28" s="1"/>
  <c r="U94" i="28" s="1"/>
  <c r="AJ94" i="28" s="1"/>
  <c r="AN94" i="28" s="1"/>
  <c r="O95" i="28"/>
  <c r="P140" i="9"/>
  <c r="Q140" i="9" s="1"/>
  <c r="S140" i="9" s="1"/>
  <c r="U140" i="9" s="1"/>
  <c r="AT140" i="9" s="1"/>
  <c r="AX140" i="9" s="1"/>
  <c r="P109" i="11"/>
  <c r="Q109" i="11" s="1"/>
  <c r="S109" i="11" s="1"/>
  <c r="U109" i="11" s="1"/>
  <c r="AT109" i="11" s="1"/>
  <c r="AX109" i="11" s="1"/>
  <c r="P94" i="13"/>
  <c r="Q94" i="13" s="1"/>
  <c r="S94" i="13" s="1"/>
  <c r="U94" i="13" s="1"/>
  <c r="AJ94" i="13" s="1"/>
  <c r="AN94" i="13" s="1"/>
  <c r="BA124" i="2"/>
  <c r="AX124" i="2"/>
  <c r="N109" i="10"/>
  <c r="P64" i="30"/>
  <c r="Q64" i="30" s="1"/>
  <c r="S64" i="30" s="1"/>
  <c r="U64" i="30" s="1"/>
  <c r="AQ64" i="30" s="1"/>
  <c r="AU64" i="30" s="1"/>
  <c r="O65" i="30"/>
  <c r="N125" i="13"/>
  <c r="P94" i="24"/>
  <c r="Q94" i="24" s="1"/>
  <c r="S94" i="24" s="1"/>
  <c r="U94" i="24" s="1"/>
  <c r="AJ94" i="24" s="1"/>
  <c r="AN94" i="24" s="1"/>
  <c r="O95" i="24"/>
  <c r="AX125" i="6"/>
  <c r="BA125" i="6"/>
  <c r="O33" i="23"/>
  <c r="P64" i="26"/>
  <c r="Q64" i="26" s="1"/>
  <c r="S64" i="26" s="1"/>
  <c r="U64" i="26" s="1"/>
  <c r="AQ64" i="26" s="1"/>
  <c r="AU64" i="26" s="1"/>
  <c r="O65" i="26"/>
  <c r="P93" i="21"/>
  <c r="Q93" i="21" s="1"/>
  <c r="S93" i="21" s="1"/>
  <c r="U93" i="21" s="1"/>
  <c r="AJ93" i="21" s="1"/>
  <c r="AN93" i="21" s="1"/>
  <c r="O94" i="31"/>
  <c r="O66" i="13"/>
  <c r="O94" i="27"/>
  <c r="P78" i="22"/>
  <c r="Q78" i="22" s="1"/>
  <c r="S78" i="22" s="1"/>
  <c r="U78" i="22" s="1"/>
  <c r="AQ78" i="22" s="1"/>
  <c r="AU78" i="22" s="1"/>
  <c r="O79" i="22"/>
  <c r="P109" i="30"/>
  <c r="Q109" i="30" s="1"/>
  <c r="S109" i="30" s="1"/>
  <c r="U109" i="30" s="1"/>
  <c r="AT109" i="30" s="1"/>
  <c r="AX109" i="30" s="1"/>
  <c r="O110" i="30"/>
  <c r="P79" i="30"/>
  <c r="Q79" i="30" s="1"/>
  <c r="S79" i="30" s="1"/>
  <c r="U79" i="30" s="1"/>
  <c r="AQ79" i="30" s="1"/>
  <c r="AU79" i="30" s="1"/>
  <c r="O80" i="30"/>
  <c r="P140" i="30"/>
  <c r="Q140" i="30" s="1"/>
  <c r="S140" i="30" s="1"/>
  <c r="U140" i="30" s="1"/>
  <c r="AT140" i="30" s="1"/>
  <c r="AX140" i="30" s="1"/>
  <c r="O141" i="30"/>
  <c r="P79" i="6"/>
  <c r="Q79" i="6" s="1"/>
  <c r="S79" i="6" s="1"/>
  <c r="U79" i="6" s="1"/>
  <c r="AQ79" i="6" s="1"/>
  <c r="AU79" i="6" s="1"/>
  <c r="O80" i="6"/>
  <c r="P79" i="27"/>
  <c r="Q79" i="27" s="1"/>
  <c r="S79" i="27" s="1"/>
  <c r="U79" i="27" s="1"/>
  <c r="AQ79" i="27" s="1"/>
  <c r="AU79" i="27" s="1"/>
  <c r="O80" i="27"/>
  <c r="P93" i="17"/>
  <c r="Q93" i="17" s="1"/>
  <c r="S93" i="17" s="1"/>
  <c r="U93" i="17" s="1"/>
  <c r="AJ93" i="17" s="1"/>
  <c r="AN93" i="17" s="1"/>
  <c r="O94" i="17"/>
  <c r="P140" i="33"/>
  <c r="Q140" i="33" s="1"/>
  <c r="S140" i="33" s="1"/>
  <c r="U140" i="33" s="1"/>
  <c r="AT140" i="33" s="1"/>
  <c r="AX140" i="33" s="1"/>
  <c r="O141" i="33"/>
  <c r="P125" i="10"/>
  <c r="Q125" i="10" s="1"/>
  <c r="S125" i="10" s="1"/>
  <c r="U125" i="10" s="1"/>
  <c r="AT125" i="10" s="1"/>
  <c r="O126" i="10"/>
  <c r="O126" i="3"/>
  <c r="P64" i="31"/>
  <c r="Q64" i="31" s="1"/>
  <c r="S64" i="31" s="1"/>
  <c r="U64" i="31" s="1"/>
  <c r="AQ64" i="31" s="1"/>
  <c r="AU64" i="31" s="1"/>
  <c r="O65" i="31"/>
  <c r="P111" i="18"/>
  <c r="Q111" i="18" s="1"/>
  <c r="S111" i="18" s="1"/>
  <c r="U111" i="18" s="1"/>
  <c r="AT111" i="18" s="1"/>
  <c r="AX111" i="18" s="1"/>
  <c r="N109" i="15"/>
  <c r="O109" i="15" s="1"/>
  <c r="N125" i="2"/>
  <c r="O125" i="2" s="1"/>
  <c r="P66" i="17"/>
  <c r="Q66" i="17" s="1"/>
  <c r="S66" i="17" s="1"/>
  <c r="U66" i="17" s="1"/>
  <c r="AQ66" i="17" s="1"/>
  <c r="AU66" i="17" s="1"/>
  <c r="O67" i="17"/>
  <c r="P110" i="3"/>
  <c r="Q110" i="3" s="1"/>
  <c r="S110" i="3" s="1"/>
  <c r="U110" i="3" s="1"/>
  <c r="AT110" i="3" s="1"/>
  <c r="AX110" i="3" s="1"/>
  <c r="P48" i="29"/>
  <c r="Q48" i="29" s="1"/>
  <c r="S48" i="29" s="1"/>
  <c r="U48" i="29" s="1"/>
  <c r="AQ48" i="29" s="1"/>
  <c r="AU48" i="29" s="1"/>
  <c r="O49" i="29"/>
  <c r="P110" i="8"/>
  <c r="Q110" i="8" s="1"/>
  <c r="S110" i="8" s="1"/>
  <c r="U110" i="8" s="1"/>
  <c r="AT110" i="8" s="1"/>
  <c r="AX110" i="8" s="1"/>
  <c r="P78" i="11"/>
  <c r="Q78" i="11" s="1"/>
  <c r="S78" i="11" s="1"/>
  <c r="U78" i="11" s="1"/>
  <c r="AQ78" i="11" s="1"/>
  <c r="AU78" i="11" s="1"/>
  <c r="O79" i="11"/>
  <c r="O140" i="7"/>
  <c r="P65" i="24"/>
  <c r="Q65" i="24" s="1"/>
  <c r="S65" i="24" s="1"/>
  <c r="U65" i="24" s="1"/>
  <c r="AQ65" i="24" s="1"/>
  <c r="AU65" i="24" s="1"/>
  <c r="O66" i="24"/>
  <c r="P31" i="24"/>
  <c r="Q31" i="24" s="1"/>
  <c r="S31" i="24" s="1"/>
  <c r="U31" i="24" s="1"/>
  <c r="AQ31" i="24" s="1"/>
  <c r="AU31" i="24" s="1"/>
  <c r="O64" i="29"/>
  <c r="O78" i="17"/>
  <c r="BA125" i="3"/>
  <c r="AX125" i="3"/>
  <c r="P94" i="6"/>
  <c r="Q94" i="6" s="1"/>
  <c r="S94" i="6" s="1"/>
  <c r="U94" i="6" s="1"/>
  <c r="AJ94" i="6" s="1"/>
  <c r="AN94" i="6" s="1"/>
  <c r="O95" i="6"/>
  <c r="N140" i="26"/>
  <c r="O140" i="26" s="1"/>
  <c r="P31" i="8"/>
  <c r="Q31" i="8" s="1"/>
  <c r="S31" i="8" s="1"/>
  <c r="U31" i="8" s="1"/>
  <c r="AQ31" i="8" s="1"/>
  <c r="AU31" i="8" s="1"/>
  <c r="O32" i="8"/>
  <c r="O94" i="9"/>
  <c r="O65" i="19"/>
  <c r="O50" i="28"/>
  <c r="O97" i="1"/>
  <c r="O33" i="4"/>
  <c r="N140" i="7"/>
  <c r="N125" i="28"/>
  <c r="O125" i="28" s="1"/>
  <c r="O141" i="22"/>
  <c r="O94" i="4"/>
  <c r="P109" i="16"/>
  <c r="Q109" i="16" s="1"/>
  <c r="S109" i="16" s="1"/>
  <c r="U109" i="16" s="1"/>
  <c r="AT109" i="16" s="1"/>
  <c r="AX109" i="16" s="1"/>
  <c r="O110" i="16"/>
  <c r="N140" i="2"/>
  <c r="O140" i="2" s="1"/>
  <c r="O93" i="7"/>
  <c r="P32" i="18"/>
  <c r="Q32" i="18" s="1"/>
  <c r="S32" i="18" s="1"/>
  <c r="U32" i="18" s="1"/>
  <c r="AQ32" i="18" s="1"/>
  <c r="AU32" i="18" s="1"/>
  <c r="O33" i="18"/>
  <c r="O112" i="1"/>
  <c r="P110" i="33"/>
  <c r="Q110" i="33" s="1"/>
  <c r="S110" i="33" s="1"/>
  <c r="U110" i="33" s="1"/>
  <c r="AT110" i="33" s="1"/>
  <c r="AX110" i="33" s="1"/>
  <c r="P126" i="31"/>
  <c r="Q126" i="31" s="1"/>
  <c r="S126" i="31" s="1"/>
  <c r="U126" i="31" s="1"/>
  <c r="AT126" i="31" s="1"/>
  <c r="P64" i="27"/>
  <c r="Q64" i="27" s="1"/>
  <c r="S64" i="27" s="1"/>
  <c r="U64" i="27" s="1"/>
  <c r="AQ64" i="27" s="1"/>
  <c r="AU64" i="27" s="1"/>
  <c r="P96" i="18"/>
  <c r="Q96" i="18" s="1"/>
  <c r="S96" i="18" s="1"/>
  <c r="U96" i="18" s="1"/>
  <c r="AJ96" i="18" s="1"/>
  <c r="AN96" i="18" s="1"/>
  <c r="BA124" i="13"/>
  <c r="AX124" i="13"/>
  <c r="P50" i="17"/>
  <c r="Q50" i="17" s="1"/>
  <c r="S50" i="17" s="1"/>
  <c r="U50" i="17" s="1"/>
  <c r="AQ50" i="17" s="1"/>
  <c r="AU50" i="17" s="1"/>
  <c r="P48" i="13"/>
  <c r="Q48" i="13" s="1"/>
  <c r="S48" i="13" s="1"/>
  <c r="U48" i="13" s="1"/>
  <c r="AQ48" i="13" s="1"/>
  <c r="AU48" i="13" s="1"/>
  <c r="P79" i="13"/>
  <c r="Q79" i="13" s="1"/>
  <c r="S79" i="13" s="1"/>
  <c r="U79" i="13" s="1"/>
  <c r="AQ79" i="13" s="1"/>
  <c r="AU79" i="13" s="1"/>
  <c r="O80" i="13"/>
  <c r="P47" i="11"/>
  <c r="Q47" i="11" s="1"/>
  <c r="S47" i="11" s="1"/>
  <c r="U47" i="11" s="1"/>
  <c r="AQ47" i="11" s="1"/>
  <c r="AU47" i="11" s="1"/>
  <c r="O48" i="11"/>
  <c r="P95" i="3"/>
  <c r="Q95" i="3" s="1"/>
  <c r="S95" i="3" s="1"/>
  <c r="U95" i="3" s="1"/>
  <c r="AJ95" i="3" s="1"/>
  <c r="AN95" i="3" s="1"/>
  <c r="O96" i="3"/>
  <c r="P109" i="28"/>
  <c r="Q109" i="28" s="1"/>
  <c r="S109" i="28" s="1"/>
  <c r="U109" i="28" s="1"/>
  <c r="AT109" i="28" s="1"/>
  <c r="AX109" i="28" s="1"/>
  <c r="O110" i="28"/>
  <c r="P126" i="17"/>
  <c r="Q126" i="17" s="1"/>
  <c r="S126" i="17" s="1"/>
  <c r="U126" i="17" s="1"/>
  <c r="AT126" i="17" s="1"/>
  <c r="O127" i="17"/>
  <c r="P64" i="23"/>
  <c r="Q64" i="23" s="1"/>
  <c r="S64" i="23" s="1"/>
  <c r="U64" i="23" s="1"/>
  <c r="AQ64" i="23" s="1"/>
  <c r="AU64" i="23" s="1"/>
  <c r="P94" i="15"/>
  <c r="Q94" i="15" s="1"/>
  <c r="S94" i="15" s="1"/>
  <c r="U94" i="15" s="1"/>
  <c r="AJ94" i="15" s="1"/>
  <c r="AN94" i="15" s="1"/>
  <c r="O95" i="15"/>
  <c r="AX124" i="28"/>
  <c r="BA124" i="28"/>
  <c r="P48" i="9"/>
  <c r="Q48" i="9" s="1"/>
  <c r="S48" i="9" s="1"/>
  <c r="U48" i="9" s="1"/>
  <c r="AQ48" i="9" s="1"/>
  <c r="AU48" i="9" s="1"/>
  <c r="O49" i="9"/>
  <c r="P64" i="15"/>
  <c r="Q64" i="15" s="1"/>
  <c r="S64" i="15" s="1"/>
  <c r="U64" i="15" s="1"/>
  <c r="AQ64" i="15" s="1"/>
  <c r="AU64" i="15" s="1"/>
  <c r="P49" i="6"/>
  <c r="Q49" i="6" s="1"/>
  <c r="S49" i="6" s="1"/>
  <c r="U49" i="6" s="1"/>
  <c r="AQ49" i="6" s="1"/>
  <c r="AU49" i="6" s="1"/>
  <c r="O50" i="6"/>
  <c r="AX125" i="31"/>
  <c r="BA125" i="31"/>
  <c r="P33" i="33"/>
  <c r="Q33" i="33" s="1"/>
  <c r="S33" i="33" s="1"/>
  <c r="U33" i="33" s="1"/>
  <c r="AQ33" i="33" s="1"/>
  <c r="AU33" i="33" s="1"/>
  <c r="P93" i="20"/>
  <c r="Q93" i="20" s="1"/>
  <c r="S93" i="20" s="1"/>
  <c r="U93" i="20" s="1"/>
  <c r="AJ93" i="20" s="1"/>
  <c r="AN93" i="20" s="1"/>
  <c r="O94" i="20"/>
  <c r="P126" i="6"/>
  <c r="Q126" i="6" s="1"/>
  <c r="S126" i="6" s="1"/>
  <c r="U126" i="6" s="1"/>
  <c r="AT126" i="6" s="1"/>
  <c r="P140" i="17"/>
  <c r="Q140" i="17" s="1"/>
  <c r="S140" i="17" s="1"/>
  <c r="U140" i="17" s="1"/>
  <c r="AT140" i="17" s="1"/>
  <c r="AX140" i="17" s="1"/>
  <c r="O109" i="20"/>
  <c r="O48" i="27"/>
  <c r="O47" i="16"/>
  <c r="BA125" i="17"/>
  <c r="AX125" i="17"/>
  <c r="O140" i="6"/>
  <c r="O50" i="22"/>
  <c r="O96" i="12"/>
  <c r="O65" i="21"/>
  <c r="P31" i="2"/>
  <c r="Q31" i="2" s="1"/>
  <c r="S31" i="2" s="1"/>
  <c r="U31" i="2" s="1"/>
  <c r="AQ31" i="2" s="1"/>
  <c r="AU31" i="2" s="1"/>
  <c r="O32" i="2"/>
  <c r="P47" i="1"/>
  <c r="Q47" i="1" s="1"/>
  <c r="S47" i="1" s="1"/>
  <c r="U47" i="1" s="1"/>
  <c r="AQ47" i="1" s="1"/>
  <c r="AU47" i="1" s="1"/>
  <c r="O48" i="1"/>
  <c r="O124" i="15"/>
  <c r="O35" i="7"/>
  <c r="N140" i="20"/>
  <c r="O140" i="20" s="1"/>
  <c r="N93" i="7"/>
  <c r="P50" i="33"/>
  <c r="Q50" i="33" s="1"/>
  <c r="S50" i="33" s="1"/>
  <c r="U50" i="33" s="1"/>
  <c r="AQ50" i="33" s="1"/>
  <c r="AU50" i="33" s="1"/>
  <c r="P124" i="33"/>
  <c r="Q124" i="33" s="1"/>
  <c r="S124" i="33" s="1"/>
  <c r="U124" i="33" s="1"/>
  <c r="AT124" i="33" s="1"/>
  <c r="N109" i="20"/>
  <c r="O95" i="25"/>
  <c r="P95" i="22"/>
  <c r="Q95" i="22" s="1"/>
  <c r="S95" i="22" s="1"/>
  <c r="U95" i="22" s="1"/>
  <c r="AJ95" i="22" s="1"/>
  <c r="AN95" i="22" s="1"/>
  <c r="O96" i="22"/>
  <c r="O64" i="22"/>
  <c r="P79" i="24"/>
  <c r="Q79" i="24" s="1"/>
  <c r="S79" i="24" s="1"/>
  <c r="U79" i="24" s="1"/>
  <c r="AQ79" i="24" s="1"/>
  <c r="AU79" i="24" s="1"/>
  <c r="P141" i="10"/>
  <c r="Q141" i="10" s="1"/>
  <c r="S141" i="10" s="1"/>
  <c r="U141" i="10" s="1"/>
  <c r="AT141" i="10" s="1"/>
  <c r="AX141" i="10" s="1"/>
  <c r="N140" i="6"/>
  <c r="P34" i="9"/>
  <c r="Q34" i="9" s="1"/>
  <c r="S34" i="9" s="1"/>
  <c r="U34" i="9" s="1"/>
  <c r="AQ34" i="9" s="1"/>
  <c r="AU34" i="9" s="1"/>
  <c r="O35" i="9"/>
  <c r="P65" i="5"/>
  <c r="Q65" i="5" s="1"/>
  <c r="S65" i="5" s="1"/>
  <c r="U65" i="5" s="1"/>
  <c r="AQ65" i="5" s="1"/>
  <c r="AU65" i="5" s="1"/>
  <c r="O66" i="5"/>
  <c r="P110" i="6"/>
  <c r="Q110" i="6" s="1"/>
  <c r="S110" i="6" s="1"/>
  <c r="U110" i="6" s="1"/>
  <c r="AT110" i="6" s="1"/>
  <c r="AX110" i="6" s="1"/>
  <c r="O111" i="6"/>
  <c r="P65" i="10"/>
  <c r="Q65" i="10" s="1"/>
  <c r="S65" i="10" s="1"/>
  <c r="U65" i="10" s="1"/>
  <c r="AQ65" i="10" s="1"/>
  <c r="AU65" i="10" s="1"/>
  <c r="O66" i="10"/>
  <c r="P126" i="12"/>
  <c r="Q126" i="12" s="1"/>
  <c r="S126" i="12" s="1"/>
  <c r="U126" i="12" s="1"/>
  <c r="AT126" i="12" s="1"/>
  <c r="P110" i="25"/>
  <c r="Q110" i="25" s="1"/>
  <c r="S110" i="25" s="1"/>
  <c r="U110" i="25" s="1"/>
  <c r="AT110" i="25" s="1"/>
  <c r="AX110" i="25" s="1"/>
  <c r="O111" i="25"/>
  <c r="AX124" i="24"/>
  <c r="BA124" i="24"/>
  <c r="P78" i="28"/>
  <c r="Q78" i="28" s="1"/>
  <c r="S78" i="28" s="1"/>
  <c r="U78" i="28" s="1"/>
  <c r="AQ78" i="28" s="1"/>
  <c r="AU78" i="28" s="1"/>
  <c r="O79" i="28"/>
  <c r="P109" i="4"/>
  <c r="Q109" i="4" s="1"/>
  <c r="S109" i="4" s="1"/>
  <c r="U109" i="4" s="1"/>
  <c r="AT109" i="4" s="1"/>
  <c r="AX109" i="4" s="1"/>
  <c r="O110" i="4"/>
  <c r="P48" i="25"/>
  <c r="Q48" i="25" s="1"/>
  <c r="S48" i="25" s="1"/>
  <c r="U48" i="25" s="1"/>
  <c r="AQ48" i="25" s="1"/>
  <c r="AU48" i="25" s="1"/>
  <c r="O49" i="25"/>
  <c r="P33" i="5"/>
  <c r="Q33" i="5" s="1"/>
  <c r="S33" i="5" s="1"/>
  <c r="U33" i="5" s="1"/>
  <c r="AQ33" i="5" s="1"/>
  <c r="AU33" i="5" s="1"/>
  <c r="P65" i="33"/>
  <c r="Q65" i="33" s="1"/>
  <c r="S65" i="33" s="1"/>
  <c r="U65" i="33" s="1"/>
  <c r="AQ65" i="33" s="1"/>
  <c r="AU65" i="33" s="1"/>
  <c r="O66" i="33"/>
  <c r="P32" i="13"/>
  <c r="Q32" i="13" s="1"/>
  <c r="S32" i="13" s="1"/>
  <c r="U32" i="13" s="1"/>
  <c r="AQ32" i="13" s="1"/>
  <c r="AU32" i="13" s="1"/>
  <c r="P32" i="3"/>
  <c r="Q32" i="3" s="1"/>
  <c r="S32" i="3" s="1"/>
  <c r="U32" i="3" s="1"/>
  <c r="AQ32" i="3" s="1"/>
  <c r="AU32" i="3" s="1"/>
  <c r="O33" i="3"/>
  <c r="O126" i="8"/>
  <c r="O34" i="14"/>
  <c r="P64" i="25"/>
  <c r="Q64" i="25" s="1"/>
  <c r="S64" i="25" s="1"/>
  <c r="U64" i="25" s="1"/>
  <c r="AQ64" i="25" s="1"/>
  <c r="AU64" i="25" s="1"/>
  <c r="O48" i="24"/>
  <c r="O32" i="12"/>
  <c r="O126" i="14"/>
  <c r="O78" i="15"/>
  <c r="O94" i="19"/>
  <c r="O48" i="20"/>
  <c r="O124" i="9"/>
  <c r="O35" i="25"/>
  <c r="P48" i="18"/>
  <c r="Q48" i="18" s="1"/>
  <c r="S48" i="18" s="1"/>
  <c r="U48" i="18" s="1"/>
  <c r="AQ48" i="18" s="1"/>
  <c r="AU48" i="18" s="1"/>
  <c r="O80" i="2"/>
  <c r="N125" i="24"/>
  <c r="O125" i="24" s="1"/>
  <c r="O94" i="2"/>
  <c r="O78" i="16"/>
  <c r="O47" i="7"/>
  <c r="P33" i="17"/>
  <c r="Q33" i="17" s="1"/>
  <c r="S33" i="17" s="1"/>
  <c r="U33" i="17" s="1"/>
  <c r="AQ33" i="17" s="1"/>
  <c r="AU33" i="17" s="1"/>
  <c r="P34" i="27"/>
  <c r="Q34" i="27" s="1"/>
  <c r="S34" i="27" s="1"/>
  <c r="U34" i="27" s="1"/>
  <c r="AQ34" i="27" s="1"/>
  <c r="AU34" i="27" s="1"/>
  <c r="O35" i="27"/>
  <c r="P78" i="7"/>
  <c r="Q78" i="7" s="1"/>
  <c r="S78" i="7" s="1"/>
  <c r="U78" i="7" s="1"/>
  <c r="AQ78" i="7" s="1"/>
  <c r="AU78" i="7" s="1"/>
  <c r="O79" i="7"/>
  <c r="P139" i="28"/>
  <c r="Q139" i="28" s="1"/>
  <c r="S139" i="28" s="1"/>
  <c r="U139" i="28" s="1"/>
  <c r="AT139" i="28" s="1"/>
  <c r="AX139" i="28" s="1"/>
  <c r="BA125" i="8"/>
  <c r="AX125" i="8"/>
  <c r="P140" i="27"/>
  <c r="Q140" i="27" s="1"/>
  <c r="S140" i="27" s="1"/>
  <c r="U140" i="27" s="1"/>
  <c r="AT140" i="27" s="1"/>
  <c r="AX140" i="27" s="1"/>
  <c r="P111" i="24"/>
  <c r="Q111" i="24" s="1"/>
  <c r="S111" i="24" s="1"/>
  <c r="U111" i="24" s="1"/>
  <c r="AT111" i="24" s="1"/>
  <c r="AX111" i="24" s="1"/>
  <c r="P35" i="1"/>
  <c r="Q35" i="1" s="1"/>
  <c r="S35" i="1" s="1"/>
  <c r="U35" i="1" s="1"/>
  <c r="AQ35" i="1" s="1"/>
  <c r="AU35" i="1" s="1"/>
  <c r="P48" i="8"/>
  <c r="Q48" i="8" s="1"/>
  <c r="S48" i="8" s="1"/>
  <c r="U48" i="8" s="1"/>
  <c r="AQ48" i="8" s="1"/>
  <c r="AU48" i="8" s="1"/>
  <c r="BA125" i="14"/>
  <c r="AX125" i="14"/>
  <c r="P50" i="31"/>
  <c r="Q50" i="31" s="1"/>
  <c r="S50" i="31" s="1"/>
  <c r="U50" i="31" s="1"/>
  <c r="AQ50" i="31" s="1"/>
  <c r="AU50" i="31" s="1"/>
  <c r="O51" i="31"/>
  <c r="P35" i="31"/>
  <c r="Q35" i="31" s="1"/>
  <c r="S35" i="31" s="1"/>
  <c r="U35" i="31" s="1"/>
  <c r="AQ35" i="31" s="1"/>
  <c r="AU35" i="31" s="1"/>
  <c r="AX123" i="9"/>
  <c r="BA123" i="9"/>
  <c r="N140" i="16"/>
  <c r="P139" i="16"/>
  <c r="Q139" i="16" s="1"/>
  <c r="S139" i="16" s="1"/>
  <c r="U139" i="16" s="1"/>
  <c r="AT139" i="16" s="1"/>
  <c r="AX139" i="16" s="1"/>
  <c r="P66" i="2"/>
  <c r="Q66" i="2" s="1"/>
  <c r="S66" i="2" s="1"/>
  <c r="U66" i="2" s="1"/>
  <c r="AQ66" i="2" s="1"/>
  <c r="AU66" i="2" s="1"/>
  <c r="O67" i="2"/>
  <c r="P125" i="16"/>
  <c r="Q125" i="16" s="1"/>
  <c r="S125" i="16" s="1"/>
  <c r="U125" i="16" s="1"/>
  <c r="AT125" i="16" s="1"/>
  <c r="P110" i="2"/>
  <c r="Q110" i="2" s="1"/>
  <c r="S110" i="2" s="1"/>
  <c r="U110" i="2" s="1"/>
  <c r="AT110" i="2" s="1"/>
  <c r="AX110" i="2" s="1"/>
  <c r="O111" i="2"/>
  <c r="P125" i="7"/>
  <c r="Q125" i="7" s="1"/>
  <c r="S125" i="7" s="1"/>
  <c r="U125" i="7" s="1"/>
  <c r="AT125" i="7" s="1"/>
  <c r="O126" i="7"/>
  <c r="N109" i="27"/>
  <c r="O109" i="27" s="1"/>
  <c r="BA124" i="7"/>
  <c r="AX124" i="7"/>
  <c r="N140" i="24"/>
  <c r="O140" i="24" s="1"/>
  <c r="P93" i="10"/>
  <c r="Q93" i="10" s="1"/>
  <c r="S93" i="10" s="1"/>
  <c r="U93" i="10" s="1"/>
  <c r="AJ93" i="10" s="1"/>
  <c r="AN93" i="10" s="1"/>
  <c r="O94" i="10"/>
  <c r="N125" i="20"/>
  <c r="O125" i="20" s="1"/>
  <c r="O50" i="23"/>
  <c r="P109" i="21"/>
  <c r="Q109" i="21" s="1"/>
  <c r="S109" i="21" s="1"/>
  <c r="U109" i="21" s="1"/>
  <c r="AT109" i="21" s="1"/>
  <c r="AX109" i="21" s="1"/>
  <c r="O110" i="21"/>
  <c r="O49" i="2"/>
  <c r="O49" i="3"/>
  <c r="O50" i="26"/>
  <c r="O140" i="31"/>
  <c r="O139" i="23"/>
  <c r="P64" i="4"/>
  <c r="Q64" i="4" s="1"/>
  <c r="S64" i="4" s="1"/>
  <c r="U64" i="4" s="1"/>
  <c r="AQ64" i="4" s="1"/>
  <c r="AU64" i="4" s="1"/>
  <c r="P79" i="20"/>
  <c r="Q79" i="20" s="1"/>
  <c r="S79" i="20" s="1"/>
  <c r="U79" i="20" s="1"/>
  <c r="AQ79" i="20" s="1"/>
  <c r="AU79" i="20" s="1"/>
  <c r="O80" i="20"/>
  <c r="P32" i="16"/>
  <c r="Q32" i="16" s="1"/>
  <c r="S32" i="16" s="1"/>
  <c r="U32" i="16" s="1"/>
  <c r="AQ32" i="16" s="1"/>
  <c r="AU32" i="16" s="1"/>
  <c r="O33" i="16"/>
  <c r="P32" i="19"/>
  <c r="Q32" i="19" s="1"/>
  <c r="S32" i="19" s="1"/>
  <c r="U32" i="19" s="1"/>
  <c r="AQ32" i="19" s="1"/>
  <c r="AU32" i="19" s="1"/>
  <c r="O33" i="19"/>
  <c r="P64" i="6"/>
  <c r="Q64" i="6" s="1"/>
  <c r="S64" i="6" s="1"/>
  <c r="U64" i="6" s="1"/>
  <c r="AQ64" i="6" s="1"/>
  <c r="AU64" i="6" s="1"/>
  <c r="O65" i="6"/>
  <c r="BA124" i="16"/>
  <c r="AX124" i="16"/>
  <c r="P31" i="21"/>
  <c r="Q31" i="21" s="1"/>
  <c r="S31" i="21" s="1"/>
  <c r="U31" i="21" s="1"/>
  <c r="AQ31" i="21" s="1"/>
  <c r="AU31" i="21" s="1"/>
  <c r="P48" i="5"/>
  <c r="Q48" i="5" s="1"/>
  <c r="S48" i="5" s="1"/>
  <c r="U48" i="5" s="1"/>
  <c r="AQ48" i="5" s="1"/>
  <c r="AU48" i="5" s="1"/>
  <c r="O49" i="5"/>
  <c r="P79" i="9"/>
  <c r="Q79" i="9" s="1"/>
  <c r="S79" i="9" s="1"/>
  <c r="U79" i="9" s="1"/>
  <c r="AQ79" i="9" s="1"/>
  <c r="AU79" i="9" s="1"/>
  <c r="P64" i="1"/>
  <c r="Q64" i="1" s="1"/>
  <c r="S64" i="1" s="1"/>
  <c r="U64" i="1" s="1"/>
  <c r="AQ64" i="1" s="1"/>
  <c r="AU64" i="1" s="1"/>
  <c r="O65" i="1"/>
  <c r="BA123" i="15"/>
  <c r="AX123" i="15"/>
  <c r="P124" i="4"/>
  <c r="Q124" i="4" s="1"/>
  <c r="S124" i="4" s="1"/>
  <c r="U124" i="4" s="1"/>
  <c r="AT124" i="4" s="1"/>
  <c r="P140" i="3"/>
  <c r="Q140" i="3" s="1"/>
  <c r="S140" i="3" s="1"/>
  <c r="U140" i="3" s="1"/>
  <c r="AT140" i="3" s="1"/>
  <c r="AX140" i="3" s="1"/>
  <c r="O78" i="19"/>
  <c r="O143" i="1"/>
  <c r="BA124" i="20"/>
  <c r="AX124" i="20"/>
  <c r="O63" i="14"/>
  <c r="O139" i="15"/>
  <c r="P94" i="11"/>
  <c r="Q94" i="11" s="1"/>
  <c r="S94" i="11" s="1"/>
  <c r="U94" i="11" s="1"/>
  <c r="AJ94" i="11" s="1"/>
  <c r="AN94" i="11" s="1"/>
  <c r="P79" i="26"/>
  <c r="Q79" i="26" s="1"/>
  <c r="S79" i="26" s="1"/>
  <c r="U79" i="26" s="1"/>
  <c r="AQ79" i="26" s="1"/>
  <c r="AU79" i="26" s="1"/>
  <c r="O80" i="26"/>
  <c r="O64" i="11"/>
  <c r="O49" i="19"/>
  <c r="P32" i="28"/>
  <c r="Q32" i="28" s="1"/>
  <c r="S32" i="28" s="1"/>
  <c r="U32" i="28" s="1"/>
  <c r="AQ32" i="28" s="1"/>
  <c r="AU32" i="28" s="1"/>
  <c r="O79" i="21"/>
  <c r="O78" i="5"/>
  <c r="P78" i="23"/>
  <c r="Q78" i="23" s="1"/>
  <c r="S78" i="23" s="1"/>
  <c r="U78" i="23" s="1"/>
  <c r="AQ78" i="23" s="1"/>
  <c r="AU78" i="23" s="1"/>
  <c r="O79" i="23"/>
  <c r="P124" i="29"/>
  <c r="Q124" i="29" s="1"/>
  <c r="S124" i="29" s="1"/>
  <c r="U124" i="29" s="1"/>
  <c r="AT124" i="29" s="1"/>
  <c r="P110" i="17"/>
  <c r="Q110" i="17" s="1"/>
  <c r="S110" i="17" s="1"/>
  <c r="U110" i="17" s="1"/>
  <c r="AT110" i="17" s="1"/>
  <c r="AX110" i="17" s="1"/>
  <c r="O111" i="17"/>
  <c r="N140" i="29"/>
  <c r="P139" i="29"/>
  <c r="Q139" i="29" s="1"/>
  <c r="S139" i="29" s="1"/>
  <c r="U139" i="29" s="1"/>
  <c r="AT139" i="29" s="1"/>
  <c r="AX139" i="29" s="1"/>
  <c r="P140" i="21"/>
  <c r="Q140" i="21" s="1"/>
  <c r="S140" i="21" s="1"/>
  <c r="U140" i="21" s="1"/>
  <c r="AT140" i="21" s="1"/>
  <c r="AX140" i="21" s="1"/>
  <c r="P49" i="30"/>
  <c r="Q49" i="30" s="1"/>
  <c r="S49" i="30" s="1"/>
  <c r="U49" i="30" s="1"/>
  <c r="AQ49" i="30" s="1"/>
  <c r="AU49" i="30" s="1"/>
  <c r="O50" i="30"/>
  <c r="P126" i="25"/>
  <c r="Q126" i="25" s="1"/>
  <c r="S126" i="25" s="1"/>
  <c r="U126" i="25" s="1"/>
  <c r="AT126" i="25" s="1"/>
  <c r="O127" i="25"/>
  <c r="P79" i="31"/>
  <c r="Q79" i="31" s="1"/>
  <c r="S79" i="31" s="1"/>
  <c r="U79" i="31" s="1"/>
  <c r="AQ79" i="31" s="1"/>
  <c r="AU79" i="31" s="1"/>
  <c r="P125" i="18"/>
  <c r="Q125" i="18" s="1"/>
  <c r="S125" i="18" s="1"/>
  <c r="U125" i="18" s="1"/>
  <c r="AT125" i="18" s="1"/>
  <c r="O126" i="18"/>
  <c r="P48" i="10"/>
  <c r="Q48" i="10" s="1"/>
  <c r="S48" i="10" s="1"/>
  <c r="U48" i="10" s="1"/>
  <c r="AQ48" i="10" s="1"/>
  <c r="AU48" i="10" s="1"/>
  <c r="P66" i="8"/>
  <c r="Q66" i="8" s="1"/>
  <c r="S66" i="8" s="1"/>
  <c r="U66" i="8" s="1"/>
  <c r="AQ66" i="8" s="1"/>
  <c r="AU66" i="8" s="1"/>
  <c r="P34" i="15"/>
  <c r="Q34" i="15" s="1"/>
  <c r="S34" i="15" s="1"/>
  <c r="U34" i="15" s="1"/>
  <c r="AQ34" i="15" s="1"/>
  <c r="AU34" i="15" s="1"/>
  <c r="P142" i="12"/>
  <c r="Q142" i="12" s="1"/>
  <c r="S142" i="12" s="1"/>
  <c r="U142" i="12" s="1"/>
  <c r="AT142" i="12" s="1"/>
  <c r="AX142" i="12" s="1"/>
  <c r="O143" i="12"/>
  <c r="BA124" i="5"/>
  <c r="AX124" i="5"/>
  <c r="P110" i="13"/>
  <c r="Q110" i="13" s="1"/>
  <c r="S110" i="13" s="1"/>
  <c r="U110" i="13" s="1"/>
  <c r="AT110" i="13" s="1"/>
  <c r="AX110" i="13" s="1"/>
  <c r="O111" i="13"/>
  <c r="P78" i="33"/>
  <c r="Q78" i="33" s="1"/>
  <c r="S78" i="33" s="1"/>
  <c r="U78" i="33" s="1"/>
  <c r="AQ78" i="33" s="1"/>
  <c r="AU78" i="33" s="1"/>
  <c r="O79" i="33"/>
  <c r="P94" i="26"/>
  <c r="Q94" i="26" s="1"/>
  <c r="S94" i="26" s="1"/>
  <c r="U94" i="26" s="1"/>
  <c r="AJ94" i="26" s="1"/>
  <c r="AN94" i="26" s="1"/>
  <c r="O95" i="26"/>
  <c r="P63" i="9"/>
  <c r="Q63" i="9" s="1"/>
  <c r="S63" i="9" s="1"/>
  <c r="U63" i="9" s="1"/>
  <c r="AQ63" i="9" s="1"/>
  <c r="AU63" i="9" s="1"/>
  <c r="O64" i="9"/>
  <c r="P79" i="25"/>
  <c r="Q79" i="25" s="1"/>
  <c r="S79" i="25" s="1"/>
  <c r="U79" i="25" s="1"/>
  <c r="AQ79" i="25" s="1"/>
  <c r="AU79" i="25" s="1"/>
  <c r="O80" i="25"/>
  <c r="P48" i="21"/>
  <c r="Q48" i="21" s="1"/>
  <c r="S48" i="21" s="1"/>
  <c r="U48" i="21" s="1"/>
  <c r="AQ48" i="21" s="1"/>
  <c r="AU48" i="21" s="1"/>
  <c r="O49" i="21"/>
  <c r="P79" i="14"/>
  <c r="Q79" i="14" s="1"/>
  <c r="S79" i="14" s="1"/>
  <c r="U79" i="14" s="1"/>
  <c r="AQ79" i="14" s="1"/>
  <c r="AU79" i="14" s="1"/>
  <c r="P33" i="10"/>
  <c r="Q33" i="10" s="1"/>
  <c r="S33" i="10" s="1"/>
  <c r="U33" i="10" s="1"/>
  <c r="AQ33" i="10" s="1"/>
  <c r="AU33" i="10" s="1"/>
  <c r="O34" i="10"/>
  <c r="P64" i="16"/>
  <c r="Q64" i="16" s="1"/>
  <c r="S64" i="16" s="1"/>
  <c r="U64" i="16" s="1"/>
  <c r="AQ64" i="16" s="1"/>
  <c r="AU64" i="16" s="1"/>
  <c r="O65" i="16"/>
  <c r="AX125" i="25"/>
  <c r="BA125" i="25"/>
  <c r="P124" i="27"/>
  <c r="Q124" i="27" s="1"/>
  <c r="S124" i="27" s="1"/>
  <c r="U124" i="27" s="1"/>
  <c r="AT124" i="27" s="1"/>
  <c r="P64" i="20"/>
  <c r="Q64" i="20" s="1"/>
  <c r="S64" i="20" s="1"/>
  <c r="U64" i="20" s="1"/>
  <c r="AQ64" i="20" s="1"/>
  <c r="AU64" i="20" s="1"/>
  <c r="O65" i="20"/>
  <c r="N125" i="23"/>
  <c r="O125" i="23" s="1"/>
  <c r="P124" i="23"/>
  <c r="Q124" i="23" s="1"/>
  <c r="S124" i="23" s="1"/>
  <c r="U124" i="23" s="1"/>
  <c r="AT124" i="23" s="1"/>
  <c r="P109" i="14"/>
  <c r="Q109" i="14" s="1"/>
  <c r="S109" i="14" s="1"/>
  <c r="U109" i="14" s="1"/>
  <c r="AT109" i="14" s="1"/>
  <c r="AX109" i="14" s="1"/>
  <c r="P80" i="10"/>
  <c r="Q80" i="10" s="1"/>
  <c r="S80" i="10" s="1"/>
  <c r="U80" i="10" s="1"/>
  <c r="AQ80" i="10" s="1"/>
  <c r="AU80" i="10" s="1"/>
  <c r="O81" i="10"/>
  <c r="P31" i="26"/>
  <c r="Q31" i="26" s="1"/>
  <c r="S31" i="26" s="1"/>
  <c r="U31" i="26" s="1"/>
  <c r="AQ31" i="26" s="1"/>
  <c r="AU31" i="26" s="1"/>
  <c r="O32" i="26"/>
  <c r="P109" i="5"/>
  <c r="Q109" i="5" s="1"/>
  <c r="S109" i="5" s="1"/>
  <c r="U109" i="5" s="1"/>
  <c r="AT109" i="5" s="1"/>
  <c r="AX109" i="5" s="1"/>
  <c r="N125" i="5"/>
  <c r="O125" i="5" s="1"/>
  <c r="P78" i="18"/>
  <c r="Q78" i="18" s="1"/>
  <c r="S78" i="18" s="1"/>
  <c r="U78" i="18" s="1"/>
  <c r="AQ78" i="18" s="1"/>
  <c r="AU78" i="18" s="1"/>
  <c r="O79" i="18"/>
  <c r="P126" i="26"/>
  <c r="Q126" i="26" s="1"/>
  <c r="S126" i="26" s="1"/>
  <c r="U126" i="26" s="1"/>
  <c r="AT126" i="26" s="1"/>
  <c r="P49" i="15"/>
  <c r="Q49" i="15" s="1"/>
  <c r="S49" i="15" s="1"/>
  <c r="U49" i="15" s="1"/>
  <c r="AQ49" i="15" s="1"/>
  <c r="AU49" i="15" s="1"/>
  <c r="O50" i="15"/>
  <c r="O125" i="19"/>
  <c r="O79" i="8"/>
  <c r="O64" i="12"/>
  <c r="O65" i="7"/>
  <c r="P127" i="1"/>
  <c r="Q127" i="1" s="1"/>
  <c r="S127" i="1" s="1"/>
  <c r="U127" i="1" s="1"/>
  <c r="AT127" i="1" s="1"/>
  <c r="O128" i="1"/>
  <c r="N109" i="19"/>
  <c r="O109" i="19" s="1"/>
  <c r="AX124" i="21"/>
  <c r="BA124" i="21"/>
  <c r="O125" i="30"/>
  <c r="AX123" i="27"/>
  <c r="BA123" i="27"/>
  <c r="O50" i="14"/>
  <c r="N109" i="29"/>
  <c r="O109" i="29" s="1"/>
  <c r="P64" i="28"/>
  <c r="Q64" i="28" s="1"/>
  <c r="S64" i="28" s="1"/>
  <c r="U64" i="28" s="1"/>
  <c r="AQ64" i="28" s="1"/>
  <c r="AU64" i="28" s="1"/>
  <c r="O65" i="28"/>
  <c r="BA124" i="18"/>
  <c r="AX124" i="18"/>
  <c r="O78" i="12"/>
  <c r="O33" i="29"/>
  <c r="O33" i="20"/>
  <c r="O94" i="30"/>
  <c r="N140" i="5"/>
  <c r="O140" i="5" s="1"/>
  <c r="P94" i="5"/>
  <c r="Q94" i="5" s="1"/>
  <c r="S94" i="5" s="1"/>
  <c r="U94" i="5" s="1"/>
  <c r="AJ94" i="5" s="1"/>
  <c r="AN94" i="5" s="1"/>
  <c r="P32" i="11"/>
  <c r="Q32" i="11" s="1"/>
  <c r="S32" i="11" s="1"/>
  <c r="U32" i="11" s="1"/>
  <c r="AQ32" i="11" s="1"/>
  <c r="AU32" i="11" s="1"/>
  <c r="O95" i="33"/>
  <c r="P33" i="30"/>
  <c r="Q33" i="30" s="1"/>
  <c r="S33" i="30" s="1"/>
  <c r="U33" i="30" s="1"/>
  <c r="AQ33" i="30" s="1"/>
  <c r="AU33" i="30" s="1"/>
  <c r="O34" i="30"/>
  <c r="P110" i="12"/>
  <c r="Q110" i="12" s="1"/>
  <c r="S110" i="12" s="1"/>
  <c r="U110" i="12" s="1"/>
  <c r="AT110" i="12" s="1"/>
  <c r="AX110" i="12" s="1"/>
  <c r="AX125" i="26"/>
  <c r="BA125" i="26"/>
  <c r="P49" i="4"/>
  <c r="Q49" i="4" s="1"/>
  <c r="S49" i="4" s="1"/>
  <c r="U49" i="4" s="1"/>
  <c r="AQ49" i="4" s="1"/>
  <c r="AU49" i="4" s="1"/>
  <c r="O50" i="4"/>
  <c r="P49" i="12"/>
  <c r="Q49" i="12" s="1"/>
  <c r="S49" i="12" s="1"/>
  <c r="U49" i="12" s="1"/>
  <c r="AQ49" i="12" s="1"/>
  <c r="AU49" i="12" s="1"/>
  <c r="P34" i="6"/>
  <c r="Q34" i="6" s="1"/>
  <c r="S34" i="6" s="1"/>
  <c r="U34" i="6" s="1"/>
  <c r="AQ34" i="6" s="1"/>
  <c r="AU34" i="6" s="1"/>
  <c r="AX124" i="19"/>
  <c r="BA124" i="19"/>
  <c r="O96" i="14"/>
  <c r="P124" i="11"/>
  <c r="Q124" i="11" s="1"/>
  <c r="S124" i="11" s="1"/>
  <c r="U124" i="11" s="1"/>
  <c r="AT124" i="11" s="1"/>
  <c r="BA124" i="30"/>
  <c r="AX124" i="30"/>
  <c r="O109" i="10"/>
  <c r="O32" i="22"/>
  <c r="O125" i="13"/>
  <c r="O139" i="19"/>
  <c r="O109" i="7"/>
  <c r="P141" i="25"/>
  <c r="Q141" i="25" s="1"/>
  <c r="S141" i="25" s="1"/>
  <c r="U141" i="25" s="1"/>
  <c r="AT141" i="25" s="1"/>
  <c r="AX141" i="25" s="1"/>
  <c r="O81" i="3"/>
  <c r="P78" i="4"/>
  <c r="Q78" i="4" s="1"/>
  <c r="S78" i="4" s="1"/>
  <c r="U78" i="4" s="1"/>
  <c r="AQ78" i="4" s="1"/>
  <c r="AU78" i="4" s="1"/>
  <c r="O79" i="4"/>
  <c r="P109" i="22"/>
  <c r="Q109" i="22" s="1"/>
  <c r="S109" i="22" s="1"/>
  <c r="U109" i="22" s="1"/>
  <c r="AT109" i="22" s="1"/>
  <c r="AX109" i="22" s="1"/>
  <c r="O110" i="22"/>
  <c r="O78" i="29"/>
  <c r="O127" i="34" l="1"/>
  <c r="AX126" i="34"/>
  <c r="BA126" i="34"/>
  <c r="P80" i="34"/>
  <c r="Q80" i="34" s="1"/>
  <c r="S80" i="34" s="1"/>
  <c r="U80" i="34" s="1"/>
  <c r="AQ80" i="34" s="1"/>
  <c r="AU80" i="34" s="1"/>
  <c r="O81" i="34"/>
  <c r="O33" i="34"/>
  <c r="P112" i="34"/>
  <c r="Q112" i="34" s="1"/>
  <c r="S112" i="34" s="1"/>
  <c r="U112" i="34" s="1"/>
  <c r="AT112" i="34" s="1"/>
  <c r="AX112" i="34" s="1"/>
  <c r="O113" i="34"/>
  <c r="O50" i="34"/>
  <c r="P63" i="34"/>
  <c r="Q63" i="34" s="1"/>
  <c r="S63" i="34" s="1"/>
  <c r="U63" i="34" s="1"/>
  <c r="AQ63" i="34" s="1"/>
  <c r="AU63" i="34" s="1"/>
  <c r="O64" i="34"/>
  <c r="P97" i="34"/>
  <c r="Q97" i="34" s="1"/>
  <c r="S97" i="34" s="1"/>
  <c r="U97" i="34" s="1"/>
  <c r="AJ97" i="34" s="1"/>
  <c r="AN97" i="34" s="1"/>
  <c r="O98" i="34"/>
  <c r="P142" i="34"/>
  <c r="Q142" i="34" s="1"/>
  <c r="S142" i="34" s="1"/>
  <c r="U142" i="34" s="1"/>
  <c r="AT142" i="34" s="1"/>
  <c r="AX142" i="34" s="1"/>
  <c r="O143" i="34"/>
  <c r="P140" i="2"/>
  <c r="Q140" i="2" s="1"/>
  <c r="S140" i="2" s="1"/>
  <c r="U140" i="2" s="1"/>
  <c r="AT140" i="2" s="1"/>
  <c r="AX140" i="2" s="1"/>
  <c r="O141" i="2"/>
  <c r="P125" i="5"/>
  <c r="Q125" i="5" s="1"/>
  <c r="S125" i="5" s="1"/>
  <c r="U125" i="5" s="1"/>
  <c r="AT125" i="5" s="1"/>
  <c r="O126" i="5"/>
  <c r="P125" i="28"/>
  <c r="Q125" i="28" s="1"/>
  <c r="S125" i="28" s="1"/>
  <c r="U125" i="28" s="1"/>
  <c r="AT125" i="28" s="1"/>
  <c r="O126" i="28"/>
  <c r="P140" i="20"/>
  <c r="Q140" i="20" s="1"/>
  <c r="S140" i="20" s="1"/>
  <c r="U140" i="20" s="1"/>
  <c r="AT140" i="20" s="1"/>
  <c r="AX140" i="20" s="1"/>
  <c r="P109" i="19"/>
  <c r="Q109" i="19" s="1"/>
  <c r="S109" i="19" s="1"/>
  <c r="U109" i="19" s="1"/>
  <c r="AT109" i="19" s="1"/>
  <c r="AX109" i="19" s="1"/>
  <c r="P125" i="23"/>
  <c r="Q125" i="23" s="1"/>
  <c r="S125" i="23" s="1"/>
  <c r="U125" i="23" s="1"/>
  <c r="AT125" i="23" s="1"/>
  <c r="O126" i="23"/>
  <c r="P49" i="25"/>
  <c r="Q49" i="25" s="1"/>
  <c r="S49" i="25" s="1"/>
  <c r="U49" i="25" s="1"/>
  <c r="AQ49" i="25" s="1"/>
  <c r="AU49" i="25" s="1"/>
  <c r="O50" i="25"/>
  <c r="P66" i="5"/>
  <c r="Q66" i="5" s="1"/>
  <c r="S66" i="5" s="1"/>
  <c r="U66" i="5" s="1"/>
  <c r="AQ66" i="5" s="1"/>
  <c r="AU66" i="5" s="1"/>
  <c r="O67" i="5"/>
  <c r="P63" i="3"/>
  <c r="Q63" i="3" s="1"/>
  <c r="S63" i="3" s="1"/>
  <c r="U63" i="3" s="1"/>
  <c r="AQ63" i="3" s="1"/>
  <c r="AU63" i="3" s="1"/>
  <c r="O64" i="3"/>
  <c r="P139" i="19"/>
  <c r="Q139" i="19" s="1"/>
  <c r="S139" i="19" s="1"/>
  <c r="U139" i="19" s="1"/>
  <c r="AT139" i="19" s="1"/>
  <c r="AX139" i="19" s="1"/>
  <c r="O50" i="12"/>
  <c r="P94" i="30"/>
  <c r="Q94" i="30" s="1"/>
  <c r="S94" i="30" s="1"/>
  <c r="U94" i="30" s="1"/>
  <c r="AJ94" i="30" s="1"/>
  <c r="AN94" i="30" s="1"/>
  <c r="N125" i="27"/>
  <c r="O49" i="10"/>
  <c r="O140" i="29"/>
  <c r="O33" i="28"/>
  <c r="N140" i="23"/>
  <c r="P139" i="23"/>
  <c r="Q139" i="23" s="1"/>
  <c r="S139" i="23" s="1"/>
  <c r="U139" i="23" s="1"/>
  <c r="AT139" i="23" s="1"/>
  <c r="AX139" i="23" s="1"/>
  <c r="O140" i="23"/>
  <c r="P47" i="7"/>
  <c r="Q47" i="7" s="1"/>
  <c r="S47" i="7" s="1"/>
  <c r="U47" i="7" s="1"/>
  <c r="AQ47" i="7" s="1"/>
  <c r="AU47" i="7" s="1"/>
  <c r="P48" i="24"/>
  <c r="Q48" i="24" s="1"/>
  <c r="S48" i="24" s="1"/>
  <c r="U48" i="24" s="1"/>
  <c r="AQ48" i="24" s="1"/>
  <c r="AU48" i="24" s="1"/>
  <c r="P50" i="22"/>
  <c r="Q50" i="22" s="1"/>
  <c r="S50" i="22" s="1"/>
  <c r="U50" i="22" s="1"/>
  <c r="AQ50" i="22" s="1"/>
  <c r="AU50" i="22" s="1"/>
  <c r="O65" i="23"/>
  <c r="O51" i="17"/>
  <c r="P95" i="6"/>
  <c r="Q95" i="6" s="1"/>
  <c r="S95" i="6" s="1"/>
  <c r="U95" i="6" s="1"/>
  <c r="AJ95" i="6" s="1"/>
  <c r="AN95" i="6" s="1"/>
  <c r="P79" i="11"/>
  <c r="Q79" i="11" s="1"/>
  <c r="S79" i="11" s="1"/>
  <c r="U79" i="11" s="1"/>
  <c r="AQ79" i="11" s="1"/>
  <c r="AU79" i="11" s="1"/>
  <c r="P65" i="31"/>
  <c r="Q65" i="31" s="1"/>
  <c r="S65" i="31" s="1"/>
  <c r="U65" i="31" s="1"/>
  <c r="AQ65" i="31" s="1"/>
  <c r="AU65" i="31" s="1"/>
  <c r="P95" i="24"/>
  <c r="Q95" i="24" s="1"/>
  <c r="S95" i="24" s="1"/>
  <c r="U95" i="24" s="1"/>
  <c r="AJ95" i="24" s="1"/>
  <c r="AN95" i="24" s="1"/>
  <c r="O96" i="24"/>
  <c r="P95" i="28"/>
  <c r="Q95" i="28" s="1"/>
  <c r="S95" i="28" s="1"/>
  <c r="U95" i="28" s="1"/>
  <c r="AJ95" i="28" s="1"/>
  <c r="AN95" i="28" s="1"/>
  <c r="AX124" i="33"/>
  <c r="BA124" i="33"/>
  <c r="P33" i="20"/>
  <c r="Q33" i="20" s="1"/>
  <c r="S33" i="20" s="1"/>
  <c r="U33" i="20" s="1"/>
  <c r="AQ33" i="20" s="1"/>
  <c r="AU33" i="20" s="1"/>
  <c r="P128" i="1"/>
  <c r="Q128" i="1" s="1"/>
  <c r="S128" i="1" s="1"/>
  <c r="U128" i="1" s="1"/>
  <c r="AT128" i="1" s="1"/>
  <c r="P95" i="26"/>
  <c r="Q95" i="26" s="1"/>
  <c r="S95" i="26" s="1"/>
  <c r="U95" i="26" s="1"/>
  <c r="AJ95" i="26" s="1"/>
  <c r="AN95" i="26" s="1"/>
  <c r="P143" i="1"/>
  <c r="Q143" i="1" s="1"/>
  <c r="S143" i="1" s="1"/>
  <c r="U143" i="1" s="1"/>
  <c r="AT143" i="1" s="1"/>
  <c r="AX143" i="1" s="1"/>
  <c r="O32" i="21"/>
  <c r="P109" i="27"/>
  <c r="Q109" i="27" s="1"/>
  <c r="S109" i="27" s="1"/>
  <c r="U109" i="27" s="1"/>
  <c r="AT109" i="27" s="1"/>
  <c r="AX109" i="27" s="1"/>
  <c r="O110" i="27"/>
  <c r="O141" i="27"/>
  <c r="P78" i="16"/>
  <c r="Q78" i="16" s="1"/>
  <c r="S78" i="16" s="1"/>
  <c r="U78" i="16" s="1"/>
  <c r="AQ78" i="16" s="1"/>
  <c r="AU78" i="16" s="1"/>
  <c r="O79" i="16"/>
  <c r="O65" i="25"/>
  <c r="P110" i="4"/>
  <c r="Q110" i="4" s="1"/>
  <c r="S110" i="4" s="1"/>
  <c r="U110" i="4" s="1"/>
  <c r="AT110" i="4" s="1"/>
  <c r="AX110" i="4" s="1"/>
  <c r="N36" i="9"/>
  <c r="O36" i="9" s="1"/>
  <c r="P35" i="9"/>
  <c r="Q35" i="9" s="1"/>
  <c r="S35" i="9" s="1"/>
  <c r="U35" i="9" s="1"/>
  <c r="AQ35" i="9" s="1"/>
  <c r="AU35" i="9" s="1"/>
  <c r="P140" i="6"/>
  <c r="Q140" i="6" s="1"/>
  <c r="S140" i="6" s="1"/>
  <c r="U140" i="6" s="1"/>
  <c r="AT140" i="6" s="1"/>
  <c r="AX140" i="6" s="1"/>
  <c r="O141" i="6"/>
  <c r="P110" i="16"/>
  <c r="Q110" i="16" s="1"/>
  <c r="S110" i="16" s="1"/>
  <c r="U110" i="16" s="1"/>
  <c r="AT110" i="16" s="1"/>
  <c r="AX110" i="16" s="1"/>
  <c r="O111" i="16"/>
  <c r="P110" i="30"/>
  <c r="Q110" i="30" s="1"/>
  <c r="S110" i="30" s="1"/>
  <c r="U110" i="30" s="1"/>
  <c r="AT110" i="30" s="1"/>
  <c r="AX110" i="30" s="1"/>
  <c r="O111" i="30"/>
  <c r="O126" i="22"/>
  <c r="O141" i="18"/>
  <c r="P64" i="9"/>
  <c r="Q64" i="9" s="1"/>
  <c r="S64" i="9" s="1"/>
  <c r="U64" i="9" s="1"/>
  <c r="AQ64" i="9" s="1"/>
  <c r="AU64" i="9" s="1"/>
  <c r="O65" i="9"/>
  <c r="P32" i="22"/>
  <c r="Q32" i="22" s="1"/>
  <c r="S32" i="22" s="1"/>
  <c r="U32" i="22" s="1"/>
  <c r="AQ32" i="22" s="1"/>
  <c r="AU32" i="22" s="1"/>
  <c r="O33" i="22"/>
  <c r="AX127" i="1"/>
  <c r="BA127" i="1"/>
  <c r="P32" i="26"/>
  <c r="Q32" i="26" s="1"/>
  <c r="S32" i="26" s="1"/>
  <c r="U32" i="26" s="1"/>
  <c r="AQ32" i="26" s="1"/>
  <c r="AU32" i="26" s="1"/>
  <c r="O33" i="26"/>
  <c r="P126" i="18"/>
  <c r="Q126" i="18" s="1"/>
  <c r="S126" i="18" s="1"/>
  <c r="U126" i="18" s="1"/>
  <c r="AT126" i="18" s="1"/>
  <c r="O127" i="18"/>
  <c r="P49" i="19"/>
  <c r="Q49" i="19" s="1"/>
  <c r="S49" i="19" s="1"/>
  <c r="U49" i="19" s="1"/>
  <c r="AQ49" i="19" s="1"/>
  <c r="AU49" i="19" s="1"/>
  <c r="O50" i="19"/>
  <c r="P78" i="19"/>
  <c r="Q78" i="19" s="1"/>
  <c r="S78" i="19" s="1"/>
  <c r="U78" i="19" s="1"/>
  <c r="AQ78" i="19" s="1"/>
  <c r="AU78" i="19" s="1"/>
  <c r="O79" i="19"/>
  <c r="P140" i="31"/>
  <c r="Q140" i="31" s="1"/>
  <c r="S140" i="31" s="1"/>
  <c r="U140" i="31" s="1"/>
  <c r="AT140" i="31" s="1"/>
  <c r="AX140" i="31" s="1"/>
  <c r="O141" i="31"/>
  <c r="P126" i="7"/>
  <c r="Q126" i="7" s="1"/>
  <c r="S126" i="7" s="1"/>
  <c r="U126" i="7" s="1"/>
  <c r="AT126" i="7" s="1"/>
  <c r="O127" i="7"/>
  <c r="P94" i="2"/>
  <c r="Q94" i="2" s="1"/>
  <c r="S94" i="2" s="1"/>
  <c r="U94" i="2" s="1"/>
  <c r="AJ94" i="2" s="1"/>
  <c r="AN94" i="2" s="1"/>
  <c r="O95" i="2"/>
  <c r="O51" i="33"/>
  <c r="P127" i="17"/>
  <c r="Q127" i="17" s="1"/>
  <c r="S127" i="17" s="1"/>
  <c r="U127" i="17" s="1"/>
  <c r="AT127" i="17" s="1"/>
  <c r="O111" i="8"/>
  <c r="P126" i="3"/>
  <c r="Q126" i="3" s="1"/>
  <c r="S126" i="3" s="1"/>
  <c r="U126" i="3" s="1"/>
  <c r="AT126" i="3" s="1"/>
  <c r="O127" i="3"/>
  <c r="P95" i="8"/>
  <c r="Q95" i="8" s="1"/>
  <c r="S95" i="8" s="1"/>
  <c r="U95" i="8" s="1"/>
  <c r="AJ95" i="8" s="1"/>
  <c r="AN95" i="8" s="1"/>
  <c r="O96" i="8"/>
  <c r="AX125" i="22"/>
  <c r="BA125" i="22"/>
  <c r="P80" i="30"/>
  <c r="Q80" i="30" s="1"/>
  <c r="S80" i="30" s="1"/>
  <c r="U80" i="30" s="1"/>
  <c r="AQ80" i="30" s="1"/>
  <c r="AU80" i="30" s="1"/>
  <c r="O81" i="30"/>
  <c r="P125" i="13"/>
  <c r="Q125" i="13" s="1"/>
  <c r="S125" i="13" s="1"/>
  <c r="U125" i="13" s="1"/>
  <c r="AT125" i="13" s="1"/>
  <c r="O126" i="13"/>
  <c r="P65" i="7"/>
  <c r="Q65" i="7" s="1"/>
  <c r="S65" i="7" s="1"/>
  <c r="U65" i="7" s="1"/>
  <c r="AQ65" i="7" s="1"/>
  <c r="AU65" i="7" s="1"/>
  <c r="O66" i="7"/>
  <c r="P65" i="16"/>
  <c r="Q65" i="16" s="1"/>
  <c r="S65" i="16" s="1"/>
  <c r="U65" i="16" s="1"/>
  <c r="AQ65" i="16" s="1"/>
  <c r="AU65" i="16" s="1"/>
  <c r="O66" i="16"/>
  <c r="P79" i="33"/>
  <c r="Q79" i="33" s="1"/>
  <c r="S79" i="33" s="1"/>
  <c r="U79" i="33" s="1"/>
  <c r="AQ79" i="33" s="1"/>
  <c r="AU79" i="33" s="1"/>
  <c r="O80" i="33"/>
  <c r="BA125" i="18"/>
  <c r="AX125" i="18"/>
  <c r="P111" i="17"/>
  <c r="Q111" i="17" s="1"/>
  <c r="S111" i="17" s="1"/>
  <c r="U111" i="17" s="1"/>
  <c r="AT111" i="17" s="1"/>
  <c r="AX111" i="17" s="1"/>
  <c r="O112" i="17"/>
  <c r="P50" i="26"/>
  <c r="Q50" i="26" s="1"/>
  <c r="S50" i="26" s="1"/>
  <c r="U50" i="26" s="1"/>
  <c r="AQ50" i="26" s="1"/>
  <c r="AU50" i="26" s="1"/>
  <c r="AX125" i="7"/>
  <c r="BA125" i="7"/>
  <c r="P79" i="28"/>
  <c r="Q79" i="28" s="1"/>
  <c r="S79" i="28" s="1"/>
  <c r="U79" i="28" s="1"/>
  <c r="AQ79" i="28" s="1"/>
  <c r="AU79" i="28" s="1"/>
  <c r="O80" i="28"/>
  <c r="P50" i="6"/>
  <c r="Q50" i="6" s="1"/>
  <c r="S50" i="6" s="1"/>
  <c r="U50" i="6" s="1"/>
  <c r="AQ50" i="6" s="1"/>
  <c r="AU50" i="6" s="1"/>
  <c r="O51" i="6"/>
  <c r="AX126" i="17"/>
  <c r="BA126" i="17"/>
  <c r="P94" i="4"/>
  <c r="Q94" i="4" s="1"/>
  <c r="S94" i="4" s="1"/>
  <c r="U94" i="4" s="1"/>
  <c r="AJ94" i="4" s="1"/>
  <c r="AN94" i="4" s="1"/>
  <c r="P126" i="10"/>
  <c r="Q126" i="10" s="1"/>
  <c r="S126" i="10" s="1"/>
  <c r="U126" i="10" s="1"/>
  <c r="AT126" i="10" s="1"/>
  <c r="O127" i="10"/>
  <c r="P79" i="22"/>
  <c r="Q79" i="22" s="1"/>
  <c r="S79" i="22" s="1"/>
  <c r="U79" i="22" s="1"/>
  <c r="AQ79" i="22" s="1"/>
  <c r="AU79" i="22" s="1"/>
  <c r="O80" i="22"/>
  <c r="P65" i="30"/>
  <c r="Q65" i="30" s="1"/>
  <c r="S65" i="30" s="1"/>
  <c r="U65" i="30" s="1"/>
  <c r="AQ65" i="30" s="1"/>
  <c r="AU65" i="30" s="1"/>
  <c r="P141" i="13"/>
  <c r="Q141" i="13" s="1"/>
  <c r="S141" i="13" s="1"/>
  <c r="U141" i="13" s="1"/>
  <c r="AT141" i="13" s="1"/>
  <c r="AX141" i="13" s="1"/>
  <c r="O142" i="13"/>
  <c r="P141" i="4"/>
  <c r="Q141" i="4" s="1"/>
  <c r="S141" i="4" s="1"/>
  <c r="U141" i="4" s="1"/>
  <c r="AT141" i="4" s="1"/>
  <c r="AX141" i="4" s="1"/>
  <c r="O142" i="4"/>
  <c r="P33" i="29"/>
  <c r="Q33" i="29" s="1"/>
  <c r="S33" i="29" s="1"/>
  <c r="U33" i="29" s="1"/>
  <c r="AQ33" i="29" s="1"/>
  <c r="AU33" i="29" s="1"/>
  <c r="P78" i="12"/>
  <c r="Q78" i="12" s="1"/>
  <c r="S78" i="12" s="1"/>
  <c r="U78" i="12" s="1"/>
  <c r="AQ78" i="12" s="1"/>
  <c r="AU78" i="12" s="1"/>
  <c r="O79" i="12"/>
  <c r="P64" i="12"/>
  <c r="Q64" i="12" s="1"/>
  <c r="S64" i="12" s="1"/>
  <c r="U64" i="12" s="1"/>
  <c r="AQ64" i="12" s="1"/>
  <c r="AU64" i="12" s="1"/>
  <c r="P81" i="10"/>
  <c r="Q81" i="10" s="1"/>
  <c r="S81" i="10" s="1"/>
  <c r="U81" i="10" s="1"/>
  <c r="AQ81" i="10" s="1"/>
  <c r="AU81" i="10" s="1"/>
  <c r="O82" i="10"/>
  <c r="O141" i="3"/>
  <c r="P49" i="3"/>
  <c r="Q49" i="3" s="1"/>
  <c r="S49" i="3" s="1"/>
  <c r="U49" i="3" s="1"/>
  <c r="AQ49" i="3" s="1"/>
  <c r="AU49" i="3" s="1"/>
  <c r="N36" i="31"/>
  <c r="O36" i="31" s="1"/>
  <c r="P125" i="24"/>
  <c r="Q125" i="24" s="1"/>
  <c r="S125" i="24" s="1"/>
  <c r="U125" i="24" s="1"/>
  <c r="AT125" i="24" s="1"/>
  <c r="O126" i="24"/>
  <c r="P34" i="14"/>
  <c r="Q34" i="14" s="1"/>
  <c r="S34" i="14" s="1"/>
  <c r="U34" i="14" s="1"/>
  <c r="AQ34" i="14" s="1"/>
  <c r="AU34" i="14" s="1"/>
  <c r="O142" i="10"/>
  <c r="P47" i="16"/>
  <c r="Q47" i="16" s="1"/>
  <c r="S47" i="16" s="1"/>
  <c r="U47" i="16" s="1"/>
  <c r="AQ47" i="16" s="1"/>
  <c r="AU47" i="16" s="1"/>
  <c r="O97" i="18"/>
  <c r="P141" i="22"/>
  <c r="Q141" i="22" s="1"/>
  <c r="S141" i="22" s="1"/>
  <c r="U141" i="22" s="1"/>
  <c r="AT141" i="22" s="1"/>
  <c r="AX141" i="22" s="1"/>
  <c r="P49" i="29"/>
  <c r="Q49" i="29" s="1"/>
  <c r="S49" i="29" s="1"/>
  <c r="U49" i="29" s="1"/>
  <c r="AQ49" i="29" s="1"/>
  <c r="AU49" i="29" s="1"/>
  <c r="O50" i="29"/>
  <c r="AX125" i="10"/>
  <c r="BA125" i="10"/>
  <c r="O66" i="18"/>
  <c r="P94" i="16"/>
  <c r="Q94" i="16" s="1"/>
  <c r="S94" i="16" s="1"/>
  <c r="U94" i="16" s="1"/>
  <c r="AJ94" i="16" s="1"/>
  <c r="AN94" i="16" s="1"/>
  <c r="O95" i="16"/>
  <c r="P50" i="4"/>
  <c r="Q50" i="4" s="1"/>
  <c r="S50" i="4" s="1"/>
  <c r="U50" i="4" s="1"/>
  <c r="AQ50" i="4" s="1"/>
  <c r="AU50" i="4" s="1"/>
  <c r="P109" i="10"/>
  <c r="Q109" i="10" s="1"/>
  <c r="S109" i="10" s="1"/>
  <c r="U109" i="10" s="1"/>
  <c r="AT109" i="10" s="1"/>
  <c r="AX109" i="10" s="1"/>
  <c r="P79" i="8"/>
  <c r="Q79" i="8" s="1"/>
  <c r="S79" i="8" s="1"/>
  <c r="U79" i="8" s="1"/>
  <c r="AQ79" i="8" s="1"/>
  <c r="AU79" i="8" s="1"/>
  <c r="P111" i="13"/>
  <c r="Q111" i="13" s="1"/>
  <c r="S111" i="13" s="1"/>
  <c r="U111" i="13" s="1"/>
  <c r="AT111" i="13" s="1"/>
  <c r="AX111" i="13" s="1"/>
  <c r="O112" i="13"/>
  <c r="P64" i="11"/>
  <c r="Q64" i="11" s="1"/>
  <c r="S64" i="11" s="1"/>
  <c r="U64" i="11" s="1"/>
  <c r="AQ64" i="11" s="1"/>
  <c r="AU64" i="11" s="1"/>
  <c r="P65" i="6"/>
  <c r="Q65" i="6" s="1"/>
  <c r="S65" i="6" s="1"/>
  <c r="U65" i="6" s="1"/>
  <c r="AQ65" i="6" s="1"/>
  <c r="AU65" i="6" s="1"/>
  <c r="P49" i="2"/>
  <c r="Q49" i="2" s="1"/>
  <c r="S49" i="2" s="1"/>
  <c r="U49" i="2" s="1"/>
  <c r="AQ49" i="2" s="1"/>
  <c r="AU49" i="2" s="1"/>
  <c r="O50" i="2"/>
  <c r="P51" i="31"/>
  <c r="Q51" i="31" s="1"/>
  <c r="S51" i="31" s="1"/>
  <c r="U51" i="31" s="1"/>
  <c r="AQ51" i="31" s="1"/>
  <c r="AU51" i="31" s="1"/>
  <c r="N52" i="31"/>
  <c r="O52" i="31" s="1"/>
  <c r="P80" i="2"/>
  <c r="Q80" i="2" s="1"/>
  <c r="S80" i="2" s="1"/>
  <c r="U80" i="2" s="1"/>
  <c r="AQ80" i="2" s="1"/>
  <c r="AU80" i="2" s="1"/>
  <c r="P126" i="8"/>
  <c r="Q126" i="8" s="1"/>
  <c r="S126" i="8" s="1"/>
  <c r="U126" i="8" s="1"/>
  <c r="AT126" i="8" s="1"/>
  <c r="P110" i="28"/>
  <c r="Q110" i="28" s="1"/>
  <c r="S110" i="28" s="1"/>
  <c r="U110" i="28" s="1"/>
  <c r="AT110" i="28" s="1"/>
  <c r="AX110" i="28" s="1"/>
  <c r="O111" i="28"/>
  <c r="P141" i="33"/>
  <c r="Q141" i="33" s="1"/>
  <c r="S141" i="33" s="1"/>
  <c r="U141" i="33" s="1"/>
  <c r="AT141" i="33" s="1"/>
  <c r="AX141" i="33" s="1"/>
  <c r="O142" i="33"/>
  <c r="P94" i="27"/>
  <c r="Q94" i="27" s="1"/>
  <c r="S94" i="27" s="1"/>
  <c r="U94" i="27" s="1"/>
  <c r="AJ94" i="27" s="1"/>
  <c r="AN94" i="27" s="1"/>
  <c r="O95" i="27"/>
  <c r="P126" i="21"/>
  <c r="Q126" i="21" s="1"/>
  <c r="S126" i="21" s="1"/>
  <c r="U126" i="21" s="1"/>
  <c r="AT126" i="21" s="1"/>
  <c r="O127" i="21"/>
  <c r="O111" i="12"/>
  <c r="P125" i="19"/>
  <c r="Q125" i="19" s="1"/>
  <c r="S125" i="19" s="1"/>
  <c r="U125" i="19" s="1"/>
  <c r="AT125" i="19" s="1"/>
  <c r="O126" i="19"/>
  <c r="O110" i="14"/>
  <c r="O80" i="31"/>
  <c r="N125" i="29"/>
  <c r="O125" i="29" s="1"/>
  <c r="O125" i="4"/>
  <c r="O49" i="18"/>
  <c r="O80" i="24"/>
  <c r="P48" i="27"/>
  <c r="Q48" i="27" s="1"/>
  <c r="S48" i="27" s="1"/>
  <c r="U48" i="27" s="1"/>
  <c r="AQ48" i="27" s="1"/>
  <c r="AU48" i="27" s="1"/>
  <c r="O49" i="27"/>
  <c r="O65" i="15"/>
  <c r="O65" i="27"/>
  <c r="P78" i="17"/>
  <c r="Q78" i="17" s="1"/>
  <c r="S78" i="17" s="1"/>
  <c r="U78" i="17" s="1"/>
  <c r="AQ78" i="17" s="1"/>
  <c r="AU78" i="17" s="1"/>
  <c r="O79" i="17"/>
  <c r="O111" i="3"/>
  <c r="P66" i="13"/>
  <c r="Q66" i="13" s="1"/>
  <c r="S66" i="13" s="1"/>
  <c r="U66" i="13" s="1"/>
  <c r="AQ66" i="13" s="1"/>
  <c r="AU66" i="13" s="1"/>
  <c r="P94" i="29"/>
  <c r="Q94" i="29" s="1"/>
  <c r="S94" i="29" s="1"/>
  <c r="U94" i="29" s="1"/>
  <c r="AJ94" i="29" s="1"/>
  <c r="AN94" i="29" s="1"/>
  <c r="AX125" i="21"/>
  <c r="BA125" i="21"/>
  <c r="P32" i="12"/>
  <c r="Q32" i="12" s="1"/>
  <c r="S32" i="12" s="1"/>
  <c r="U32" i="12" s="1"/>
  <c r="AQ32" i="12" s="1"/>
  <c r="AU32" i="12" s="1"/>
  <c r="P34" i="10"/>
  <c r="Q34" i="10" s="1"/>
  <c r="S34" i="10" s="1"/>
  <c r="U34" i="10" s="1"/>
  <c r="AQ34" i="10" s="1"/>
  <c r="AU34" i="10" s="1"/>
  <c r="O35" i="10"/>
  <c r="AX124" i="29"/>
  <c r="BA124" i="29"/>
  <c r="P80" i="26"/>
  <c r="Q80" i="26" s="1"/>
  <c r="S80" i="26" s="1"/>
  <c r="U80" i="26" s="1"/>
  <c r="AQ80" i="26" s="1"/>
  <c r="AU80" i="26" s="1"/>
  <c r="O81" i="26"/>
  <c r="BA124" i="4"/>
  <c r="AX124" i="4"/>
  <c r="P110" i="21"/>
  <c r="Q110" i="21" s="1"/>
  <c r="S110" i="21" s="1"/>
  <c r="U110" i="21" s="1"/>
  <c r="AT110" i="21" s="1"/>
  <c r="AX110" i="21" s="1"/>
  <c r="P111" i="2"/>
  <c r="Q111" i="2" s="1"/>
  <c r="S111" i="2" s="1"/>
  <c r="U111" i="2" s="1"/>
  <c r="AT111" i="2" s="1"/>
  <c r="AX111" i="2" s="1"/>
  <c r="P33" i="3"/>
  <c r="Q33" i="3" s="1"/>
  <c r="S33" i="3" s="1"/>
  <c r="U33" i="3" s="1"/>
  <c r="AQ33" i="3" s="1"/>
  <c r="AU33" i="3" s="1"/>
  <c r="O34" i="3"/>
  <c r="P111" i="25"/>
  <c r="Q111" i="25" s="1"/>
  <c r="S111" i="25" s="1"/>
  <c r="U111" i="25" s="1"/>
  <c r="AT111" i="25" s="1"/>
  <c r="AX111" i="25" s="1"/>
  <c r="O112" i="25"/>
  <c r="P35" i="7"/>
  <c r="Q35" i="7" s="1"/>
  <c r="S35" i="7" s="1"/>
  <c r="U35" i="7" s="1"/>
  <c r="AQ35" i="7" s="1"/>
  <c r="AU35" i="7" s="1"/>
  <c r="P109" i="20"/>
  <c r="Q109" i="20" s="1"/>
  <c r="S109" i="20" s="1"/>
  <c r="U109" i="20" s="1"/>
  <c r="AT109" i="20" s="1"/>
  <c r="AX109" i="20" s="1"/>
  <c r="O110" i="20"/>
  <c r="P96" i="3"/>
  <c r="Q96" i="3" s="1"/>
  <c r="S96" i="3" s="1"/>
  <c r="U96" i="3" s="1"/>
  <c r="AJ96" i="3" s="1"/>
  <c r="AN96" i="3" s="1"/>
  <c r="O97" i="3"/>
  <c r="P33" i="4"/>
  <c r="Q33" i="4" s="1"/>
  <c r="S33" i="4" s="1"/>
  <c r="U33" i="4" s="1"/>
  <c r="AQ33" i="4" s="1"/>
  <c r="AU33" i="4" s="1"/>
  <c r="P64" i="29"/>
  <c r="Q64" i="29" s="1"/>
  <c r="S64" i="29" s="1"/>
  <c r="U64" i="29" s="1"/>
  <c r="AQ64" i="29" s="1"/>
  <c r="AU64" i="29" s="1"/>
  <c r="P94" i="17"/>
  <c r="Q94" i="17" s="1"/>
  <c r="S94" i="17" s="1"/>
  <c r="U94" i="17" s="1"/>
  <c r="AJ94" i="17" s="1"/>
  <c r="AN94" i="17" s="1"/>
  <c r="P94" i="31"/>
  <c r="Q94" i="31" s="1"/>
  <c r="S94" i="31" s="1"/>
  <c r="U94" i="31" s="1"/>
  <c r="AJ94" i="31" s="1"/>
  <c r="AN94" i="31" s="1"/>
  <c r="P94" i="23"/>
  <c r="Q94" i="23" s="1"/>
  <c r="S94" i="23" s="1"/>
  <c r="U94" i="23" s="1"/>
  <c r="AJ94" i="23" s="1"/>
  <c r="AN94" i="23" s="1"/>
  <c r="O95" i="23"/>
  <c r="P109" i="7"/>
  <c r="Q109" i="7" s="1"/>
  <c r="S109" i="7" s="1"/>
  <c r="U109" i="7" s="1"/>
  <c r="AT109" i="7" s="1"/>
  <c r="AX109" i="7" s="1"/>
  <c r="P79" i="21"/>
  <c r="Q79" i="21" s="1"/>
  <c r="S79" i="21" s="1"/>
  <c r="U79" i="21" s="1"/>
  <c r="AQ79" i="21" s="1"/>
  <c r="AU79" i="21" s="1"/>
  <c r="O80" i="21"/>
  <c r="P93" i="7"/>
  <c r="Q93" i="7" s="1"/>
  <c r="S93" i="7" s="1"/>
  <c r="U93" i="7" s="1"/>
  <c r="AJ93" i="7" s="1"/>
  <c r="AN93" i="7" s="1"/>
  <c r="O94" i="7"/>
  <c r="BA124" i="11"/>
  <c r="AX124" i="11"/>
  <c r="P34" i="30"/>
  <c r="Q34" i="30" s="1"/>
  <c r="S34" i="30" s="1"/>
  <c r="U34" i="30" s="1"/>
  <c r="AQ34" i="30" s="1"/>
  <c r="AU34" i="30" s="1"/>
  <c r="P127" i="25"/>
  <c r="Q127" i="25" s="1"/>
  <c r="S127" i="25" s="1"/>
  <c r="U127" i="25" s="1"/>
  <c r="AT127" i="25" s="1"/>
  <c r="N125" i="4"/>
  <c r="P33" i="19"/>
  <c r="Q33" i="19" s="1"/>
  <c r="S33" i="19" s="1"/>
  <c r="U33" i="19" s="1"/>
  <c r="AQ33" i="19" s="1"/>
  <c r="AU33" i="19" s="1"/>
  <c r="O34" i="19"/>
  <c r="N140" i="28"/>
  <c r="O140" i="28" s="1"/>
  <c r="N36" i="25"/>
  <c r="P35" i="25"/>
  <c r="Q35" i="25" s="1"/>
  <c r="S35" i="25" s="1"/>
  <c r="U35" i="25" s="1"/>
  <c r="AQ35" i="25" s="1"/>
  <c r="AU35" i="25" s="1"/>
  <c r="P64" i="22"/>
  <c r="Q64" i="22" s="1"/>
  <c r="S64" i="22" s="1"/>
  <c r="U64" i="22" s="1"/>
  <c r="AQ64" i="22" s="1"/>
  <c r="AU64" i="22" s="1"/>
  <c r="O65" i="22"/>
  <c r="P124" i="15"/>
  <c r="Q124" i="15" s="1"/>
  <c r="S124" i="15" s="1"/>
  <c r="U124" i="15" s="1"/>
  <c r="AT124" i="15" s="1"/>
  <c r="O141" i="17"/>
  <c r="O127" i="31"/>
  <c r="P97" i="1"/>
  <c r="Q97" i="1" s="1"/>
  <c r="S97" i="1" s="1"/>
  <c r="U97" i="1" s="1"/>
  <c r="AJ97" i="1" s="1"/>
  <c r="AN97" i="1" s="1"/>
  <c r="O94" i="21"/>
  <c r="O110" i="23"/>
  <c r="P141" i="14"/>
  <c r="Q141" i="14" s="1"/>
  <c r="S141" i="14" s="1"/>
  <c r="U141" i="14" s="1"/>
  <c r="AT141" i="14" s="1"/>
  <c r="AX141" i="14" s="1"/>
  <c r="P140" i="7"/>
  <c r="Q140" i="7" s="1"/>
  <c r="S140" i="7" s="1"/>
  <c r="U140" i="7" s="1"/>
  <c r="AT140" i="7" s="1"/>
  <c r="AX140" i="7" s="1"/>
  <c r="N125" i="11"/>
  <c r="O125" i="11" s="1"/>
  <c r="P109" i="29"/>
  <c r="Q109" i="29" s="1"/>
  <c r="S109" i="29" s="1"/>
  <c r="U109" i="29" s="1"/>
  <c r="AT109" i="29" s="1"/>
  <c r="AX109" i="29" s="1"/>
  <c r="O110" i="29"/>
  <c r="O127" i="26"/>
  <c r="AX124" i="23"/>
  <c r="BA124" i="23"/>
  <c r="O80" i="14"/>
  <c r="BA126" i="25"/>
  <c r="AX126" i="25"/>
  <c r="O95" i="11"/>
  <c r="O126" i="16"/>
  <c r="O49" i="8"/>
  <c r="P124" i="9"/>
  <c r="Q124" i="9" s="1"/>
  <c r="S124" i="9" s="1"/>
  <c r="U124" i="9" s="1"/>
  <c r="AT124" i="9" s="1"/>
  <c r="O33" i="13"/>
  <c r="O127" i="12"/>
  <c r="P96" i="22"/>
  <c r="Q96" i="22" s="1"/>
  <c r="S96" i="22" s="1"/>
  <c r="U96" i="22" s="1"/>
  <c r="AJ96" i="22" s="1"/>
  <c r="AN96" i="22" s="1"/>
  <c r="P48" i="1"/>
  <c r="Q48" i="1" s="1"/>
  <c r="S48" i="1" s="1"/>
  <c r="U48" i="1" s="1"/>
  <c r="AQ48" i="1" s="1"/>
  <c r="AU48" i="1" s="1"/>
  <c r="P49" i="9"/>
  <c r="Q49" i="9" s="1"/>
  <c r="S49" i="9" s="1"/>
  <c r="U49" i="9" s="1"/>
  <c r="AQ49" i="9" s="1"/>
  <c r="AU49" i="9" s="1"/>
  <c r="P48" i="11"/>
  <c r="Q48" i="11" s="1"/>
  <c r="S48" i="11" s="1"/>
  <c r="U48" i="11" s="1"/>
  <c r="AQ48" i="11" s="1"/>
  <c r="AU48" i="11" s="1"/>
  <c r="BA126" i="31"/>
  <c r="AX126" i="31"/>
  <c r="P50" i="28"/>
  <c r="Q50" i="28" s="1"/>
  <c r="S50" i="28" s="1"/>
  <c r="U50" i="28" s="1"/>
  <c r="AQ50" i="28" s="1"/>
  <c r="AU50" i="28" s="1"/>
  <c r="P67" i="17"/>
  <c r="Q67" i="17" s="1"/>
  <c r="S67" i="17" s="1"/>
  <c r="U67" i="17" s="1"/>
  <c r="AQ67" i="17" s="1"/>
  <c r="AU67" i="17" s="1"/>
  <c r="P80" i="27"/>
  <c r="Q80" i="27" s="1"/>
  <c r="S80" i="27" s="1"/>
  <c r="U80" i="27" s="1"/>
  <c r="AQ80" i="27" s="1"/>
  <c r="AU80" i="27" s="1"/>
  <c r="O81" i="27"/>
  <c r="P141" i="8"/>
  <c r="Q141" i="8" s="1"/>
  <c r="S141" i="8" s="1"/>
  <c r="U141" i="8" s="1"/>
  <c r="AT141" i="8" s="1"/>
  <c r="AX141" i="8" s="1"/>
  <c r="O142" i="8"/>
  <c r="P78" i="29"/>
  <c r="Q78" i="29" s="1"/>
  <c r="S78" i="29" s="1"/>
  <c r="U78" i="29" s="1"/>
  <c r="AQ78" i="29" s="1"/>
  <c r="AU78" i="29" s="1"/>
  <c r="P110" i="22"/>
  <c r="Q110" i="22" s="1"/>
  <c r="S110" i="22" s="1"/>
  <c r="U110" i="22" s="1"/>
  <c r="AT110" i="22" s="1"/>
  <c r="AX110" i="22" s="1"/>
  <c r="P79" i="4"/>
  <c r="Q79" i="4" s="1"/>
  <c r="S79" i="4" s="1"/>
  <c r="U79" i="4" s="1"/>
  <c r="AQ79" i="4" s="1"/>
  <c r="AU79" i="4" s="1"/>
  <c r="P96" i="14"/>
  <c r="Q96" i="14" s="1"/>
  <c r="S96" i="14" s="1"/>
  <c r="U96" i="14" s="1"/>
  <c r="AJ96" i="14" s="1"/>
  <c r="AN96" i="14" s="1"/>
  <c r="P95" i="33"/>
  <c r="Q95" i="33" s="1"/>
  <c r="S95" i="33" s="1"/>
  <c r="U95" i="33" s="1"/>
  <c r="AJ95" i="33" s="1"/>
  <c r="AN95" i="33" s="1"/>
  <c r="P50" i="14"/>
  <c r="Q50" i="14" s="1"/>
  <c r="S50" i="14" s="1"/>
  <c r="U50" i="14" s="1"/>
  <c r="AQ50" i="14" s="1"/>
  <c r="AU50" i="14" s="1"/>
  <c r="O51" i="14"/>
  <c r="AX126" i="26"/>
  <c r="BA126" i="26"/>
  <c r="P143" i="12"/>
  <c r="Q143" i="12" s="1"/>
  <c r="S143" i="12" s="1"/>
  <c r="U143" i="12" s="1"/>
  <c r="AT143" i="12" s="1"/>
  <c r="AX143" i="12" s="1"/>
  <c r="P79" i="23"/>
  <c r="Q79" i="23" s="1"/>
  <c r="S79" i="23" s="1"/>
  <c r="U79" i="23" s="1"/>
  <c r="AQ79" i="23" s="1"/>
  <c r="AU79" i="23" s="1"/>
  <c r="P33" i="16"/>
  <c r="Q33" i="16" s="1"/>
  <c r="S33" i="16" s="1"/>
  <c r="U33" i="16" s="1"/>
  <c r="AQ33" i="16" s="1"/>
  <c r="AU33" i="16" s="1"/>
  <c r="O34" i="16"/>
  <c r="P50" i="23"/>
  <c r="Q50" i="23" s="1"/>
  <c r="S50" i="23" s="1"/>
  <c r="U50" i="23" s="1"/>
  <c r="AQ50" i="23" s="1"/>
  <c r="AU50" i="23" s="1"/>
  <c r="O51" i="23"/>
  <c r="BA125" i="16"/>
  <c r="AX125" i="16"/>
  <c r="P79" i="7"/>
  <c r="Q79" i="7" s="1"/>
  <c r="S79" i="7" s="1"/>
  <c r="U79" i="7" s="1"/>
  <c r="AQ79" i="7" s="1"/>
  <c r="AU79" i="7" s="1"/>
  <c r="P48" i="20"/>
  <c r="Q48" i="20" s="1"/>
  <c r="S48" i="20" s="1"/>
  <c r="U48" i="20" s="1"/>
  <c r="AQ48" i="20" s="1"/>
  <c r="AU48" i="20" s="1"/>
  <c r="O49" i="20"/>
  <c r="BA126" i="12"/>
  <c r="AX126" i="12"/>
  <c r="O127" i="6"/>
  <c r="O111" i="33"/>
  <c r="P65" i="19"/>
  <c r="Q65" i="19" s="1"/>
  <c r="S65" i="19" s="1"/>
  <c r="U65" i="19" s="1"/>
  <c r="AQ65" i="19" s="1"/>
  <c r="AU65" i="19" s="1"/>
  <c r="O66" i="19"/>
  <c r="O32" i="24"/>
  <c r="O95" i="13"/>
  <c r="O110" i="26"/>
  <c r="P140" i="5"/>
  <c r="Q140" i="5" s="1"/>
  <c r="S140" i="5" s="1"/>
  <c r="U140" i="5" s="1"/>
  <c r="AT140" i="5" s="1"/>
  <c r="AX140" i="5" s="1"/>
  <c r="P65" i="28"/>
  <c r="Q65" i="28" s="1"/>
  <c r="S65" i="28" s="1"/>
  <c r="U65" i="28" s="1"/>
  <c r="AQ65" i="28" s="1"/>
  <c r="AU65" i="28" s="1"/>
  <c r="O33" i="11"/>
  <c r="P79" i="18"/>
  <c r="Q79" i="18" s="1"/>
  <c r="S79" i="18" s="1"/>
  <c r="U79" i="18" s="1"/>
  <c r="AQ79" i="18" s="1"/>
  <c r="AU79" i="18" s="1"/>
  <c r="P65" i="20"/>
  <c r="Q65" i="20" s="1"/>
  <c r="S65" i="20" s="1"/>
  <c r="U65" i="20" s="1"/>
  <c r="AQ65" i="20" s="1"/>
  <c r="AU65" i="20" s="1"/>
  <c r="P49" i="21"/>
  <c r="Q49" i="21" s="1"/>
  <c r="S49" i="21" s="1"/>
  <c r="U49" i="21" s="1"/>
  <c r="AQ49" i="21" s="1"/>
  <c r="AU49" i="21" s="1"/>
  <c r="P139" i="15"/>
  <c r="Q139" i="15" s="1"/>
  <c r="S139" i="15" s="1"/>
  <c r="U139" i="15" s="1"/>
  <c r="AT139" i="15" s="1"/>
  <c r="AX139" i="15" s="1"/>
  <c r="P65" i="1"/>
  <c r="Q65" i="1" s="1"/>
  <c r="S65" i="1" s="1"/>
  <c r="U65" i="1" s="1"/>
  <c r="AQ65" i="1" s="1"/>
  <c r="AU65" i="1" s="1"/>
  <c r="O66" i="1"/>
  <c r="P125" i="20"/>
  <c r="Q125" i="20" s="1"/>
  <c r="S125" i="20" s="1"/>
  <c r="U125" i="20" s="1"/>
  <c r="AT125" i="20" s="1"/>
  <c r="O126" i="20"/>
  <c r="N68" i="2"/>
  <c r="P67" i="2"/>
  <c r="Q67" i="2" s="1"/>
  <c r="S67" i="2" s="1"/>
  <c r="U67" i="2" s="1"/>
  <c r="AQ67" i="2" s="1"/>
  <c r="AU67" i="2" s="1"/>
  <c r="O68" i="2"/>
  <c r="P94" i="19"/>
  <c r="Q94" i="19" s="1"/>
  <c r="S94" i="19" s="1"/>
  <c r="U94" i="19" s="1"/>
  <c r="AJ94" i="19" s="1"/>
  <c r="AN94" i="19" s="1"/>
  <c r="P66" i="33"/>
  <c r="Q66" i="33" s="1"/>
  <c r="S66" i="33" s="1"/>
  <c r="U66" i="33" s="1"/>
  <c r="AQ66" i="33" s="1"/>
  <c r="AU66" i="33" s="1"/>
  <c r="P66" i="10"/>
  <c r="Q66" i="10" s="1"/>
  <c r="S66" i="10" s="1"/>
  <c r="U66" i="10" s="1"/>
  <c r="AQ66" i="10" s="1"/>
  <c r="AU66" i="10" s="1"/>
  <c r="P95" i="25"/>
  <c r="Q95" i="25" s="1"/>
  <c r="S95" i="25" s="1"/>
  <c r="U95" i="25" s="1"/>
  <c r="AJ95" i="25" s="1"/>
  <c r="AN95" i="25" s="1"/>
  <c r="P32" i="2"/>
  <c r="Q32" i="2" s="1"/>
  <c r="S32" i="2" s="1"/>
  <c r="U32" i="2" s="1"/>
  <c r="AQ32" i="2" s="1"/>
  <c r="AU32" i="2" s="1"/>
  <c r="AX126" i="6"/>
  <c r="BA126" i="6"/>
  <c r="P80" i="13"/>
  <c r="Q80" i="13" s="1"/>
  <c r="S80" i="13" s="1"/>
  <c r="U80" i="13" s="1"/>
  <c r="AQ80" i="13" s="1"/>
  <c r="AU80" i="13" s="1"/>
  <c r="O81" i="13"/>
  <c r="P125" i="2"/>
  <c r="Q125" i="2" s="1"/>
  <c r="S125" i="2" s="1"/>
  <c r="U125" i="2" s="1"/>
  <c r="AT125" i="2" s="1"/>
  <c r="O126" i="2"/>
  <c r="P80" i="6"/>
  <c r="Q80" i="6" s="1"/>
  <c r="S80" i="6" s="1"/>
  <c r="U80" i="6" s="1"/>
  <c r="AQ80" i="6" s="1"/>
  <c r="AU80" i="6" s="1"/>
  <c r="O81" i="6"/>
  <c r="P65" i="26"/>
  <c r="Q65" i="26" s="1"/>
  <c r="S65" i="26" s="1"/>
  <c r="U65" i="26" s="1"/>
  <c r="AQ65" i="26" s="1"/>
  <c r="AU65" i="26" s="1"/>
  <c r="O66" i="26"/>
  <c r="P141" i="11"/>
  <c r="Q141" i="11" s="1"/>
  <c r="S141" i="11" s="1"/>
  <c r="U141" i="11" s="1"/>
  <c r="AT141" i="11" s="1"/>
  <c r="AX141" i="11" s="1"/>
  <c r="O142" i="11"/>
  <c r="BA124" i="27"/>
  <c r="AX124" i="27"/>
  <c r="P50" i="15"/>
  <c r="Q50" i="15" s="1"/>
  <c r="S50" i="15" s="1"/>
  <c r="U50" i="15" s="1"/>
  <c r="AQ50" i="15" s="1"/>
  <c r="AU50" i="15" s="1"/>
  <c r="O51" i="15"/>
  <c r="P81" i="3"/>
  <c r="Q81" i="3" s="1"/>
  <c r="S81" i="3" s="1"/>
  <c r="U81" i="3" s="1"/>
  <c r="AQ81" i="3" s="1"/>
  <c r="AU81" i="3" s="1"/>
  <c r="O82" i="3"/>
  <c r="O35" i="15"/>
  <c r="P50" i="30"/>
  <c r="Q50" i="30" s="1"/>
  <c r="S50" i="30" s="1"/>
  <c r="U50" i="30" s="1"/>
  <c r="AQ50" i="30" s="1"/>
  <c r="AU50" i="30" s="1"/>
  <c r="O51" i="30"/>
  <c r="P78" i="5"/>
  <c r="Q78" i="5" s="1"/>
  <c r="S78" i="5" s="1"/>
  <c r="U78" i="5" s="1"/>
  <c r="AQ78" i="5" s="1"/>
  <c r="AU78" i="5" s="1"/>
  <c r="O79" i="5"/>
  <c r="P63" i="14"/>
  <c r="Q63" i="14" s="1"/>
  <c r="S63" i="14" s="1"/>
  <c r="U63" i="14" s="1"/>
  <c r="AQ63" i="14" s="1"/>
  <c r="AU63" i="14" s="1"/>
  <c r="O64" i="14"/>
  <c r="P80" i="20"/>
  <c r="Q80" i="20" s="1"/>
  <c r="S80" i="20" s="1"/>
  <c r="U80" i="20" s="1"/>
  <c r="AQ80" i="20" s="1"/>
  <c r="AU80" i="20" s="1"/>
  <c r="O81" i="20"/>
  <c r="P94" i="10"/>
  <c r="Q94" i="10" s="1"/>
  <c r="S94" i="10" s="1"/>
  <c r="U94" i="10" s="1"/>
  <c r="AJ94" i="10" s="1"/>
  <c r="AN94" i="10" s="1"/>
  <c r="O95" i="10"/>
  <c r="P35" i="27"/>
  <c r="Q35" i="27" s="1"/>
  <c r="S35" i="27" s="1"/>
  <c r="U35" i="27" s="1"/>
  <c r="AQ35" i="27" s="1"/>
  <c r="AU35" i="27" s="1"/>
  <c r="N36" i="27"/>
  <c r="O36" i="27" s="1"/>
  <c r="P94" i="20"/>
  <c r="Q94" i="20" s="1"/>
  <c r="S94" i="20" s="1"/>
  <c r="U94" i="20" s="1"/>
  <c r="AJ94" i="20" s="1"/>
  <c r="AN94" i="20" s="1"/>
  <c r="P112" i="1"/>
  <c r="Q112" i="1" s="1"/>
  <c r="S112" i="1" s="1"/>
  <c r="U112" i="1" s="1"/>
  <c r="AT112" i="1" s="1"/>
  <c r="AX112" i="1" s="1"/>
  <c r="O113" i="1"/>
  <c r="P94" i="9"/>
  <c r="Q94" i="9" s="1"/>
  <c r="S94" i="9" s="1"/>
  <c r="U94" i="9" s="1"/>
  <c r="AJ94" i="9" s="1"/>
  <c r="AN94" i="9" s="1"/>
  <c r="O95" i="9"/>
  <c r="P66" i="24"/>
  <c r="Q66" i="24" s="1"/>
  <c r="S66" i="24" s="1"/>
  <c r="U66" i="24" s="1"/>
  <c r="AQ66" i="24" s="1"/>
  <c r="AU66" i="24" s="1"/>
  <c r="O67" i="24"/>
  <c r="P109" i="15"/>
  <c r="Q109" i="15" s="1"/>
  <c r="S109" i="15" s="1"/>
  <c r="U109" i="15" s="1"/>
  <c r="AT109" i="15" s="1"/>
  <c r="AX109" i="15" s="1"/>
  <c r="O110" i="15"/>
  <c r="O110" i="11"/>
  <c r="O78" i="1"/>
  <c r="P110" i="31"/>
  <c r="Q110" i="31" s="1"/>
  <c r="S110" i="31" s="1"/>
  <c r="U110" i="31" s="1"/>
  <c r="AT110" i="31" s="1"/>
  <c r="AX110" i="31" s="1"/>
  <c r="O111" i="31"/>
  <c r="P49" i="5"/>
  <c r="Q49" i="5" s="1"/>
  <c r="S49" i="5" s="1"/>
  <c r="U49" i="5" s="1"/>
  <c r="AQ49" i="5" s="1"/>
  <c r="AU49" i="5" s="1"/>
  <c r="O50" i="5"/>
  <c r="P140" i="26"/>
  <c r="Q140" i="26" s="1"/>
  <c r="S140" i="26" s="1"/>
  <c r="U140" i="26" s="1"/>
  <c r="AT140" i="26" s="1"/>
  <c r="AX140" i="26" s="1"/>
  <c r="O142" i="25"/>
  <c r="O95" i="5"/>
  <c r="P125" i="30"/>
  <c r="Q125" i="30" s="1"/>
  <c r="S125" i="30" s="1"/>
  <c r="U125" i="30" s="1"/>
  <c r="AT125" i="30" s="1"/>
  <c r="O126" i="30"/>
  <c r="P80" i="25"/>
  <c r="Q80" i="25" s="1"/>
  <c r="S80" i="25" s="1"/>
  <c r="U80" i="25" s="1"/>
  <c r="AQ80" i="25" s="1"/>
  <c r="AU80" i="25" s="1"/>
  <c r="O81" i="25"/>
  <c r="O80" i="9"/>
  <c r="O140" i="16"/>
  <c r="N36" i="1"/>
  <c r="O36" i="1" s="1"/>
  <c r="P78" i="15"/>
  <c r="Q78" i="15" s="1"/>
  <c r="S78" i="15" s="1"/>
  <c r="U78" i="15" s="1"/>
  <c r="AQ78" i="15" s="1"/>
  <c r="AU78" i="15" s="1"/>
  <c r="O34" i="5"/>
  <c r="P111" i="6"/>
  <c r="Q111" i="6" s="1"/>
  <c r="S111" i="6" s="1"/>
  <c r="U111" i="6" s="1"/>
  <c r="AT111" i="6" s="1"/>
  <c r="AX111" i="6" s="1"/>
  <c r="O112" i="6"/>
  <c r="P65" i="21"/>
  <c r="Q65" i="21" s="1"/>
  <c r="S65" i="21" s="1"/>
  <c r="U65" i="21" s="1"/>
  <c r="AQ65" i="21" s="1"/>
  <c r="AU65" i="21" s="1"/>
  <c r="O66" i="21"/>
  <c r="P95" i="15"/>
  <c r="Q95" i="15" s="1"/>
  <c r="S95" i="15" s="1"/>
  <c r="U95" i="15" s="1"/>
  <c r="AJ95" i="15" s="1"/>
  <c r="AN95" i="15" s="1"/>
  <c r="O96" i="15"/>
  <c r="P33" i="18"/>
  <c r="Q33" i="18" s="1"/>
  <c r="S33" i="18" s="1"/>
  <c r="U33" i="18" s="1"/>
  <c r="AQ33" i="18" s="1"/>
  <c r="AU33" i="18" s="1"/>
  <c r="P32" i="8"/>
  <c r="Q32" i="8" s="1"/>
  <c r="S32" i="8" s="1"/>
  <c r="U32" i="8" s="1"/>
  <c r="AQ32" i="8" s="1"/>
  <c r="AU32" i="8" s="1"/>
  <c r="P141" i="30"/>
  <c r="Q141" i="30" s="1"/>
  <c r="S141" i="30" s="1"/>
  <c r="U141" i="30" s="1"/>
  <c r="AT141" i="30" s="1"/>
  <c r="AX141" i="30" s="1"/>
  <c r="P33" i="23"/>
  <c r="Q33" i="23" s="1"/>
  <c r="S33" i="23" s="1"/>
  <c r="U33" i="23" s="1"/>
  <c r="AQ33" i="23" s="1"/>
  <c r="AU33" i="23" s="1"/>
  <c r="P110" i="9"/>
  <c r="Q110" i="9" s="1"/>
  <c r="S110" i="9" s="1"/>
  <c r="U110" i="9" s="1"/>
  <c r="AT110" i="9" s="1"/>
  <c r="AX110" i="9" s="1"/>
  <c r="O35" i="6"/>
  <c r="O110" i="5"/>
  <c r="O125" i="27"/>
  <c r="O67" i="8"/>
  <c r="O141" i="21"/>
  <c r="O65" i="4"/>
  <c r="P140" i="24"/>
  <c r="Q140" i="24" s="1"/>
  <c r="S140" i="24" s="1"/>
  <c r="U140" i="24" s="1"/>
  <c r="AT140" i="24" s="1"/>
  <c r="AX140" i="24" s="1"/>
  <c r="O112" i="24"/>
  <c r="O34" i="17"/>
  <c r="P126" i="14"/>
  <c r="Q126" i="14" s="1"/>
  <c r="S126" i="14" s="1"/>
  <c r="U126" i="14" s="1"/>
  <c r="AT126" i="14" s="1"/>
  <c r="N125" i="33"/>
  <c r="O125" i="33" s="1"/>
  <c r="P96" i="12"/>
  <c r="Q96" i="12" s="1"/>
  <c r="S96" i="12" s="1"/>
  <c r="U96" i="12" s="1"/>
  <c r="AJ96" i="12" s="1"/>
  <c r="AN96" i="12" s="1"/>
  <c r="O97" i="12"/>
  <c r="O34" i="33"/>
  <c r="O49" i="13"/>
  <c r="O112" i="18"/>
  <c r="O141" i="9"/>
  <c r="P98" i="34" l="1"/>
  <c r="Q98" i="34" s="1"/>
  <c r="S98" i="34" s="1"/>
  <c r="U98" i="34" s="1"/>
  <c r="AJ98" i="34" s="1"/>
  <c r="AN98" i="34" s="1"/>
  <c r="N99" i="34"/>
  <c r="O99" i="34"/>
  <c r="P64" i="34"/>
  <c r="Q64" i="34" s="1"/>
  <c r="S64" i="34" s="1"/>
  <c r="U64" i="34" s="1"/>
  <c r="AQ64" i="34" s="1"/>
  <c r="AU64" i="34" s="1"/>
  <c r="O65" i="34"/>
  <c r="P50" i="34"/>
  <c r="Q50" i="34" s="1"/>
  <c r="S50" i="34" s="1"/>
  <c r="U50" i="34" s="1"/>
  <c r="AQ50" i="34" s="1"/>
  <c r="AU50" i="34" s="1"/>
  <c r="O51" i="34"/>
  <c r="P143" i="34"/>
  <c r="Q143" i="34" s="1"/>
  <c r="S143" i="34" s="1"/>
  <c r="U143" i="34" s="1"/>
  <c r="AT143" i="34" s="1"/>
  <c r="AX143" i="34" s="1"/>
  <c r="O144" i="34"/>
  <c r="P113" i="34"/>
  <c r="Q113" i="34" s="1"/>
  <c r="S113" i="34" s="1"/>
  <c r="U113" i="34" s="1"/>
  <c r="AT113" i="34" s="1"/>
  <c r="AX113" i="34" s="1"/>
  <c r="O114" i="34"/>
  <c r="P33" i="34"/>
  <c r="Q33" i="34" s="1"/>
  <c r="S33" i="34" s="1"/>
  <c r="U33" i="34" s="1"/>
  <c r="AQ33" i="34" s="1"/>
  <c r="AU33" i="34" s="1"/>
  <c r="O34" i="34"/>
  <c r="P81" i="34"/>
  <c r="Q81" i="34" s="1"/>
  <c r="S81" i="34" s="1"/>
  <c r="U81" i="34" s="1"/>
  <c r="AQ81" i="34" s="1"/>
  <c r="AU81" i="34" s="1"/>
  <c r="O82" i="34"/>
  <c r="P127" i="34"/>
  <c r="Q127" i="34" s="1"/>
  <c r="S127" i="34" s="1"/>
  <c r="U127" i="34" s="1"/>
  <c r="AT127" i="34" s="1"/>
  <c r="P125" i="29"/>
  <c r="Q125" i="29" s="1"/>
  <c r="S125" i="29" s="1"/>
  <c r="U125" i="29" s="1"/>
  <c r="AT125" i="29" s="1"/>
  <c r="O126" i="29"/>
  <c r="P52" i="31"/>
  <c r="Q52" i="31" s="1"/>
  <c r="S52" i="31" s="1"/>
  <c r="U52" i="31" s="1"/>
  <c r="AQ52" i="31" s="1"/>
  <c r="AU52" i="31" s="1"/>
  <c r="O53" i="31"/>
  <c r="P53" i="31" s="1"/>
  <c r="Q53" i="31" s="1"/>
  <c r="S53" i="31" s="1"/>
  <c r="U53" i="31" s="1"/>
  <c r="AQ53" i="31" s="1"/>
  <c r="AU53" i="31" s="1"/>
  <c r="AV53" i="31" s="1"/>
  <c r="P125" i="33"/>
  <c r="Q125" i="33" s="1"/>
  <c r="S125" i="33" s="1"/>
  <c r="U125" i="33" s="1"/>
  <c r="AT125" i="33" s="1"/>
  <c r="O126" i="33"/>
  <c r="P36" i="27"/>
  <c r="Q36" i="27" s="1"/>
  <c r="S36" i="27" s="1"/>
  <c r="U36" i="27" s="1"/>
  <c r="AQ36" i="27" s="1"/>
  <c r="AU36" i="27" s="1"/>
  <c r="O37" i="27"/>
  <c r="P37" i="27" s="1"/>
  <c r="Q37" i="27" s="1"/>
  <c r="S37" i="27" s="1"/>
  <c r="U37" i="27" s="1"/>
  <c r="AQ37" i="27" s="1"/>
  <c r="AU37" i="27" s="1"/>
  <c r="AV37" i="27" s="1"/>
  <c r="P36" i="9"/>
  <c r="Q36" i="9" s="1"/>
  <c r="S36" i="9" s="1"/>
  <c r="U36" i="9" s="1"/>
  <c r="AQ36" i="9" s="1"/>
  <c r="AU36" i="9" s="1"/>
  <c r="P140" i="28"/>
  <c r="Q140" i="28" s="1"/>
  <c r="S140" i="28" s="1"/>
  <c r="U140" i="28" s="1"/>
  <c r="AT140" i="28" s="1"/>
  <c r="AX140" i="28" s="1"/>
  <c r="P140" i="16"/>
  <c r="Q140" i="16" s="1"/>
  <c r="S140" i="16" s="1"/>
  <c r="U140" i="16" s="1"/>
  <c r="AT140" i="16" s="1"/>
  <c r="AX140" i="16" s="1"/>
  <c r="O141" i="16"/>
  <c r="AX127" i="17"/>
  <c r="BA127" i="17"/>
  <c r="P65" i="23"/>
  <c r="Q65" i="23" s="1"/>
  <c r="S65" i="23" s="1"/>
  <c r="U65" i="23" s="1"/>
  <c r="AQ65" i="23" s="1"/>
  <c r="AU65" i="23" s="1"/>
  <c r="O66" i="23"/>
  <c r="P34" i="17"/>
  <c r="Q34" i="17" s="1"/>
  <c r="S34" i="17" s="1"/>
  <c r="U34" i="17" s="1"/>
  <c r="AQ34" i="17" s="1"/>
  <c r="AU34" i="17" s="1"/>
  <c r="O35" i="17"/>
  <c r="O33" i="8"/>
  <c r="P80" i="9"/>
  <c r="Q80" i="9" s="1"/>
  <c r="S80" i="9" s="1"/>
  <c r="U80" i="9" s="1"/>
  <c r="AQ80" i="9" s="1"/>
  <c r="AU80" i="9" s="1"/>
  <c r="O81" i="9"/>
  <c r="O67" i="10"/>
  <c r="O50" i="21"/>
  <c r="O80" i="23"/>
  <c r="O79" i="29"/>
  <c r="O50" i="9"/>
  <c r="P127" i="31"/>
  <c r="Q127" i="31" s="1"/>
  <c r="S127" i="31" s="1"/>
  <c r="U127" i="31" s="1"/>
  <c r="AT127" i="31" s="1"/>
  <c r="O35" i="30"/>
  <c r="O65" i="29"/>
  <c r="O112" i="2"/>
  <c r="O95" i="29"/>
  <c r="O81" i="2"/>
  <c r="O110" i="10"/>
  <c r="P142" i="10"/>
  <c r="Q142" i="10" s="1"/>
  <c r="S142" i="10" s="1"/>
  <c r="U142" i="10" s="1"/>
  <c r="AT142" i="10" s="1"/>
  <c r="AX142" i="10" s="1"/>
  <c r="O143" i="10"/>
  <c r="N52" i="33"/>
  <c r="O52" i="33" s="1"/>
  <c r="P51" i="33"/>
  <c r="Q51" i="33" s="1"/>
  <c r="S51" i="33" s="1"/>
  <c r="U51" i="33" s="1"/>
  <c r="AQ51" i="33" s="1"/>
  <c r="AU51" i="33" s="1"/>
  <c r="O111" i="4"/>
  <c r="O34" i="20"/>
  <c r="O51" i="22"/>
  <c r="P50" i="12"/>
  <c r="Q50" i="12" s="1"/>
  <c r="S50" i="12" s="1"/>
  <c r="U50" i="12" s="1"/>
  <c r="AQ50" i="12" s="1"/>
  <c r="AU50" i="12" s="1"/>
  <c r="O141" i="20"/>
  <c r="P142" i="11"/>
  <c r="Q142" i="11" s="1"/>
  <c r="S142" i="11" s="1"/>
  <c r="U142" i="11" s="1"/>
  <c r="AT142" i="11" s="1"/>
  <c r="AX142" i="11" s="1"/>
  <c r="O143" i="11"/>
  <c r="BA128" i="1"/>
  <c r="AX128" i="1"/>
  <c r="P112" i="24"/>
  <c r="Q112" i="24" s="1"/>
  <c r="S112" i="24" s="1"/>
  <c r="U112" i="24" s="1"/>
  <c r="AT112" i="24" s="1"/>
  <c r="AX112" i="24" s="1"/>
  <c r="O113" i="24"/>
  <c r="P81" i="25"/>
  <c r="Q81" i="25" s="1"/>
  <c r="S81" i="25" s="1"/>
  <c r="U81" i="25" s="1"/>
  <c r="AQ81" i="25" s="1"/>
  <c r="AU81" i="25" s="1"/>
  <c r="O82" i="25"/>
  <c r="P64" i="14"/>
  <c r="Q64" i="14" s="1"/>
  <c r="S64" i="14" s="1"/>
  <c r="U64" i="14" s="1"/>
  <c r="AQ64" i="14" s="1"/>
  <c r="AU64" i="14" s="1"/>
  <c r="P111" i="33"/>
  <c r="Q111" i="33" s="1"/>
  <c r="S111" i="33" s="1"/>
  <c r="U111" i="33" s="1"/>
  <c r="AT111" i="33" s="1"/>
  <c r="AX111" i="33" s="1"/>
  <c r="O112" i="33"/>
  <c r="P80" i="14"/>
  <c r="Q80" i="14" s="1"/>
  <c r="S80" i="14" s="1"/>
  <c r="U80" i="14" s="1"/>
  <c r="AQ80" i="14" s="1"/>
  <c r="AU80" i="14" s="1"/>
  <c r="O81" i="14"/>
  <c r="P141" i="17"/>
  <c r="Q141" i="17" s="1"/>
  <c r="S141" i="17" s="1"/>
  <c r="U141" i="17" s="1"/>
  <c r="AT141" i="17" s="1"/>
  <c r="AX141" i="17" s="1"/>
  <c r="O142" i="17"/>
  <c r="P80" i="31"/>
  <c r="Q80" i="31" s="1"/>
  <c r="S80" i="31" s="1"/>
  <c r="U80" i="31" s="1"/>
  <c r="AQ80" i="31" s="1"/>
  <c r="AU80" i="31" s="1"/>
  <c r="O81" i="31"/>
  <c r="O35" i="14"/>
  <c r="O34" i="29"/>
  <c r="N52" i="6"/>
  <c r="P51" i="6"/>
  <c r="Q51" i="6" s="1"/>
  <c r="S51" i="6" s="1"/>
  <c r="U51" i="6" s="1"/>
  <c r="AQ51" i="6" s="1"/>
  <c r="AU51" i="6" s="1"/>
  <c r="O52" i="6"/>
  <c r="P66" i="7"/>
  <c r="Q66" i="7" s="1"/>
  <c r="S66" i="7" s="1"/>
  <c r="U66" i="7" s="1"/>
  <c r="AQ66" i="7" s="1"/>
  <c r="AU66" i="7" s="1"/>
  <c r="O67" i="7"/>
  <c r="P95" i="2"/>
  <c r="Q95" i="2" s="1"/>
  <c r="S95" i="2" s="1"/>
  <c r="U95" i="2" s="1"/>
  <c r="AJ95" i="2" s="1"/>
  <c r="AN95" i="2" s="1"/>
  <c r="O96" i="2"/>
  <c r="P33" i="22"/>
  <c r="Q33" i="22" s="1"/>
  <c r="S33" i="22" s="1"/>
  <c r="U33" i="22" s="1"/>
  <c r="AQ33" i="22" s="1"/>
  <c r="AU33" i="22" s="1"/>
  <c r="P66" i="19"/>
  <c r="Q66" i="19" s="1"/>
  <c r="S66" i="19" s="1"/>
  <c r="U66" i="19" s="1"/>
  <c r="AQ66" i="19" s="1"/>
  <c r="AU66" i="19" s="1"/>
  <c r="O67" i="19"/>
  <c r="BA126" i="8"/>
  <c r="AX126" i="8"/>
  <c r="P79" i="12"/>
  <c r="Q79" i="12" s="1"/>
  <c r="S79" i="12" s="1"/>
  <c r="U79" i="12" s="1"/>
  <c r="AQ79" i="12" s="1"/>
  <c r="AU79" i="12" s="1"/>
  <c r="O80" i="12"/>
  <c r="P66" i="16"/>
  <c r="Q66" i="16" s="1"/>
  <c r="S66" i="16" s="1"/>
  <c r="U66" i="16" s="1"/>
  <c r="AQ66" i="16" s="1"/>
  <c r="AU66" i="16" s="1"/>
  <c r="P67" i="24"/>
  <c r="Q67" i="24" s="1"/>
  <c r="S67" i="24" s="1"/>
  <c r="U67" i="24" s="1"/>
  <c r="AQ67" i="24" s="1"/>
  <c r="AU67" i="24" s="1"/>
  <c r="P66" i="26"/>
  <c r="Q66" i="26" s="1"/>
  <c r="S66" i="26" s="1"/>
  <c r="U66" i="26" s="1"/>
  <c r="AQ66" i="26" s="1"/>
  <c r="AU66" i="26" s="1"/>
  <c r="O141" i="24"/>
  <c r="O34" i="18"/>
  <c r="O67" i="33"/>
  <c r="O66" i="20"/>
  <c r="P127" i="6"/>
  <c r="Q127" i="6" s="1"/>
  <c r="S127" i="6" s="1"/>
  <c r="U127" i="6" s="1"/>
  <c r="AT127" i="6" s="1"/>
  <c r="O144" i="12"/>
  <c r="O49" i="1"/>
  <c r="O34" i="4"/>
  <c r="O111" i="21"/>
  <c r="O67" i="13"/>
  <c r="P110" i="14"/>
  <c r="Q110" i="14" s="1"/>
  <c r="S110" i="14" s="1"/>
  <c r="U110" i="14" s="1"/>
  <c r="AT110" i="14" s="1"/>
  <c r="AX110" i="14" s="1"/>
  <c r="O111" i="14"/>
  <c r="O51" i="4"/>
  <c r="P65" i="25"/>
  <c r="Q65" i="25" s="1"/>
  <c r="S65" i="25" s="1"/>
  <c r="U65" i="25" s="1"/>
  <c r="AQ65" i="25" s="1"/>
  <c r="AU65" i="25" s="1"/>
  <c r="O49" i="24"/>
  <c r="N140" i="19"/>
  <c r="O140" i="19" s="1"/>
  <c r="P81" i="6"/>
  <c r="Q81" i="6" s="1"/>
  <c r="S81" i="6" s="1"/>
  <c r="U81" i="6" s="1"/>
  <c r="AQ81" i="6" s="1"/>
  <c r="AU81" i="6" s="1"/>
  <c r="P126" i="19"/>
  <c r="Q126" i="19" s="1"/>
  <c r="S126" i="19" s="1"/>
  <c r="U126" i="19" s="1"/>
  <c r="AT126" i="19" s="1"/>
  <c r="O127" i="19"/>
  <c r="P80" i="28"/>
  <c r="Q80" i="28" s="1"/>
  <c r="S80" i="28" s="1"/>
  <c r="U80" i="28" s="1"/>
  <c r="AQ80" i="28" s="1"/>
  <c r="AU80" i="28" s="1"/>
  <c r="O81" i="28"/>
  <c r="BA125" i="30"/>
  <c r="AX125" i="30"/>
  <c r="O95" i="19"/>
  <c r="O80" i="18"/>
  <c r="O97" i="22"/>
  <c r="P127" i="26"/>
  <c r="Q127" i="26" s="1"/>
  <c r="S127" i="26" s="1"/>
  <c r="U127" i="26" s="1"/>
  <c r="AT127" i="26" s="1"/>
  <c r="O128" i="26"/>
  <c r="N125" i="15"/>
  <c r="O125" i="15" s="1"/>
  <c r="P94" i="7"/>
  <c r="Q94" i="7" s="1"/>
  <c r="S94" i="7" s="1"/>
  <c r="U94" i="7" s="1"/>
  <c r="AJ94" i="7" s="1"/>
  <c r="AN94" i="7" s="1"/>
  <c r="O95" i="7"/>
  <c r="P97" i="3"/>
  <c r="Q97" i="3" s="1"/>
  <c r="S97" i="3" s="1"/>
  <c r="U97" i="3" s="1"/>
  <c r="AJ97" i="3" s="1"/>
  <c r="AN97" i="3" s="1"/>
  <c r="P111" i="3"/>
  <c r="Q111" i="3" s="1"/>
  <c r="S111" i="3" s="1"/>
  <c r="U111" i="3" s="1"/>
  <c r="AT111" i="3" s="1"/>
  <c r="AX111" i="3" s="1"/>
  <c r="O112" i="3"/>
  <c r="BA125" i="19"/>
  <c r="AX125" i="19"/>
  <c r="P95" i="16"/>
  <c r="Q95" i="16" s="1"/>
  <c r="S95" i="16" s="1"/>
  <c r="U95" i="16" s="1"/>
  <c r="AJ95" i="16" s="1"/>
  <c r="AN95" i="16" s="1"/>
  <c r="O96" i="16"/>
  <c r="BA125" i="24"/>
  <c r="AX125" i="24"/>
  <c r="AX125" i="13"/>
  <c r="BA125" i="13"/>
  <c r="BA126" i="7"/>
  <c r="AX126" i="7"/>
  <c r="O96" i="28"/>
  <c r="O48" i="7"/>
  <c r="P64" i="3"/>
  <c r="Q64" i="3" s="1"/>
  <c r="S64" i="3" s="1"/>
  <c r="U64" i="3" s="1"/>
  <c r="AQ64" i="3" s="1"/>
  <c r="AU64" i="3" s="1"/>
  <c r="P126" i="28"/>
  <c r="Q126" i="28" s="1"/>
  <c r="S126" i="28" s="1"/>
  <c r="U126" i="28" s="1"/>
  <c r="AT126" i="28" s="1"/>
  <c r="P142" i="4"/>
  <c r="Q142" i="4" s="1"/>
  <c r="S142" i="4" s="1"/>
  <c r="U142" i="4" s="1"/>
  <c r="AT142" i="4" s="1"/>
  <c r="AX142" i="4" s="1"/>
  <c r="O143" i="4"/>
  <c r="P95" i="5"/>
  <c r="Q95" i="5" s="1"/>
  <c r="S95" i="5" s="1"/>
  <c r="U95" i="5" s="1"/>
  <c r="AJ95" i="5" s="1"/>
  <c r="AN95" i="5" s="1"/>
  <c r="O96" i="5"/>
  <c r="P113" i="1"/>
  <c r="Q113" i="1" s="1"/>
  <c r="S113" i="1" s="1"/>
  <c r="U113" i="1" s="1"/>
  <c r="AT113" i="1" s="1"/>
  <c r="AX113" i="1" s="1"/>
  <c r="N52" i="30"/>
  <c r="P51" i="30"/>
  <c r="Q51" i="30" s="1"/>
  <c r="S51" i="30" s="1"/>
  <c r="U51" i="30" s="1"/>
  <c r="AQ51" i="30" s="1"/>
  <c r="AU51" i="30" s="1"/>
  <c r="O52" i="30"/>
  <c r="P126" i="2"/>
  <c r="Q126" i="2" s="1"/>
  <c r="S126" i="2" s="1"/>
  <c r="U126" i="2" s="1"/>
  <c r="AT126" i="2" s="1"/>
  <c r="O127" i="2"/>
  <c r="P49" i="20"/>
  <c r="Q49" i="20" s="1"/>
  <c r="S49" i="20" s="1"/>
  <c r="U49" i="20" s="1"/>
  <c r="AQ49" i="20" s="1"/>
  <c r="AU49" i="20" s="1"/>
  <c r="O50" i="20"/>
  <c r="P81" i="27"/>
  <c r="Q81" i="27" s="1"/>
  <c r="S81" i="27" s="1"/>
  <c r="U81" i="27" s="1"/>
  <c r="AQ81" i="27" s="1"/>
  <c r="AU81" i="27" s="1"/>
  <c r="O82" i="27"/>
  <c r="P110" i="29"/>
  <c r="Q110" i="29" s="1"/>
  <c r="S110" i="29" s="1"/>
  <c r="U110" i="29" s="1"/>
  <c r="AT110" i="29" s="1"/>
  <c r="AX110" i="29" s="1"/>
  <c r="O111" i="29"/>
  <c r="P65" i="22"/>
  <c r="Q65" i="22" s="1"/>
  <c r="S65" i="22" s="1"/>
  <c r="U65" i="22" s="1"/>
  <c r="AQ65" i="22" s="1"/>
  <c r="AU65" i="22" s="1"/>
  <c r="O66" i="22"/>
  <c r="P79" i="17"/>
  <c r="Q79" i="17" s="1"/>
  <c r="S79" i="17" s="1"/>
  <c r="U79" i="17" s="1"/>
  <c r="AQ79" i="17" s="1"/>
  <c r="AU79" i="17" s="1"/>
  <c r="O80" i="17"/>
  <c r="P111" i="12"/>
  <c r="Q111" i="12" s="1"/>
  <c r="S111" i="12" s="1"/>
  <c r="U111" i="12" s="1"/>
  <c r="AT111" i="12" s="1"/>
  <c r="AX111" i="12" s="1"/>
  <c r="P50" i="2"/>
  <c r="Q50" i="2" s="1"/>
  <c r="S50" i="2" s="1"/>
  <c r="U50" i="2" s="1"/>
  <c r="AQ50" i="2" s="1"/>
  <c r="AU50" i="2" s="1"/>
  <c r="O51" i="2"/>
  <c r="P142" i="13"/>
  <c r="Q142" i="13" s="1"/>
  <c r="S142" i="13" s="1"/>
  <c r="U142" i="13" s="1"/>
  <c r="AT142" i="13" s="1"/>
  <c r="AX142" i="13" s="1"/>
  <c r="O143" i="13"/>
  <c r="P81" i="30"/>
  <c r="Q81" i="30" s="1"/>
  <c r="S81" i="30" s="1"/>
  <c r="U81" i="30" s="1"/>
  <c r="AQ81" i="30" s="1"/>
  <c r="AU81" i="30" s="1"/>
  <c r="O82" i="30"/>
  <c r="P141" i="31"/>
  <c r="Q141" i="31" s="1"/>
  <c r="S141" i="31" s="1"/>
  <c r="U141" i="31" s="1"/>
  <c r="AT141" i="31" s="1"/>
  <c r="AX141" i="31" s="1"/>
  <c r="O142" i="31"/>
  <c r="P141" i="18"/>
  <c r="Q141" i="18" s="1"/>
  <c r="S141" i="18" s="1"/>
  <c r="U141" i="18" s="1"/>
  <c r="AT141" i="18" s="1"/>
  <c r="AX141" i="18" s="1"/>
  <c r="O142" i="18"/>
  <c r="P141" i="27"/>
  <c r="Q141" i="27" s="1"/>
  <c r="S141" i="27" s="1"/>
  <c r="U141" i="27" s="1"/>
  <c r="AT141" i="27" s="1"/>
  <c r="AX141" i="27" s="1"/>
  <c r="BA125" i="28"/>
  <c r="AX125" i="28"/>
  <c r="P79" i="5"/>
  <c r="Q79" i="5" s="1"/>
  <c r="S79" i="5" s="1"/>
  <c r="U79" i="5" s="1"/>
  <c r="AQ79" i="5" s="1"/>
  <c r="AU79" i="5" s="1"/>
  <c r="P126" i="13"/>
  <c r="Q126" i="13" s="1"/>
  <c r="S126" i="13" s="1"/>
  <c r="U126" i="13" s="1"/>
  <c r="AT126" i="13" s="1"/>
  <c r="O127" i="13"/>
  <c r="BA125" i="2"/>
  <c r="AX125" i="2"/>
  <c r="P68" i="2"/>
  <c r="Q68" i="2" s="1"/>
  <c r="S68" i="2" s="1"/>
  <c r="U68" i="2" s="1"/>
  <c r="AQ68" i="2" s="1"/>
  <c r="AU68" i="2" s="1"/>
  <c r="O69" i="2"/>
  <c r="P69" i="2" s="1"/>
  <c r="Q69" i="2" s="1"/>
  <c r="S69" i="2" s="1"/>
  <c r="U69" i="2" s="1"/>
  <c r="AQ69" i="2" s="1"/>
  <c r="AU69" i="2" s="1"/>
  <c r="AV69" i="2" s="1"/>
  <c r="N52" i="14"/>
  <c r="P51" i="14"/>
  <c r="Q51" i="14" s="1"/>
  <c r="S51" i="14" s="1"/>
  <c r="U51" i="14" s="1"/>
  <c r="AQ51" i="14" s="1"/>
  <c r="AU51" i="14" s="1"/>
  <c r="O52" i="14"/>
  <c r="P127" i="12"/>
  <c r="Q127" i="12" s="1"/>
  <c r="S127" i="12" s="1"/>
  <c r="U127" i="12" s="1"/>
  <c r="AT127" i="12" s="1"/>
  <c r="O128" i="12"/>
  <c r="P80" i="21"/>
  <c r="Q80" i="21" s="1"/>
  <c r="S80" i="21" s="1"/>
  <c r="U80" i="21" s="1"/>
  <c r="AQ80" i="21" s="1"/>
  <c r="AU80" i="21" s="1"/>
  <c r="O81" i="21"/>
  <c r="P110" i="20"/>
  <c r="Q110" i="20" s="1"/>
  <c r="S110" i="20" s="1"/>
  <c r="U110" i="20" s="1"/>
  <c r="AT110" i="20" s="1"/>
  <c r="AX110" i="20" s="1"/>
  <c r="O111" i="20"/>
  <c r="P81" i="26"/>
  <c r="Q81" i="26" s="1"/>
  <c r="S81" i="26" s="1"/>
  <c r="U81" i="26" s="1"/>
  <c r="AQ81" i="26" s="1"/>
  <c r="AU81" i="26" s="1"/>
  <c r="O82" i="26"/>
  <c r="P127" i="21"/>
  <c r="Q127" i="21" s="1"/>
  <c r="S127" i="21" s="1"/>
  <c r="U127" i="21" s="1"/>
  <c r="AT127" i="21" s="1"/>
  <c r="P66" i="18"/>
  <c r="Q66" i="18" s="1"/>
  <c r="S66" i="18" s="1"/>
  <c r="U66" i="18" s="1"/>
  <c r="AQ66" i="18" s="1"/>
  <c r="AU66" i="18" s="1"/>
  <c r="O67" i="18"/>
  <c r="P36" i="31"/>
  <c r="Q36" i="31" s="1"/>
  <c r="S36" i="31" s="1"/>
  <c r="U36" i="31" s="1"/>
  <c r="AQ36" i="31" s="1"/>
  <c r="AU36" i="31" s="1"/>
  <c r="P126" i="22"/>
  <c r="Q126" i="22" s="1"/>
  <c r="S126" i="22" s="1"/>
  <c r="U126" i="22" s="1"/>
  <c r="AT126" i="22" s="1"/>
  <c r="P96" i="24"/>
  <c r="Q96" i="24" s="1"/>
  <c r="S96" i="24" s="1"/>
  <c r="U96" i="24" s="1"/>
  <c r="AJ96" i="24" s="1"/>
  <c r="AN96" i="24" s="1"/>
  <c r="O97" i="24"/>
  <c r="N68" i="5"/>
  <c r="P67" i="5"/>
  <c r="Q67" i="5" s="1"/>
  <c r="S67" i="5" s="1"/>
  <c r="U67" i="5" s="1"/>
  <c r="AQ67" i="5" s="1"/>
  <c r="AU67" i="5" s="1"/>
  <c r="O68" i="5"/>
  <c r="P127" i="7"/>
  <c r="Q127" i="7" s="1"/>
  <c r="S127" i="7" s="1"/>
  <c r="U127" i="7" s="1"/>
  <c r="AT127" i="7" s="1"/>
  <c r="P96" i="15"/>
  <c r="Q96" i="15" s="1"/>
  <c r="S96" i="15" s="1"/>
  <c r="U96" i="15" s="1"/>
  <c r="AJ96" i="15" s="1"/>
  <c r="AN96" i="15" s="1"/>
  <c r="O97" i="15"/>
  <c r="P142" i="25"/>
  <c r="Q142" i="25" s="1"/>
  <c r="S142" i="25" s="1"/>
  <c r="U142" i="25" s="1"/>
  <c r="AT142" i="25" s="1"/>
  <c r="AX142" i="25" s="1"/>
  <c r="O143" i="25"/>
  <c r="P141" i="9"/>
  <c r="Q141" i="9" s="1"/>
  <c r="S141" i="9" s="1"/>
  <c r="U141" i="9" s="1"/>
  <c r="AT141" i="9" s="1"/>
  <c r="AX141" i="9" s="1"/>
  <c r="O142" i="9"/>
  <c r="P125" i="27"/>
  <c r="Q125" i="27" s="1"/>
  <c r="S125" i="27" s="1"/>
  <c r="U125" i="27" s="1"/>
  <c r="AT125" i="27" s="1"/>
  <c r="O126" i="27"/>
  <c r="O141" i="26"/>
  <c r="P35" i="15"/>
  <c r="Q35" i="15" s="1"/>
  <c r="S35" i="15" s="1"/>
  <c r="U35" i="15" s="1"/>
  <c r="AQ35" i="15" s="1"/>
  <c r="AU35" i="15" s="1"/>
  <c r="P81" i="13"/>
  <c r="Q81" i="13" s="1"/>
  <c r="S81" i="13" s="1"/>
  <c r="U81" i="13" s="1"/>
  <c r="AQ81" i="13" s="1"/>
  <c r="AU81" i="13" s="1"/>
  <c r="O82" i="13"/>
  <c r="P33" i="11"/>
  <c r="Q33" i="11" s="1"/>
  <c r="S33" i="11" s="1"/>
  <c r="U33" i="11" s="1"/>
  <c r="AQ33" i="11" s="1"/>
  <c r="AU33" i="11" s="1"/>
  <c r="O80" i="7"/>
  <c r="P33" i="13"/>
  <c r="Q33" i="13" s="1"/>
  <c r="S33" i="13" s="1"/>
  <c r="U33" i="13" s="1"/>
  <c r="AQ33" i="13" s="1"/>
  <c r="AU33" i="13" s="1"/>
  <c r="O34" i="13"/>
  <c r="P125" i="11"/>
  <c r="Q125" i="11" s="1"/>
  <c r="S125" i="11" s="1"/>
  <c r="U125" i="11" s="1"/>
  <c r="AT125" i="11" s="1"/>
  <c r="O126" i="11"/>
  <c r="O36" i="25"/>
  <c r="P65" i="27"/>
  <c r="Q65" i="27" s="1"/>
  <c r="S65" i="27" s="1"/>
  <c r="U65" i="27" s="1"/>
  <c r="AQ65" i="27" s="1"/>
  <c r="AU65" i="27" s="1"/>
  <c r="AX126" i="21"/>
  <c r="BA126" i="21"/>
  <c r="O66" i="6"/>
  <c r="O50" i="3"/>
  <c r="O66" i="30"/>
  <c r="O51" i="26"/>
  <c r="P79" i="19"/>
  <c r="Q79" i="19" s="1"/>
  <c r="S79" i="19" s="1"/>
  <c r="U79" i="19" s="1"/>
  <c r="AQ79" i="19" s="1"/>
  <c r="AU79" i="19" s="1"/>
  <c r="O80" i="19"/>
  <c r="P111" i="30"/>
  <c r="Q111" i="30" s="1"/>
  <c r="S111" i="30" s="1"/>
  <c r="U111" i="30" s="1"/>
  <c r="AT111" i="30" s="1"/>
  <c r="AX111" i="30" s="1"/>
  <c r="O112" i="30"/>
  <c r="P110" i="27"/>
  <c r="Q110" i="27" s="1"/>
  <c r="S110" i="27" s="1"/>
  <c r="U110" i="27" s="1"/>
  <c r="AT110" i="27" s="1"/>
  <c r="AX110" i="27" s="1"/>
  <c r="O111" i="27"/>
  <c r="P140" i="23"/>
  <c r="Q140" i="23" s="1"/>
  <c r="S140" i="23" s="1"/>
  <c r="U140" i="23" s="1"/>
  <c r="AT140" i="23" s="1"/>
  <c r="AX140" i="23" s="1"/>
  <c r="P141" i="21"/>
  <c r="Q141" i="21" s="1"/>
  <c r="S141" i="21" s="1"/>
  <c r="U141" i="21" s="1"/>
  <c r="AT141" i="21" s="1"/>
  <c r="AX141" i="21" s="1"/>
  <c r="P67" i="8"/>
  <c r="Q67" i="8" s="1"/>
  <c r="S67" i="8" s="1"/>
  <c r="U67" i="8" s="1"/>
  <c r="AQ67" i="8" s="1"/>
  <c r="AU67" i="8" s="1"/>
  <c r="P66" i="21"/>
  <c r="Q66" i="21" s="1"/>
  <c r="S66" i="21" s="1"/>
  <c r="U66" i="21" s="1"/>
  <c r="AQ66" i="21" s="1"/>
  <c r="AU66" i="21" s="1"/>
  <c r="P112" i="18"/>
  <c r="Q112" i="18" s="1"/>
  <c r="S112" i="18" s="1"/>
  <c r="U112" i="18" s="1"/>
  <c r="AT112" i="18" s="1"/>
  <c r="AX112" i="18" s="1"/>
  <c r="P110" i="5"/>
  <c r="Q110" i="5" s="1"/>
  <c r="S110" i="5" s="1"/>
  <c r="U110" i="5" s="1"/>
  <c r="AT110" i="5" s="1"/>
  <c r="AX110" i="5" s="1"/>
  <c r="O95" i="20"/>
  <c r="O66" i="28"/>
  <c r="O96" i="33"/>
  <c r="N68" i="17"/>
  <c r="O68" i="17" s="1"/>
  <c r="O141" i="7"/>
  <c r="O110" i="7"/>
  <c r="P95" i="27"/>
  <c r="Q95" i="27" s="1"/>
  <c r="S95" i="27" s="1"/>
  <c r="U95" i="27" s="1"/>
  <c r="AJ95" i="27" s="1"/>
  <c r="AN95" i="27" s="1"/>
  <c r="O66" i="31"/>
  <c r="P50" i="25"/>
  <c r="Q50" i="25" s="1"/>
  <c r="S50" i="25" s="1"/>
  <c r="U50" i="25" s="1"/>
  <c r="AQ50" i="25" s="1"/>
  <c r="AU50" i="25" s="1"/>
  <c r="O51" i="25"/>
  <c r="P110" i="15"/>
  <c r="Q110" i="15" s="1"/>
  <c r="S110" i="15" s="1"/>
  <c r="U110" i="15" s="1"/>
  <c r="AT110" i="15" s="1"/>
  <c r="AX110" i="15" s="1"/>
  <c r="O111" i="15"/>
  <c r="P125" i="4"/>
  <c r="Q125" i="4" s="1"/>
  <c r="S125" i="4" s="1"/>
  <c r="U125" i="4" s="1"/>
  <c r="AT125" i="4" s="1"/>
  <c r="P95" i="9"/>
  <c r="Q95" i="9" s="1"/>
  <c r="S95" i="9" s="1"/>
  <c r="U95" i="9" s="1"/>
  <c r="AJ95" i="9" s="1"/>
  <c r="AN95" i="9" s="1"/>
  <c r="O96" i="9"/>
  <c r="P142" i="8"/>
  <c r="Q142" i="8" s="1"/>
  <c r="S142" i="8" s="1"/>
  <c r="U142" i="8" s="1"/>
  <c r="AT142" i="8" s="1"/>
  <c r="AX142" i="8" s="1"/>
  <c r="P126" i="24"/>
  <c r="Q126" i="24" s="1"/>
  <c r="S126" i="24" s="1"/>
  <c r="U126" i="24" s="1"/>
  <c r="AT126" i="24" s="1"/>
  <c r="AX124" i="9"/>
  <c r="BA124" i="9"/>
  <c r="P65" i="15"/>
  <c r="Q65" i="15" s="1"/>
  <c r="S65" i="15" s="1"/>
  <c r="U65" i="15" s="1"/>
  <c r="AQ65" i="15" s="1"/>
  <c r="AU65" i="15" s="1"/>
  <c r="O66" i="15"/>
  <c r="O65" i="11"/>
  <c r="P50" i="29"/>
  <c r="Q50" i="29" s="1"/>
  <c r="S50" i="29" s="1"/>
  <c r="U50" i="29" s="1"/>
  <c r="AQ50" i="29" s="1"/>
  <c r="AU50" i="29" s="1"/>
  <c r="O51" i="29"/>
  <c r="P80" i="22"/>
  <c r="Q80" i="22" s="1"/>
  <c r="S80" i="22" s="1"/>
  <c r="U80" i="22" s="1"/>
  <c r="AQ80" i="22" s="1"/>
  <c r="AU80" i="22" s="1"/>
  <c r="P112" i="17"/>
  <c r="Q112" i="17" s="1"/>
  <c r="S112" i="17" s="1"/>
  <c r="U112" i="17" s="1"/>
  <c r="AT112" i="17" s="1"/>
  <c r="AX112" i="17" s="1"/>
  <c r="O113" i="17"/>
  <c r="P96" i="8"/>
  <c r="Q96" i="8" s="1"/>
  <c r="S96" i="8" s="1"/>
  <c r="U96" i="8" s="1"/>
  <c r="AJ96" i="8" s="1"/>
  <c r="AN96" i="8" s="1"/>
  <c r="P50" i="19"/>
  <c r="Q50" i="19" s="1"/>
  <c r="S50" i="19" s="1"/>
  <c r="U50" i="19" s="1"/>
  <c r="AQ50" i="19" s="1"/>
  <c r="AU50" i="19" s="1"/>
  <c r="P111" i="16"/>
  <c r="Q111" i="16" s="1"/>
  <c r="S111" i="16" s="1"/>
  <c r="U111" i="16" s="1"/>
  <c r="AT111" i="16" s="1"/>
  <c r="AX111" i="16" s="1"/>
  <c r="O112" i="16"/>
  <c r="P32" i="21"/>
  <c r="Q32" i="21" s="1"/>
  <c r="S32" i="21" s="1"/>
  <c r="U32" i="21" s="1"/>
  <c r="AQ32" i="21" s="1"/>
  <c r="AU32" i="21" s="1"/>
  <c r="O33" i="21"/>
  <c r="BA124" i="15"/>
  <c r="AX124" i="15"/>
  <c r="P79" i="16"/>
  <c r="Q79" i="16" s="1"/>
  <c r="S79" i="16" s="1"/>
  <c r="U79" i="16" s="1"/>
  <c r="AQ79" i="16" s="1"/>
  <c r="AU79" i="16" s="1"/>
  <c r="O80" i="16"/>
  <c r="P112" i="6"/>
  <c r="Q112" i="6" s="1"/>
  <c r="S112" i="6" s="1"/>
  <c r="U112" i="6" s="1"/>
  <c r="AT112" i="6" s="1"/>
  <c r="AX112" i="6" s="1"/>
  <c r="P50" i="5"/>
  <c r="Q50" i="5" s="1"/>
  <c r="S50" i="5" s="1"/>
  <c r="U50" i="5" s="1"/>
  <c r="AQ50" i="5" s="1"/>
  <c r="AU50" i="5" s="1"/>
  <c r="N83" i="3"/>
  <c r="O83" i="3" s="1"/>
  <c r="P82" i="3"/>
  <c r="Q82" i="3" s="1"/>
  <c r="S82" i="3" s="1"/>
  <c r="U82" i="3" s="1"/>
  <c r="AQ82" i="3" s="1"/>
  <c r="AU82" i="3" s="1"/>
  <c r="P34" i="33"/>
  <c r="Q34" i="33" s="1"/>
  <c r="S34" i="33" s="1"/>
  <c r="U34" i="33" s="1"/>
  <c r="AQ34" i="33" s="1"/>
  <c r="AU34" i="33" s="1"/>
  <c r="O35" i="33"/>
  <c r="O111" i="9"/>
  <c r="AX125" i="20"/>
  <c r="BA125" i="20"/>
  <c r="O141" i="5"/>
  <c r="O97" i="14"/>
  <c r="O51" i="28"/>
  <c r="N125" i="9"/>
  <c r="O125" i="9" s="1"/>
  <c r="O142" i="14"/>
  <c r="P95" i="23"/>
  <c r="Q95" i="23" s="1"/>
  <c r="S95" i="23" s="1"/>
  <c r="U95" i="23" s="1"/>
  <c r="AJ95" i="23" s="1"/>
  <c r="AN95" i="23" s="1"/>
  <c r="O96" i="23"/>
  <c r="N36" i="7"/>
  <c r="O36" i="7" s="1"/>
  <c r="N36" i="10"/>
  <c r="O36" i="10" s="1"/>
  <c r="P35" i="10"/>
  <c r="Q35" i="10" s="1"/>
  <c r="S35" i="10" s="1"/>
  <c r="U35" i="10" s="1"/>
  <c r="AQ35" i="10" s="1"/>
  <c r="AU35" i="10" s="1"/>
  <c r="P49" i="27"/>
  <c r="Q49" i="27" s="1"/>
  <c r="S49" i="27" s="1"/>
  <c r="U49" i="27" s="1"/>
  <c r="AQ49" i="27" s="1"/>
  <c r="AU49" i="27" s="1"/>
  <c r="O50" i="27"/>
  <c r="P142" i="33"/>
  <c r="Q142" i="33" s="1"/>
  <c r="S142" i="33" s="1"/>
  <c r="U142" i="33" s="1"/>
  <c r="AT142" i="33" s="1"/>
  <c r="AX142" i="33" s="1"/>
  <c r="P141" i="3"/>
  <c r="Q141" i="3" s="1"/>
  <c r="S141" i="3" s="1"/>
  <c r="U141" i="3" s="1"/>
  <c r="AT141" i="3" s="1"/>
  <c r="AX141" i="3" s="1"/>
  <c r="O144" i="1"/>
  <c r="O80" i="11"/>
  <c r="P33" i="28"/>
  <c r="Q33" i="28" s="1"/>
  <c r="S33" i="28" s="1"/>
  <c r="U33" i="28" s="1"/>
  <c r="AQ33" i="28" s="1"/>
  <c r="AU33" i="28" s="1"/>
  <c r="O34" i="28"/>
  <c r="BA127" i="25"/>
  <c r="AX127" i="25"/>
  <c r="P35" i="6"/>
  <c r="Q35" i="6" s="1"/>
  <c r="S35" i="6" s="1"/>
  <c r="U35" i="6" s="1"/>
  <c r="AQ35" i="6" s="1"/>
  <c r="AU35" i="6" s="1"/>
  <c r="N36" i="6"/>
  <c r="P34" i="5"/>
  <c r="Q34" i="5" s="1"/>
  <c r="S34" i="5" s="1"/>
  <c r="U34" i="5" s="1"/>
  <c r="AQ34" i="5" s="1"/>
  <c r="AU34" i="5" s="1"/>
  <c r="P111" i="31"/>
  <c r="Q111" i="31" s="1"/>
  <c r="S111" i="31" s="1"/>
  <c r="U111" i="31" s="1"/>
  <c r="AT111" i="31" s="1"/>
  <c r="AX111" i="31" s="1"/>
  <c r="O112" i="31"/>
  <c r="P51" i="15"/>
  <c r="Q51" i="15" s="1"/>
  <c r="S51" i="15" s="1"/>
  <c r="U51" i="15" s="1"/>
  <c r="AQ51" i="15" s="1"/>
  <c r="AU51" i="15" s="1"/>
  <c r="P66" i="1"/>
  <c r="Q66" i="1" s="1"/>
  <c r="S66" i="1" s="1"/>
  <c r="U66" i="1" s="1"/>
  <c r="AQ66" i="1" s="1"/>
  <c r="AU66" i="1" s="1"/>
  <c r="P51" i="23"/>
  <c r="Q51" i="23" s="1"/>
  <c r="S51" i="23" s="1"/>
  <c r="U51" i="23" s="1"/>
  <c r="AQ51" i="23" s="1"/>
  <c r="AU51" i="23" s="1"/>
  <c r="P49" i="8"/>
  <c r="Q49" i="8" s="1"/>
  <c r="S49" i="8" s="1"/>
  <c r="U49" i="8" s="1"/>
  <c r="AQ49" i="8" s="1"/>
  <c r="AU49" i="8" s="1"/>
  <c r="P34" i="19"/>
  <c r="Q34" i="19" s="1"/>
  <c r="S34" i="19" s="1"/>
  <c r="U34" i="19" s="1"/>
  <c r="AQ34" i="19" s="1"/>
  <c r="AU34" i="19" s="1"/>
  <c r="P112" i="25"/>
  <c r="Q112" i="25" s="1"/>
  <c r="S112" i="25" s="1"/>
  <c r="U112" i="25" s="1"/>
  <c r="AT112" i="25" s="1"/>
  <c r="AX112" i="25" s="1"/>
  <c r="O142" i="22"/>
  <c r="N83" i="10"/>
  <c r="O83" i="10" s="1"/>
  <c r="P82" i="10"/>
  <c r="Q82" i="10" s="1"/>
  <c r="S82" i="10" s="1"/>
  <c r="U82" i="10" s="1"/>
  <c r="AQ82" i="10" s="1"/>
  <c r="AU82" i="10" s="1"/>
  <c r="P127" i="10"/>
  <c r="Q127" i="10" s="1"/>
  <c r="S127" i="10" s="1"/>
  <c r="U127" i="10" s="1"/>
  <c r="AT127" i="10" s="1"/>
  <c r="O128" i="10"/>
  <c r="P127" i="3"/>
  <c r="Q127" i="3" s="1"/>
  <c r="S127" i="3" s="1"/>
  <c r="U127" i="3" s="1"/>
  <c r="AT127" i="3" s="1"/>
  <c r="O128" i="3"/>
  <c r="P127" i="18"/>
  <c r="Q127" i="18" s="1"/>
  <c r="S127" i="18" s="1"/>
  <c r="U127" i="18" s="1"/>
  <c r="AT127" i="18" s="1"/>
  <c r="O128" i="18"/>
  <c r="P141" i="6"/>
  <c r="Q141" i="6" s="1"/>
  <c r="S141" i="6" s="1"/>
  <c r="U141" i="6" s="1"/>
  <c r="AT141" i="6" s="1"/>
  <c r="AX141" i="6" s="1"/>
  <c r="O142" i="6"/>
  <c r="P140" i="29"/>
  <c r="Q140" i="29" s="1"/>
  <c r="S140" i="29" s="1"/>
  <c r="U140" i="29" s="1"/>
  <c r="AT140" i="29" s="1"/>
  <c r="AX140" i="29" s="1"/>
  <c r="O141" i="29"/>
  <c r="P126" i="5"/>
  <c r="Q126" i="5" s="1"/>
  <c r="S126" i="5" s="1"/>
  <c r="U126" i="5" s="1"/>
  <c r="AT126" i="5" s="1"/>
  <c r="O127" i="5"/>
  <c r="P65" i="9"/>
  <c r="Q65" i="9" s="1"/>
  <c r="S65" i="9" s="1"/>
  <c r="U65" i="9" s="1"/>
  <c r="AQ65" i="9" s="1"/>
  <c r="AU65" i="9" s="1"/>
  <c r="P65" i="4"/>
  <c r="Q65" i="4" s="1"/>
  <c r="S65" i="4" s="1"/>
  <c r="U65" i="4" s="1"/>
  <c r="AQ65" i="4" s="1"/>
  <c r="AU65" i="4" s="1"/>
  <c r="P49" i="13"/>
  <c r="Q49" i="13" s="1"/>
  <c r="S49" i="13" s="1"/>
  <c r="U49" i="13" s="1"/>
  <c r="AQ49" i="13" s="1"/>
  <c r="AU49" i="13" s="1"/>
  <c r="P126" i="20"/>
  <c r="Q126" i="20" s="1"/>
  <c r="S126" i="20" s="1"/>
  <c r="U126" i="20" s="1"/>
  <c r="AT126" i="20" s="1"/>
  <c r="O127" i="20"/>
  <c r="P97" i="12"/>
  <c r="Q97" i="12" s="1"/>
  <c r="S97" i="12" s="1"/>
  <c r="U97" i="12" s="1"/>
  <c r="AJ97" i="12" s="1"/>
  <c r="AN97" i="12" s="1"/>
  <c r="O98" i="12"/>
  <c r="O34" i="23"/>
  <c r="O79" i="15"/>
  <c r="O33" i="2"/>
  <c r="P110" i="26"/>
  <c r="Q110" i="26" s="1"/>
  <c r="S110" i="26" s="1"/>
  <c r="U110" i="26" s="1"/>
  <c r="AT110" i="26" s="1"/>
  <c r="AX110" i="26" s="1"/>
  <c r="O80" i="4"/>
  <c r="P126" i="16"/>
  <c r="Q126" i="16" s="1"/>
  <c r="S126" i="16" s="1"/>
  <c r="U126" i="16" s="1"/>
  <c r="AT126" i="16" s="1"/>
  <c r="P110" i="23"/>
  <c r="Q110" i="23" s="1"/>
  <c r="S110" i="23" s="1"/>
  <c r="U110" i="23" s="1"/>
  <c r="AT110" i="23" s="1"/>
  <c r="AX110" i="23" s="1"/>
  <c r="O95" i="31"/>
  <c r="O33" i="12"/>
  <c r="P80" i="24"/>
  <c r="Q80" i="24" s="1"/>
  <c r="S80" i="24" s="1"/>
  <c r="U80" i="24" s="1"/>
  <c r="AQ80" i="24" s="1"/>
  <c r="AU80" i="24" s="1"/>
  <c r="P111" i="28"/>
  <c r="Q111" i="28" s="1"/>
  <c r="S111" i="28" s="1"/>
  <c r="U111" i="28" s="1"/>
  <c r="AT111" i="28" s="1"/>
  <c r="AX111" i="28" s="1"/>
  <c r="O112" i="28"/>
  <c r="P112" i="13"/>
  <c r="Q112" i="13" s="1"/>
  <c r="S112" i="13" s="1"/>
  <c r="U112" i="13" s="1"/>
  <c r="AT112" i="13" s="1"/>
  <c r="AX112" i="13" s="1"/>
  <c r="O113" i="13"/>
  <c r="BA126" i="10"/>
  <c r="AX126" i="10"/>
  <c r="BA126" i="3"/>
  <c r="AX126" i="3"/>
  <c r="BA126" i="18"/>
  <c r="AX126" i="18"/>
  <c r="O96" i="26"/>
  <c r="O96" i="6"/>
  <c r="P49" i="10"/>
  <c r="Q49" i="10" s="1"/>
  <c r="S49" i="10" s="1"/>
  <c r="U49" i="10" s="1"/>
  <c r="AQ49" i="10" s="1"/>
  <c r="AU49" i="10" s="1"/>
  <c r="P126" i="23"/>
  <c r="Q126" i="23" s="1"/>
  <c r="S126" i="23" s="1"/>
  <c r="U126" i="23" s="1"/>
  <c r="AT126" i="23" s="1"/>
  <c r="BA125" i="5"/>
  <c r="AX125" i="5"/>
  <c r="P81" i="20"/>
  <c r="Q81" i="20" s="1"/>
  <c r="S81" i="20" s="1"/>
  <c r="U81" i="20" s="1"/>
  <c r="AQ81" i="20" s="1"/>
  <c r="AU81" i="20" s="1"/>
  <c r="O82" i="20"/>
  <c r="P126" i="30"/>
  <c r="Q126" i="30" s="1"/>
  <c r="S126" i="30" s="1"/>
  <c r="U126" i="30" s="1"/>
  <c r="AT126" i="30" s="1"/>
  <c r="O127" i="30"/>
  <c r="P78" i="1"/>
  <c r="Q78" i="1" s="1"/>
  <c r="S78" i="1" s="1"/>
  <c r="U78" i="1" s="1"/>
  <c r="AQ78" i="1" s="1"/>
  <c r="AU78" i="1" s="1"/>
  <c r="O79" i="1"/>
  <c r="P95" i="10"/>
  <c r="Q95" i="10" s="1"/>
  <c r="S95" i="10" s="1"/>
  <c r="U95" i="10" s="1"/>
  <c r="AJ95" i="10" s="1"/>
  <c r="AN95" i="10" s="1"/>
  <c r="O96" i="10"/>
  <c r="P95" i="13"/>
  <c r="Q95" i="13" s="1"/>
  <c r="S95" i="13" s="1"/>
  <c r="U95" i="13" s="1"/>
  <c r="AJ95" i="13" s="1"/>
  <c r="AN95" i="13" s="1"/>
  <c r="P34" i="16"/>
  <c r="Q34" i="16" s="1"/>
  <c r="S34" i="16" s="1"/>
  <c r="U34" i="16" s="1"/>
  <c r="AQ34" i="16" s="1"/>
  <c r="AU34" i="16" s="1"/>
  <c r="P94" i="21"/>
  <c r="Q94" i="21" s="1"/>
  <c r="S94" i="21" s="1"/>
  <c r="U94" i="21" s="1"/>
  <c r="AJ94" i="21" s="1"/>
  <c r="AN94" i="21" s="1"/>
  <c r="P34" i="3"/>
  <c r="Q34" i="3" s="1"/>
  <c r="S34" i="3" s="1"/>
  <c r="U34" i="3" s="1"/>
  <c r="AQ34" i="3" s="1"/>
  <c r="AU34" i="3" s="1"/>
  <c r="O35" i="3"/>
  <c r="P49" i="18"/>
  <c r="Q49" i="18" s="1"/>
  <c r="S49" i="18" s="1"/>
  <c r="U49" i="18" s="1"/>
  <c r="AQ49" i="18" s="1"/>
  <c r="AU49" i="18" s="1"/>
  <c r="O50" i="18"/>
  <c r="P97" i="18"/>
  <c r="Q97" i="18" s="1"/>
  <c r="S97" i="18" s="1"/>
  <c r="U97" i="18" s="1"/>
  <c r="AJ97" i="18" s="1"/>
  <c r="AN97" i="18" s="1"/>
  <c r="O98" i="18"/>
  <c r="O65" i="12"/>
  <c r="O95" i="4"/>
  <c r="P80" i="33"/>
  <c r="Q80" i="33" s="1"/>
  <c r="S80" i="33" s="1"/>
  <c r="U80" i="33" s="1"/>
  <c r="AQ80" i="33" s="1"/>
  <c r="AU80" i="33" s="1"/>
  <c r="O112" i="8"/>
  <c r="P111" i="8"/>
  <c r="Q111" i="8" s="1"/>
  <c r="S111" i="8" s="1"/>
  <c r="U111" i="8" s="1"/>
  <c r="AT111" i="8" s="1"/>
  <c r="AX111" i="8" s="1"/>
  <c r="P33" i="26"/>
  <c r="Q33" i="26" s="1"/>
  <c r="S33" i="26" s="1"/>
  <c r="U33" i="26" s="1"/>
  <c r="AQ33" i="26" s="1"/>
  <c r="AU33" i="26" s="1"/>
  <c r="AX125" i="23"/>
  <c r="BA125" i="23"/>
  <c r="P141" i="2"/>
  <c r="Q141" i="2" s="1"/>
  <c r="S141" i="2" s="1"/>
  <c r="U141" i="2" s="1"/>
  <c r="AT141" i="2" s="1"/>
  <c r="AX141" i="2" s="1"/>
  <c r="O142" i="2"/>
  <c r="BA126" i="14"/>
  <c r="AX126" i="14"/>
  <c r="O127" i="14"/>
  <c r="O142" i="30"/>
  <c r="P36" i="1"/>
  <c r="Q36" i="1" s="1"/>
  <c r="S36" i="1" s="1"/>
  <c r="U36" i="1" s="1"/>
  <c r="AQ36" i="1" s="1"/>
  <c r="AU36" i="1" s="1"/>
  <c r="O37" i="1"/>
  <c r="P37" i="1" s="1"/>
  <c r="Q37" i="1" s="1"/>
  <c r="S37" i="1" s="1"/>
  <c r="U37" i="1" s="1"/>
  <c r="AQ37" i="1" s="1"/>
  <c r="AU37" i="1" s="1"/>
  <c r="AV37" i="1" s="1"/>
  <c r="P110" i="11"/>
  <c r="Q110" i="11" s="1"/>
  <c r="S110" i="11" s="1"/>
  <c r="U110" i="11" s="1"/>
  <c r="AT110" i="11" s="1"/>
  <c r="AX110" i="11" s="1"/>
  <c r="O111" i="11"/>
  <c r="O96" i="25"/>
  <c r="N140" i="15"/>
  <c r="O140" i="15" s="1"/>
  <c r="P32" i="24"/>
  <c r="Q32" i="24" s="1"/>
  <c r="S32" i="24" s="1"/>
  <c r="U32" i="24" s="1"/>
  <c r="AQ32" i="24" s="1"/>
  <c r="AU32" i="24" s="1"/>
  <c r="O33" i="24"/>
  <c r="O111" i="22"/>
  <c r="O49" i="11"/>
  <c r="P95" i="11"/>
  <c r="Q95" i="11" s="1"/>
  <c r="S95" i="11" s="1"/>
  <c r="U95" i="11" s="1"/>
  <c r="AJ95" i="11" s="1"/>
  <c r="AN95" i="11" s="1"/>
  <c r="O98" i="1"/>
  <c r="O128" i="25"/>
  <c r="O95" i="17"/>
  <c r="O127" i="8"/>
  <c r="O80" i="8"/>
  <c r="O48" i="16"/>
  <c r="O128" i="17"/>
  <c r="O129" i="1"/>
  <c r="P51" i="17"/>
  <c r="Q51" i="17" s="1"/>
  <c r="S51" i="17" s="1"/>
  <c r="U51" i="17" s="1"/>
  <c r="AQ51" i="17" s="1"/>
  <c r="AU51" i="17" s="1"/>
  <c r="O95" i="30"/>
  <c r="O110" i="19"/>
  <c r="AX127" i="34" l="1"/>
  <c r="BA127" i="34"/>
  <c r="P34" i="34"/>
  <c r="Q34" i="34" s="1"/>
  <c r="S34" i="34" s="1"/>
  <c r="U34" i="34" s="1"/>
  <c r="AQ34" i="34" s="1"/>
  <c r="AU34" i="34" s="1"/>
  <c r="O35" i="34"/>
  <c r="P114" i="34"/>
  <c r="Q114" i="34" s="1"/>
  <c r="S114" i="34" s="1"/>
  <c r="U114" i="34" s="1"/>
  <c r="AT114" i="34" s="1"/>
  <c r="AX114" i="34" s="1"/>
  <c r="N115" i="34"/>
  <c r="O115" i="34"/>
  <c r="P144" i="34"/>
  <c r="Q144" i="34" s="1"/>
  <c r="S144" i="34" s="1"/>
  <c r="U144" i="34" s="1"/>
  <c r="AT144" i="34" s="1"/>
  <c r="AX144" i="34" s="1"/>
  <c r="O145" i="34"/>
  <c r="P51" i="34"/>
  <c r="Q51" i="34" s="1"/>
  <c r="S51" i="34" s="1"/>
  <c r="U51" i="34" s="1"/>
  <c r="AQ51" i="34" s="1"/>
  <c r="AU51" i="34" s="1"/>
  <c r="N52" i="34"/>
  <c r="O52" i="34"/>
  <c r="P65" i="34"/>
  <c r="Q65" i="34" s="1"/>
  <c r="S65" i="34" s="1"/>
  <c r="U65" i="34" s="1"/>
  <c r="AQ65" i="34" s="1"/>
  <c r="AU65" i="34" s="1"/>
  <c r="P82" i="34"/>
  <c r="Q82" i="34" s="1"/>
  <c r="S82" i="34" s="1"/>
  <c r="U82" i="34" s="1"/>
  <c r="AQ82" i="34" s="1"/>
  <c r="AU82" i="34" s="1"/>
  <c r="P99" i="34"/>
  <c r="Q99" i="34" s="1"/>
  <c r="S99" i="34" s="1"/>
  <c r="U99" i="34" s="1"/>
  <c r="AJ99" i="34" s="1"/>
  <c r="AN99" i="34" s="1"/>
  <c r="O100" i="34"/>
  <c r="P100" i="34" s="1"/>
  <c r="Q100" i="34" s="1"/>
  <c r="S100" i="34" s="1"/>
  <c r="U100" i="34" s="1"/>
  <c r="AJ100" i="34" s="1"/>
  <c r="AN100" i="34" s="1"/>
  <c r="AO100" i="34" s="1"/>
  <c r="O128" i="34"/>
  <c r="P140" i="19"/>
  <c r="Q140" i="19" s="1"/>
  <c r="S140" i="19" s="1"/>
  <c r="U140" i="19" s="1"/>
  <c r="AT140" i="19" s="1"/>
  <c r="AX140" i="19" s="1"/>
  <c r="P83" i="3"/>
  <c r="Q83" i="3" s="1"/>
  <c r="S83" i="3" s="1"/>
  <c r="U83" i="3" s="1"/>
  <c r="AQ83" i="3" s="1"/>
  <c r="AU83" i="3" s="1"/>
  <c r="P125" i="15"/>
  <c r="Q125" i="15" s="1"/>
  <c r="S125" i="15" s="1"/>
  <c r="U125" i="15" s="1"/>
  <c r="AT125" i="15" s="1"/>
  <c r="O126" i="15"/>
  <c r="P36" i="10"/>
  <c r="Q36" i="10" s="1"/>
  <c r="S36" i="10" s="1"/>
  <c r="U36" i="10" s="1"/>
  <c r="AQ36" i="10" s="1"/>
  <c r="AU36" i="10" s="1"/>
  <c r="O37" i="10"/>
  <c r="P37" i="10" s="1"/>
  <c r="Q37" i="10" s="1"/>
  <c r="S37" i="10" s="1"/>
  <c r="U37" i="10" s="1"/>
  <c r="AQ37" i="10" s="1"/>
  <c r="AU37" i="10" s="1"/>
  <c r="AV37" i="10" s="1"/>
  <c r="P68" i="17"/>
  <c r="Q68" i="17" s="1"/>
  <c r="S68" i="17" s="1"/>
  <c r="U68" i="17" s="1"/>
  <c r="AQ68" i="17" s="1"/>
  <c r="AU68" i="17" s="1"/>
  <c r="O69" i="17"/>
  <c r="P69" i="17" s="1"/>
  <c r="Q69" i="17" s="1"/>
  <c r="S69" i="17" s="1"/>
  <c r="U69" i="17" s="1"/>
  <c r="AQ69" i="17" s="1"/>
  <c r="AU69" i="17" s="1"/>
  <c r="AV69" i="17" s="1"/>
  <c r="P140" i="15"/>
  <c r="Q140" i="15" s="1"/>
  <c r="S140" i="15" s="1"/>
  <c r="U140" i="15" s="1"/>
  <c r="AT140" i="15" s="1"/>
  <c r="AX140" i="15" s="1"/>
  <c r="O141" i="15"/>
  <c r="P125" i="9"/>
  <c r="Q125" i="9" s="1"/>
  <c r="S125" i="9" s="1"/>
  <c r="U125" i="9" s="1"/>
  <c r="AT125" i="9" s="1"/>
  <c r="P52" i="33"/>
  <c r="Q52" i="33" s="1"/>
  <c r="S52" i="33" s="1"/>
  <c r="U52" i="33" s="1"/>
  <c r="AQ52" i="33" s="1"/>
  <c r="AU52" i="33" s="1"/>
  <c r="O53" i="33"/>
  <c r="P53" i="33" s="1"/>
  <c r="Q53" i="33" s="1"/>
  <c r="S53" i="33" s="1"/>
  <c r="U53" i="33" s="1"/>
  <c r="AQ53" i="33" s="1"/>
  <c r="AU53" i="33" s="1"/>
  <c r="AV53" i="33" s="1"/>
  <c r="P83" i="10"/>
  <c r="Q83" i="10" s="1"/>
  <c r="S83" i="10" s="1"/>
  <c r="U83" i="10" s="1"/>
  <c r="AQ83" i="10" s="1"/>
  <c r="AU83" i="10" s="1"/>
  <c r="P126" i="11"/>
  <c r="Q126" i="11" s="1"/>
  <c r="S126" i="11" s="1"/>
  <c r="U126" i="11" s="1"/>
  <c r="AT126" i="11" s="1"/>
  <c r="P34" i="23"/>
  <c r="Q34" i="23" s="1"/>
  <c r="S34" i="23" s="1"/>
  <c r="U34" i="23" s="1"/>
  <c r="AQ34" i="23" s="1"/>
  <c r="AU34" i="23" s="1"/>
  <c r="O35" i="23"/>
  <c r="O50" i="8"/>
  <c r="P36" i="7"/>
  <c r="Q36" i="7" s="1"/>
  <c r="S36" i="7" s="1"/>
  <c r="U36" i="7" s="1"/>
  <c r="AQ36" i="7" s="1"/>
  <c r="AU36" i="7" s="1"/>
  <c r="O37" i="7"/>
  <c r="P37" i="7" s="1"/>
  <c r="Q37" i="7" s="1"/>
  <c r="S37" i="7" s="1"/>
  <c r="U37" i="7" s="1"/>
  <c r="AQ37" i="7" s="1"/>
  <c r="AU37" i="7" s="1"/>
  <c r="AV37" i="7" s="1"/>
  <c r="O51" i="5"/>
  <c r="P113" i="17"/>
  <c r="Q113" i="17" s="1"/>
  <c r="S113" i="17" s="1"/>
  <c r="U113" i="17" s="1"/>
  <c r="AT113" i="17" s="1"/>
  <c r="AX113" i="17" s="1"/>
  <c r="P96" i="9"/>
  <c r="Q96" i="9" s="1"/>
  <c r="S96" i="9" s="1"/>
  <c r="U96" i="9" s="1"/>
  <c r="AJ96" i="9" s="1"/>
  <c r="AN96" i="9" s="1"/>
  <c r="P96" i="33"/>
  <c r="Q96" i="33" s="1"/>
  <c r="S96" i="33" s="1"/>
  <c r="U96" i="33" s="1"/>
  <c r="AJ96" i="33" s="1"/>
  <c r="AN96" i="33" s="1"/>
  <c r="O97" i="33"/>
  <c r="P111" i="27"/>
  <c r="Q111" i="27" s="1"/>
  <c r="S111" i="27" s="1"/>
  <c r="U111" i="27" s="1"/>
  <c r="AT111" i="27" s="1"/>
  <c r="AX111" i="27" s="1"/>
  <c r="AX125" i="11"/>
  <c r="BA125" i="11"/>
  <c r="P67" i="18"/>
  <c r="Q67" i="18" s="1"/>
  <c r="S67" i="18" s="1"/>
  <c r="U67" i="18" s="1"/>
  <c r="AQ67" i="18" s="1"/>
  <c r="AU67" i="18" s="1"/>
  <c r="N68" i="18"/>
  <c r="P48" i="7"/>
  <c r="Q48" i="7" s="1"/>
  <c r="S48" i="7" s="1"/>
  <c r="U48" i="7" s="1"/>
  <c r="AQ48" i="7" s="1"/>
  <c r="AU48" i="7" s="1"/>
  <c r="O49" i="7"/>
  <c r="P95" i="7"/>
  <c r="Q95" i="7" s="1"/>
  <c r="S95" i="7" s="1"/>
  <c r="U95" i="7" s="1"/>
  <c r="AJ95" i="7" s="1"/>
  <c r="AN95" i="7" s="1"/>
  <c r="P66" i="20"/>
  <c r="Q66" i="20" s="1"/>
  <c r="S66" i="20" s="1"/>
  <c r="U66" i="20" s="1"/>
  <c r="AQ66" i="20" s="1"/>
  <c r="AU66" i="20" s="1"/>
  <c r="O67" i="20"/>
  <c r="O51" i="12"/>
  <c r="O128" i="31"/>
  <c r="P141" i="16"/>
  <c r="Q141" i="16" s="1"/>
  <c r="S141" i="16" s="1"/>
  <c r="U141" i="16" s="1"/>
  <c r="AT141" i="16" s="1"/>
  <c r="AX141" i="16" s="1"/>
  <c r="P110" i="19"/>
  <c r="Q110" i="19" s="1"/>
  <c r="S110" i="19" s="1"/>
  <c r="U110" i="19" s="1"/>
  <c r="AT110" i="19" s="1"/>
  <c r="AX110" i="19" s="1"/>
  <c r="O111" i="19"/>
  <c r="P111" i="22"/>
  <c r="Q111" i="22" s="1"/>
  <c r="S111" i="22" s="1"/>
  <c r="U111" i="22" s="1"/>
  <c r="AT111" i="22" s="1"/>
  <c r="AX111" i="22" s="1"/>
  <c r="O112" i="22"/>
  <c r="O95" i="21"/>
  <c r="P112" i="28"/>
  <c r="Q112" i="28" s="1"/>
  <c r="S112" i="28" s="1"/>
  <c r="U112" i="28" s="1"/>
  <c r="AT112" i="28" s="1"/>
  <c r="AX112" i="28" s="1"/>
  <c r="O113" i="28"/>
  <c r="P98" i="12"/>
  <c r="Q98" i="12" s="1"/>
  <c r="S98" i="12" s="1"/>
  <c r="U98" i="12" s="1"/>
  <c r="AJ98" i="12" s="1"/>
  <c r="AN98" i="12" s="1"/>
  <c r="P128" i="18"/>
  <c r="Q128" i="18" s="1"/>
  <c r="S128" i="18" s="1"/>
  <c r="U128" i="18" s="1"/>
  <c r="AT128" i="18" s="1"/>
  <c r="O129" i="18"/>
  <c r="P96" i="23"/>
  <c r="Q96" i="23" s="1"/>
  <c r="S96" i="23" s="1"/>
  <c r="U96" i="23" s="1"/>
  <c r="AJ96" i="23" s="1"/>
  <c r="AN96" i="23" s="1"/>
  <c r="O97" i="23"/>
  <c r="P66" i="28"/>
  <c r="Q66" i="28" s="1"/>
  <c r="S66" i="28" s="1"/>
  <c r="U66" i="28" s="1"/>
  <c r="AQ66" i="28" s="1"/>
  <c r="AU66" i="28" s="1"/>
  <c r="P34" i="13"/>
  <c r="Q34" i="13" s="1"/>
  <c r="S34" i="13" s="1"/>
  <c r="U34" i="13" s="1"/>
  <c r="AQ34" i="13" s="1"/>
  <c r="AU34" i="13" s="1"/>
  <c r="O35" i="13"/>
  <c r="P143" i="25"/>
  <c r="Q143" i="25" s="1"/>
  <c r="S143" i="25" s="1"/>
  <c r="U143" i="25" s="1"/>
  <c r="AT143" i="25" s="1"/>
  <c r="AX143" i="25" s="1"/>
  <c r="O144" i="25"/>
  <c r="P143" i="13"/>
  <c r="Q143" i="13" s="1"/>
  <c r="S143" i="13" s="1"/>
  <c r="U143" i="13" s="1"/>
  <c r="AT143" i="13" s="1"/>
  <c r="AX143" i="13" s="1"/>
  <c r="O144" i="13"/>
  <c r="P127" i="2"/>
  <c r="Q127" i="2" s="1"/>
  <c r="S127" i="2" s="1"/>
  <c r="U127" i="2" s="1"/>
  <c r="AT127" i="2" s="1"/>
  <c r="O128" i="2"/>
  <c r="P96" i="28"/>
  <c r="Q96" i="28" s="1"/>
  <c r="S96" i="28" s="1"/>
  <c r="U96" i="28" s="1"/>
  <c r="AJ96" i="28" s="1"/>
  <c r="AN96" i="28" s="1"/>
  <c r="P49" i="24"/>
  <c r="Q49" i="24" s="1"/>
  <c r="S49" i="24" s="1"/>
  <c r="U49" i="24" s="1"/>
  <c r="AQ49" i="24" s="1"/>
  <c r="AU49" i="24" s="1"/>
  <c r="P67" i="33"/>
  <c r="Q67" i="33" s="1"/>
  <c r="S67" i="33" s="1"/>
  <c r="U67" i="33" s="1"/>
  <c r="AQ67" i="33" s="1"/>
  <c r="AU67" i="33" s="1"/>
  <c r="N68" i="33"/>
  <c r="O68" i="33" s="1"/>
  <c r="P81" i="14"/>
  <c r="Q81" i="14" s="1"/>
  <c r="S81" i="14" s="1"/>
  <c r="U81" i="14" s="1"/>
  <c r="AQ81" i="14" s="1"/>
  <c r="AU81" i="14" s="1"/>
  <c r="BA127" i="31"/>
  <c r="AX127" i="31"/>
  <c r="N83" i="20"/>
  <c r="O83" i="20" s="1"/>
  <c r="P82" i="20"/>
  <c r="Q82" i="20" s="1"/>
  <c r="S82" i="20" s="1"/>
  <c r="U82" i="20" s="1"/>
  <c r="AQ82" i="20" s="1"/>
  <c r="AU82" i="20" s="1"/>
  <c r="P142" i="9"/>
  <c r="Q142" i="9" s="1"/>
  <c r="S142" i="9" s="1"/>
  <c r="U142" i="9" s="1"/>
  <c r="AT142" i="9" s="1"/>
  <c r="AX142" i="9" s="1"/>
  <c r="O143" i="9"/>
  <c r="BA127" i="18"/>
  <c r="AX127" i="18"/>
  <c r="O113" i="6"/>
  <c r="O81" i="22"/>
  <c r="O126" i="4"/>
  <c r="P95" i="20"/>
  <c r="Q95" i="20" s="1"/>
  <c r="S95" i="20" s="1"/>
  <c r="U95" i="20" s="1"/>
  <c r="AJ95" i="20" s="1"/>
  <c r="AN95" i="20" s="1"/>
  <c r="P112" i="30"/>
  <c r="Q112" i="30" s="1"/>
  <c r="S112" i="30" s="1"/>
  <c r="U112" i="30" s="1"/>
  <c r="AT112" i="30" s="1"/>
  <c r="AX112" i="30" s="1"/>
  <c r="O113" i="30"/>
  <c r="O128" i="21"/>
  <c r="BA126" i="2"/>
  <c r="AX126" i="2"/>
  <c r="O66" i="25"/>
  <c r="P34" i="18"/>
  <c r="Q34" i="18" s="1"/>
  <c r="S34" i="18" s="1"/>
  <c r="U34" i="18" s="1"/>
  <c r="AQ34" i="18" s="1"/>
  <c r="AU34" i="18" s="1"/>
  <c r="O34" i="22"/>
  <c r="P51" i="22"/>
  <c r="Q51" i="22" s="1"/>
  <c r="S51" i="22" s="1"/>
  <c r="U51" i="22" s="1"/>
  <c r="AQ51" i="22" s="1"/>
  <c r="AU51" i="22" s="1"/>
  <c r="N52" i="22"/>
  <c r="O52" i="22"/>
  <c r="P50" i="9"/>
  <c r="Q50" i="9" s="1"/>
  <c r="S50" i="9" s="1"/>
  <c r="U50" i="9" s="1"/>
  <c r="AQ50" i="9" s="1"/>
  <c r="AU50" i="9" s="1"/>
  <c r="O141" i="28"/>
  <c r="P141" i="20"/>
  <c r="Q141" i="20" s="1"/>
  <c r="S141" i="20" s="1"/>
  <c r="U141" i="20" s="1"/>
  <c r="AT141" i="20" s="1"/>
  <c r="AX141" i="20" s="1"/>
  <c r="O34" i="26"/>
  <c r="O35" i="16"/>
  <c r="O127" i="23"/>
  <c r="O81" i="24"/>
  <c r="P127" i="20"/>
  <c r="Q127" i="20" s="1"/>
  <c r="S127" i="20" s="1"/>
  <c r="U127" i="20" s="1"/>
  <c r="AT127" i="20" s="1"/>
  <c r="P128" i="3"/>
  <c r="Q128" i="3" s="1"/>
  <c r="S128" i="3" s="1"/>
  <c r="U128" i="3" s="1"/>
  <c r="AT128" i="3" s="1"/>
  <c r="O129" i="3"/>
  <c r="P34" i="28"/>
  <c r="Q34" i="28" s="1"/>
  <c r="S34" i="28" s="1"/>
  <c r="U34" i="28" s="1"/>
  <c r="AQ34" i="28" s="1"/>
  <c r="AU34" i="28" s="1"/>
  <c r="O35" i="28"/>
  <c r="P142" i="14"/>
  <c r="Q142" i="14" s="1"/>
  <c r="S142" i="14" s="1"/>
  <c r="U142" i="14" s="1"/>
  <c r="AT142" i="14" s="1"/>
  <c r="AX142" i="14" s="1"/>
  <c r="BA125" i="4"/>
  <c r="AX125" i="4"/>
  <c r="O111" i="5"/>
  <c r="P97" i="15"/>
  <c r="Q97" i="15" s="1"/>
  <c r="S97" i="15" s="1"/>
  <c r="U97" i="15" s="1"/>
  <c r="AJ97" i="15" s="1"/>
  <c r="AN97" i="15" s="1"/>
  <c r="O98" i="15"/>
  <c r="AX127" i="21"/>
  <c r="BA127" i="21"/>
  <c r="P127" i="13"/>
  <c r="Q127" i="13" s="1"/>
  <c r="S127" i="13" s="1"/>
  <c r="U127" i="13" s="1"/>
  <c r="AT127" i="13" s="1"/>
  <c r="O128" i="13"/>
  <c r="N52" i="2"/>
  <c r="O52" i="2" s="1"/>
  <c r="P51" i="2"/>
  <c r="Q51" i="2" s="1"/>
  <c r="S51" i="2" s="1"/>
  <c r="U51" i="2" s="1"/>
  <c r="AQ51" i="2" s="1"/>
  <c r="AU51" i="2" s="1"/>
  <c r="P52" i="30"/>
  <c r="Q52" i="30" s="1"/>
  <c r="S52" i="30" s="1"/>
  <c r="U52" i="30" s="1"/>
  <c r="AQ52" i="30" s="1"/>
  <c r="AU52" i="30" s="1"/>
  <c r="O53" i="30"/>
  <c r="P53" i="30" s="1"/>
  <c r="Q53" i="30" s="1"/>
  <c r="S53" i="30" s="1"/>
  <c r="U53" i="30" s="1"/>
  <c r="AQ53" i="30" s="1"/>
  <c r="AU53" i="30" s="1"/>
  <c r="AV53" i="30" s="1"/>
  <c r="P128" i="26"/>
  <c r="Q128" i="26" s="1"/>
  <c r="S128" i="26" s="1"/>
  <c r="U128" i="26" s="1"/>
  <c r="AT128" i="26" s="1"/>
  <c r="P141" i="24"/>
  <c r="Q141" i="24" s="1"/>
  <c r="S141" i="24" s="1"/>
  <c r="U141" i="24" s="1"/>
  <c r="AT141" i="24" s="1"/>
  <c r="AX141" i="24" s="1"/>
  <c r="P112" i="33"/>
  <c r="Q112" i="33" s="1"/>
  <c r="S112" i="33" s="1"/>
  <c r="U112" i="33" s="1"/>
  <c r="AT112" i="33" s="1"/>
  <c r="AX112" i="33" s="1"/>
  <c r="P34" i="20"/>
  <c r="Q34" i="20" s="1"/>
  <c r="S34" i="20" s="1"/>
  <c r="U34" i="20" s="1"/>
  <c r="AQ34" i="20" s="1"/>
  <c r="AU34" i="20" s="1"/>
  <c r="P79" i="29"/>
  <c r="Q79" i="29" s="1"/>
  <c r="S79" i="29" s="1"/>
  <c r="U79" i="29" s="1"/>
  <c r="AQ79" i="29" s="1"/>
  <c r="AU79" i="29" s="1"/>
  <c r="O80" i="29"/>
  <c r="P142" i="2"/>
  <c r="Q142" i="2" s="1"/>
  <c r="S142" i="2" s="1"/>
  <c r="U142" i="2" s="1"/>
  <c r="AT142" i="2" s="1"/>
  <c r="AX142" i="2" s="1"/>
  <c r="AX126" i="23"/>
  <c r="BA126" i="23"/>
  <c r="BA126" i="20"/>
  <c r="AX126" i="20"/>
  <c r="AX127" i="3"/>
  <c r="BA127" i="3"/>
  <c r="N52" i="23"/>
  <c r="O52" i="23" s="1"/>
  <c r="P80" i="16"/>
  <c r="Q80" i="16" s="1"/>
  <c r="S80" i="16" s="1"/>
  <c r="U80" i="16" s="1"/>
  <c r="AQ80" i="16" s="1"/>
  <c r="AU80" i="16" s="1"/>
  <c r="O81" i="16"/>
  <c r="P51" i="29"/>
  <c r="Q51" i="29" s="1"/>
  <c r="S51" i="29" s="1"/>
  <c r="U51" i="29" s="1"/>
  <c r="AQ51" i="29" s="1"/>
  <c r="AU51" i="29" s="1"/>
  <c r="P111" i="15"/>
  <c r="Q111" i="15" s="1"/>
  <c r="S111" i="15" s="1"/>
  <c r="U111" i="15" s="1"/>
  <c r="AT111" i="15" s="1"/>
  <c r="AX111" i="15" s="1"/>
  <c r="O112" i="15"/>
  <c r="P80" i="19"/>
  <c r="Q80" i="19" s="1"/>
  <c r="S80" i="19" s="1"/>
  <c r="U80" i="19" s="1"/>
  <c r="AQ80" i="19" s="1"/>
  <c r="AU80" i="19" s="1"/>
  <c r="P80" i="7"/>
  <c r="Q80" i="7" s="1"/>
  <c r="S80" i="7" s="1"/>
  <c r="U80" i="7" s="1"/>
  <c r="AQ80" i="7" s="1"/>
  <c r="AU80" i="7" s="1"/>
  <c r="O81" i="7"/>
  <c r="P82" i="26"/>
  <c r="Q82" i="26" s="1"/>
  <c r="S82" i="26" s="1"/>
  <c r="U82" i="26" s="1"/>
  <c r="AQ82" i="26" s="1"/>
  <c r="AU82" i="26" s="1"/>
  <c r="AX126" i="13"/>
  <c r="BA126" i="13"/>
  <c r="AX127" i="26"/>
  <c r="BA127" i="26"/>
  <c r="P51" i="4"/>
  <c r="Q51" i="4" s="1"/>
  <c r="S51" i="4" s="1"/>
  <c r="U51" i="4" s="1"/>
  <c r="AQ51" i="4" s="1"/>
  <c r="AU51" i="4" s="1"/>
  <c r="O67" i="26"/>
  <c r="P96" i="2"/>
  <c r="Q96" i="2" s="1"/>
  <c r="S96" i="2" s="1"/>
  <c r="U96" i="2" s="1"/>
  <c r="AJ96" i="2" s="1"/>
  <c r="AN96" i="2" s="1"/>
  <c r="O97" i="2"/>
  <c r="P111" i="4"/>
  <c r="Q111" i="4" s="1"/>
  <c r="S111" i="4" s="1"/>
  <c r="U111" i="4" s="1"/>
  <c r="AT111" i="4" s="1"/>
  <c r="AX111" i="4" s="1"/>
  <c r="P80" i="23"/>
  <c r="Q80" i="23" s="1"/>
  <c r="S80" i="23" s="1"/>
  <c r="U80" i="23" s="1"/>
  <c r="AQ80" i="23" s="1"/>
  <c r="AU80" i="23" s="1"/>
  <c r="O81" i="23"/>
  <c r="O37" i="9"/>
  <c r="P37" i="9" s="1"/>
  <c r="Q37" i="9" s="1"/>
  <c r="S37" i="9" s="1"/>
  <c r="U37" i="9" s="1"/>
  <c r="AQ37" i="9" s="1"/>
  <c r="AU37" i="9" s="1"/>
  <c r="AV37" i="9" s="1"/>
  <c r="P142" i="6"/>
  <c r="Q142" i="6" s="1"/>
  <c r="S142" i="6" s="1"/>
  <c r="U142" i="6" s="1"/>
  <c r="AT142" i="6" s="1"/>
  <c r="AX142" i="6" s="1"/>
  <c r="P142" i="17"/>
  <c r="Q142" i="17" s="1"/>
  <c r="S142" i="17" s="1"/>
  <c r="U142" i="17" s="1"/>
  <c r="AT142" i="17" s="1"/>
  <c r="AX142" i="17" s="1"/>
  <c r="N52" i="17"/>
  <c r="O52" i="17" s="1"/>
  <c r="P96" i="25"/>
  <c r="Q96" i="25" s="1"/>
  <c r="S96" i="25" s="1"/>
  <c r="U96" i="25" s="1"/>
  <c r="AJ96" i="25" s="1"/>
  <c r="AN96" i="25" s="1"/>
  <c r="O97" i="25"/>
  <c r="O96" i="13"/>
  <c r="O50" i="10"/>
  <c r="P33" i="12"/>
  <c r="Q33" i="12" s="1"/>
  <c r="S33" i="12" s="1"/>
  <c r="U33" i="12" s="1"/>
  <c r="AQ33" i="12" s="1"/>
  <c r="AU33" i="12" s="1"/>
  <c r="O34" i="12"/>
  <c r="O50" i="13"/>
  <c r="O67" i="1"/>
  <c r="P80" i="11"/>
  <c r="Q80" i="11" s="1"/>
  <c r="S80" i="11" s="1"/>
  <c r="U80" i="11" s="1"/>
  <c r="AQ80" i="11" s="1"/>
  <c r="AU80" i="11" s="1"/>
  <c r="P51" i="28"/>
  <c r="Q51" i="28" s="1"/>
  <c r="S51" i="28" s="1"/>
  <c r="U51" i="28" s="1"/>
  <c r="AQ51" i="28" s="1"/>
  <c r="AU51" i="28" s="1"/>
  <c r="N52" i="28"/>
  <c r="O52" i="28" s="1"/>
  <c r="O113" i="18"/>
  <c r="O34" i="11"/>
  <c r="O128" i="7"/>
  <c r="O80" i="5"/>
  <c r="O112" i="12"/>
  <c r="P97" i="22"/>
  <c r="Q97" i="22" s="1"/>
  <c r="S97" i="22" s="1"/>
  <c r="U97" i="22" s="1"/>
  <c r="AJ97" i="22" s="1"/>
  <c r="AN97" i="22" s="1"/>
  <c r="O98" i="22"/>
  <c r="P111" i="14"/>
  <c r="Q111" i="14" s="1"/>
  <c r="S111" i="14" s="1"/>
  <c r="U111" i="14" s="1"/>
  <c r="AT111" i="14" s="1"/>
  <c r="AX111" i="14" s="1"/>
  <c r="O112" i="14"/>
  <c r="O65" i="14"/>
  <c r="P50" i="21"/>
  <c r="Q50" i="21" s="1"/>
  <c r="S50" i="21" s="1"/>
  <c r="U50" i="21" s="1"/>
  <c r="AQ50" i="21" s="1"/>
  <c r="AU50" i="21" s="1"/>
  <c r="O51" i="21"/>
  <c r="P35" i="30"/>
  <c r="Q35" i="30" s="1"/>
  <c r="S35" i="30" s="1"/>
  <c r="U35" i="30" s="1"/>
  <c r="AQ35" i="30" s="1"/>
  <c r="AU35" i="30" s="1"/>
  <c r="N36" i="30"/>
  <c r="O36" i="30"/>
  <c r="P111" i="11"/>
  <c r="Q111" i="11" s="1"/>
  <c r="S111" i="11" s="1"/>
  <c r="U111" i="11" s="1"/>
  <c r="AT111" i="11" s="1"/>
  <c r="AX111" i="11" s="1"/>
  <c r="P112" i="8"/>
  <c r="Q112" i="8" s="1"/>
  <c r="S112" i="8" s="1"/>
  <c r="U112" i="8" s="1"/>
  <c r="AT112" i="8" s="1"/>
  <c r="AX112" i="8" s="1"/>
  <c r="O113" i="8"/>
  <c r="P95" i="31"/>
  <c r="Q95" i="31" s="1"/>
  <c r="S95" i="31" s="1"/>
  <c r="U95" i="31" s="1"/>
  <c r="AJ95" i="31" s="1"/>
  <c r="AN95" i="31" s="1"/>
  <c r="O96" i="31"/>
  <c r="P128" i="10"/>
  <c r="Q128" i="10" s="1"/>
  <c r="S128" i="10" s="1"/>
  <c r="U128" i="10" s="1"/>
  <c r="AT128" i="10" s="1"/>
  <c r="O129" i="10"/>
  <c r="P144" i="1"/>
  <c r="Q144" i="1" s="1"/>
  <c r="S144" i="1" s="1"/>
  <c r="U144" i="1" s="1"/>
  <c r="AT144" i="1" s="1"/>
  <c r="AX144" i="1" s="1"/>
  <c r="O145" i="1"/>
  <c r="P97" i="14"/>
  <c r="Q97" i="14" s="1"/>
  <c r="S97" i="14" s="1"/>
  <c r="U97" i="14" s="1"/>
  <c r="AJ97" i="14" s="1"/>
  <c r="AN97" i="14" s="1"/>
  <c r="P65" i="11"/>
  <c r="Q65" i="11" s="1"/>
  <c r="S65" i="11" s="1"/>
  <c r="U65" i="11" s="1"/>
  <c r="AQ65" i="11" s="1"/>
  <c r="AU65" i="11" s="1"/>
  <c r="O66" i="11"/>
  <c r="P51" i="25"/>
  <c r="Q51" i="25" s="1"/>
  <c r="S51" i="25" s="1"/>
  <c r="U51" i="25" s="1"/>
  <c r="AQ51" i="25" s="1"/>
  <c r="AU51" i="25" s="1"/>
  <c r="P51" i="26"/>
  <c r="Q51" i="26" s="1"/>
  <c r="S51" i="26" s="1"/>
  <c r="U51" i="26" s="1"/>
  <c r="AQ51" i="26" s="1"/>
  <c r="AU51" i="26" s="1"/>
  <c r="N52" i="26"/>
  <c r="O52" i="26"/>
  <c r="BA127" i="7"/>
  <c r="AX127" i="7"/>
  <c r="P111" i="20"/>
  <c r="Q111" i="20" s="1"/>
  <c r="S111" i="20" s="1"/>
  <c r="U111" i="20" s="1"/>
  <c r="AT111" i="20" s="1"/>
  <c r="AX111" i="20" s="1"/>
  <c r="O112" i="20"/>
  <c r="O114" i="1"/>
  <c r="P80" i="18"/>
  <c r="Q80" i="18" s="1"/>
  <c r="S80" i="18" s="1"/>
  <c r="U80" i="18" s="1"/>
  <c r="AQ80" i="18" s="1"/>
  <c r="AU80" i="18" s="1"/>
  <c r="P67" i="7"/>
  <c r="Q67" i="7" s="1"/>
  <c r="S67" i="7" s="1"/>
  <c r="U67" i="7" s="1"/>
  <c r="AQ67" i="7" s="1"/>
  <c r="AU67" i="7" s="1"/>
  <c r="P67" i="10"/>
  <c r="Q67" i="10" s="1"/>
  <c r="S67" i="10" s="1"/>
  <c r="U67" i="10" s="1"/>
  <c r="AQ67" i="10" s="1"/>
  <c r="AU67" i="10" s="1"/>
  <c r="P129" i="1"/>
  <c r="Q129" i="1" s="1"/>
  <c r="S129" i="1" s="1"/>
  <c r="U129" i="1" s="1"/>
  <c r="AT129" i="1" s="1"/>
  <c r="O130" i="1"/>
  <c r="P128" i="17"/>
  <c r="Q128" i="17" s="1"/>
  <c r="S128" i="17" s="1"/>
  <c r="U128" i="17" s="1"/>
  <c r="AT128" i="17" s="1"/>
  <c r="O81" i="33"/>
  <c r="P96" i="6"/>
  <c r="Q96" i="6" s="1"/>
  <c r="S96" i="6" s="1"/>
  <c r="U96" i="6" s="1"/>
  <c r="AJ96" i="6" s="1"/>
  <c r="AN96" i="6" s="1"/>
  <c r="O97" i="6"/>
  <c r="O111" i="23"/>
  <c r="O66" i="4"/>
  <c r="BA127" i="10"/>
  <c r="AX127" i="10"/>
  <c r="O52" i="15"/>
  <c r="O142" i="3"/>
  <c r="P141" i="5"/>
  <c r="Q141" i="5" s="1"/>
  <c r="S141" i="5" s="1"/>
  <c r="U141" i="5" s="1"/>
  <c r="AT141" i="5" s="1"/>
  <c r="AX141" i="5" s="1"/>
  <c r="P66" i="15"/>
  <c r="Q66" i="15" s="1"/>
  <c r="S66" i="15" s="1"/>
  <c r="U66" i="15" s="1"/>
  <c r="AQ66" i="15" s="1"/>
  <c r="AU66" i="15" s="1"/>
  <c r="O67" i="15"/>
  <c r="O67" i="21"/>
  <c r="P66" i="30"/>
  <c r="Q66" i="30" s="1"/>
  <c r="S66" i="30" s="1"/>
  <c r="U66" i="30" s="1"/>
  <c r="AQ66" i="30" s="1"/>
  <c r="AU66" i="30" s="1"/>
  <c r="O67" i="30"/>
  <c r="P82" i="13"/>
  <c r="Q82" i="13" s="1"/>
  <c r="S82" i="13" s="1"/>
  <c r="U82" i="13" s="1"/>
  <c r="AQ82" i="13" s="1"/>
  <c r="AU82" i="13" s="1"/>
  <c r="P68" i="5"/>
  <c r="Q68" i="5" s="1"/>
  <c r="S68" i="5" s="1"/>
  <c r="U68" i="5" s="1"/>
  <c r="AQ68" i="5" s="1"/>
  <c r="AU68" i="5" s="1"/>
  <c r="O69" i="5"/>
  <c r="P69" i="5" s="1"/>
  <c r="Q69" i="5" s="1"/>
  <c r="S69" i="5" s="1"/>
  <c r="U69" i="5" s="1"/>
  <c r="AQ69" i="5" s="1"/>
  <c r="AU69" i="5" s="1"/>
  <c r="AV69" i="5" s="1"/>
  <c r="P80" i="17"/>
  <c r="Q80" i="17" s="1"/>
  <c r="S80" i="17" s="1"/>
  <c r="U80" i="17" s="1"/>
  <c r="AQ80" i="17" s="1"/>
  <c r="AU80" i="17" s="1"/>
  <c r="O81" i="17"/>
  <c r="P95" i="19"/>
  <c r="Q95" i="19" s="1"/>
  <c r="S95" i="19" s="1"/>
  <c r="U95" i="19" s="1"/>
  <c r="AJ95" i="19" s="1"/>
  <c r="AN95" i="19" s="1"/>
  <c r="O96" i="19"/>
  <c r="N68" i="13"/>
  <c r="P67" i="13"/>
  <c r="Q67" i="13" s="1"/>
  <c r="S67" i="13" s="1"/>
  <c r="U67" i="13" s="1"/>
  <c r="AQ67" i="13" s="1"/>
  <c r="AU67" i="13" s="1"/>
  <c r="O68" i="13"/>
  <c r="P82" i="25"/>
  <c r="Q82" i="25" s="1"/>
  <c r="S82" i="25" s="1"/>
  <c r="U82" i="25" s="1"/>
  <c r="AQ82" i="25" s="1"/>
  <c r="AU82" i="25" s="1"/>
  <c r="P81" i="9"/>
  <c r="Q81" i="9" s="1"/>
  <c r="S81" i="9" s="1"/>
  <c r="U81" i="9" s="1"/>
  <c r="AQ81" i="9" s="1"/>
  <c r="AU81" i="9" s="1"/>
  <c r="O82" i="9"/>
  <c r="P79" i="15"/>
  <c r="Q79" i="15" s="1"/>
  <c r="S79" i="15" s="1"/>
  <c r="U79" i="15" s="1"/>
  <c r="AQ79" i="15" s="1"/>
  <c r="AU79" i="15" s="1"/>
  <c r="BA127" i="6"/>
  <c r="AX127" i="6"/>
  <c r="P96" i="10"/>
  <c r="Q96" i="10" s="1"/>
  <c r="S96" i="10" s="1"/>
  <c r="U96" i="10" s="1"/>
  <c r="AJ96" i="10" s="1"/>
  <c r="AN96" i="10" s="1"/>
  <c r="O97" i="10"/>
  <c r="P96" i="26"/>
  <c r="Q96" i="26" s="1"/>
  <c r="S96" i="26" s="1"/>
  <c r="U96" i="26" s="1"/>
  <c r="AJ96" i="26" s="1"/>
  <c r="AN96" i="26" s="1"/>
  <c r="P33" i="21"/>
  <c r="Q33" i="21" s="1"/>
  <c r="S33" i="21" s="1"/>
  <c r="U33" i="21" s="1"/>
  <c r="AQ33" i="21" s="1"/>
  <c r="AU33" i="21" s="1"/>
  <c r="O34" i="21"/>
  <c r="P66" i="31"/>
  <c r="Q66" i="31" s="1"/>
  <c r="S66" i="31" s="1"/>
  <c r="U66" i="31" s="1"/>
  <c r="AQ66" i="31" s="1"/>
  <c r="AU66" i="31" s="1"/>
  <c r="O67" i="31"/>
  <c r="P50" i="3"/>
  <c r="Q50" i="3" s="1"/>
  <c r="S50" i="3" s="1"/>
  <c r="U50" i="3" s="1"/>
  <c r="AQ50" i="3" s="1"/>
  <c r="AU50" i="3" s="1"/>
  <c r="O51" i="3"/>
  <c r="P81" i="21"/>
  <c r="Q81" i="21" s="1"/>
  <c r="S81" i="21" s="1"/>
  <c r="U81" i="21" s="1"/>
  <c r="AQ81" i="21" s="1"/>
  <c r="AU81" i="21" s="1"/>
  <c r="O82" i="21"/>
  <c r="P96" i="5"/>
  <c r="Q96" i="5" s="1"/>
  <c r="S96" i="5" s="1"/>
  <c r="U96" i="5" s="1"/>
  <c r="AJ96" i="5" s="1"/>
  <c r="AN96" i="5" s="1"/>
  <c r="P96" i="16"/>
  <c r="Q96" i="16" s="1"/>
  <c r="S96" i="16" s="1"/>
  <c r="U96" i="16" s="1"/>
  <c r="AJ96" i="16" s="1"/>
  <c r="AN96" i="16" s="1"/>
  <c r="O97" i="16"/>
  <c r="P111" i="21"/>
  <c r="Q111" i="21" s="1"/>
  <c r="S111" i="21" s="1"/>
  <c r="U111" i="21" s="1"/>
  <c r="AT111" i="21" s="1"/>
  <c r="AX111" i="21" s="1"/>
  <c r="O112" i="21"/>
  <c r="N68" i="24"/>
  <c r="O68" i="24" s="1"/>
  <c r="P52" i="6"/>
  <c r="Q52" i="6" s="1"/>
  <c r="S52" i="6" s="1"/>
  <c r="U52" i="6" s="1"/>
  <c r="AQ52" i="6" s="1"/>
  <c r="AU52" i="6" s="1"/>
  <c r="P143" i="10"/>
  <c r="Q143" i="10" s="1"/>
  <c r="S143" i="10" s="1"/>
  <c r="U143" i="10" s="1"/>
  <c r="AT143" i="10" s="1"/>
  <c r="AX143" i="10" s="1"/>
  <c r="O144" i="10"/>
  <c r="P113" i="13"/>
  <c r="Q113" i="13" s="1"/>
  <c r="S113" i="13" s="1"/>
  <c r="U113" i="13" s="1"/>
  <c r="AT113" i="13" s="1"/>
  <c r="AX113" i="13" s="1"/>
  <c r="P82" i="30"/>
  <c r="Q82" i="30" s="1"/>
  <c r="S82" i="30" s="1"/>
  <c r="U82" i="30" s="1"/>
  <c r="AQ82" i="30" s="1"/>
  <c r="AU82" i="30" s="1"/>
  <c r="P80" i="8"/>
  <c r="Q80" i="8" s="1"/>
  <c r="S80" i="8" s="1"/>
  <c r="U80" i="8" s="1"/>
  <c r="AQ80" i="8" s="1"/>
  <c r="AU80" i="8" s="1"/>
  <c r="O81" i="8"/>
  <c r="P95" i="4"/>
  <c r="Q95" i="4" s="1"/>
  <c r="S95" i="4" s="1"/>
  <c r="U95" i="4" s="1"/>
  <c r="AJ95" i="4" s="1"/>
  <c r="AN95" i="4" s="1"/>
  <c r="O96" i="4"/>
  <c r="O127" i="16"/>
  <c r="O66" i="9"/>
  <c r="N52" i="15"/>
  <c r="O143" i="33"/>
  <c r="O96" i="27"/>
  <c r="P66" i="6"/>
  <c r="Q66" i="6" s="1"/>
  <c r="S66" i="6" s="1"/>
  <c r="U66" i="6" s="1"/>
  <c r="AQ66" i="6" s="1"/>
  <c r="AU66" i="6" s="1"/>
  <c r="O142" i="27"/>
  <c r="P66" i="22"/>
  <c r="Q66" i="22" s="1"/>
  <c r="S66" i="22" s="1"/>
  <c r="U66" i="22" s="1"/>
  <c r="AQ66" i="22" s="1"/>
  <c r="AU66" i="22" s="1"/>
  <c r="P34" i="4"/>
  <c r="Q34" i="4" s="1"/>
  <c r="S34" i="4" s="1"/>
  <c r="U34" i="4" s="1"/>
  <c r="AQ34" i="4" s="1"/>
  <c r="AU34" i="4" s="1"/>
  <c r="O35" i="4"/>
  <c r="O67" i="16"/>
  <c r="P113" i="24"/>
  <c r="Q113" i="24" s="1"/>
  <c r="S113" i="24" s="1"/>
  <c r="U113" i="24" s="1"/>
  <c r="AT113" i="24" s="1"/>
  <c r="AX113" i="24" s="1"/>
  <c r="O114" i="24"/>
  <c r="P33" i="8"/>
  <c r="Q33" i="8" s="1"/>
  <c r="S33" i="8" s="1"/>
  <c r="U33" i="8" s="1"/>
  <c r="AQ33" i="8" s="1"/>
  <c r="AU33" i="8" s="1"/>
  <c r="P126" i="33"/>
  <c r="Q126" i="33" s="1"/>
  <c r="S126" i="33" s="1"/>
  <c r="U126" i="33" s="1"/>
  <c r="AT126" i="33" s="1"/>
  <c r="O127" i="33"/>
  <c r="P50" i="20"/>
  <c r="Q50" i="20" s="1"/>
  <c r="S50" i="20" s="1"/>
  <c r="U50" i="20" s="1"/>
  <c r="AQ50" i="20" s="1"/>
  <c r="AU50" i="20" s="1"/>
  <c r="O51" i="20"/>
  <c r="P79" i="1"/>
  <c r="Q79" i="1" s="1"/>
  <c r="S79" i="1" s="1"/>
  <c r="U79" i="1" s="1"/>
  <c r="AQ79" i="1" s="1"/>
  <c r="AU79" i="1" s="1"/>
  <c r="O80" i="1"/>
  <c r="AX126" i="16"/>
  <c r="BA126" i="16"/>
  <c r="P112" i="31"/>
  <c r="Q112" i="31" s="1"/>
  <c r="S112" i="31" s="1"/>
  <c r="U112" i="31" s="1"/>
  <c r="AT112" i="31" s="1"/>
  <c r="AX112" i="31" s="1"/>
  <c r="P111" i="9"/>
  <c r="Q111" i="9" s="1"/>
  <c r="S111" i="9" s="1"/>
  <c r="U111" i="9" s="1"/>
  <c r="AT111" i="9" s="1"/>
  <c r="AX111" i="9" s="1"/>
  <c r="O112" i="9"/>
  <c r="P112" i="16"/>
  <c r="Q112" i="16" s="1"/>
  <c r="S112" i="16" s="1"/>
  <c r="U112" i="16" s="1"/>
  <c r="AT112" i="16" s="1"/>
  <c r="AX112" i="16" s="1"/>
  <c r="O113" i="16"/>
  <c r="P97" i="24"/>
  <c r="Q97" i="24" s="1"/>
  <c r="S97" i="24" s="1"/>
  <c r="U97" i="24" s="1"/>
  <c r="AJ97" i="24" s="1"/>
  <c r="AN97" i="24" s="1"/>
  <c r="P128" i="12"/>
  <c r="Q128" i="12" s="1"/>
  <c r="S128" i="12" s="1"/>
  <c r="U128" i="12" s="1"/>
  <c r="AT128" i="12" s="1"/>
  <c r="O129" i="12"/>
  <c r="P143" i="4"/>
  <c r="Q143" i="4" s="1"/>
  <c r="S143" i="4" s="1"/>
  <c r="U143" i="4" s="1"/>
  <c r="AT143" i="4" s="1"/>
  <c r="AX143" i="4" s="1"/>
  <c r="O144" i="4"/>
  <c r="P81" i="28"/>
  <c r="Q81" i="28" s="1"/>
  <c r="S81" i="28" s="1"/>
  <c r="U81" i="28" s="1"/>
  <c r="AQ81" i="28" s="1"/>
  <c r="AU81" i="28" s="1"/>
  <c r="O82" i="28"/>
  <c r="P110" i="10"/>
  <c r="Q110" i="10" s="1"/>
  <c r="S110" i="10" s="1"/>
  <c r="U110" i="10" s="1"/>
  <c r="AT110" i="10" s="1"/>
  <c r="AX110" i="10" s="1"/>
  <c r="O111" i="10"/>
  <c r="P35" i="17"/>
  <c r="Q35" i="17" s="1"/>
  <c r="S35" i="17" s="1"/>
  <c r="U35" i="17" s="1"/>
  <c r="AQ35" i="17" s="1"/>
  <c r="AU35" i="17" s="1"/>
  <c r="AX125" i="33"/>
  <c r="BA125" i="33"/>
  <c r="P49" i="11"/>
  <c r="Q49" i="11" s="1"/>
  <c r="S49" i="11" s="1"/>
  <c r="U49" i="11" s="1"/>
  <c r="AQ49" i="11" s="1"/>
  <c r="AU49" i="11" s="1"/>
  <c r="O50" i="11"/>
  <c r="P80" i="4"/>
  <c r="Q80" i="4" s="1"/>
  <c r="S80" i="4" s="1"/>
  <c r="U80" i="4" s="1"/>
  <c r="AQ80" i="4" s="1"/>
  <c r="AU80" i="4" s="1"/>
  <c r="P127" i="5"/>
  <c r="Q127" i="5" s="1"/>
  <c r="S127" i="5" s="1"/>
  <c r="U127" i="5" s="1"/>
  <c r="AT127" i="5" s="1"/>
  <c r="O128" i="5"/>
  <c r="P142" i="22"/>
  <c r="Q142" i="22" s="1"/>
  <c r="S142" i="22" s="1"/>
  <c r="U142" i="22" s="1"/>
  <c r="AT142" i="22" s="1"/>
  <c r="AX142" i="22" s="1"/>
  <c r="P50" i="27"/>
  <c r="Q50" i="27" s="1"/>
  <c r="S50" i="27" s="1"/>
  <c r="U50" i="27" s="1"/>
  <c r="AQ50" i="27" s="1"/>
  <c r="AU50" i="27" s="1"/>
  <c r="O51" i="27"/>
  <c r="N36" i="33"/>
  <c r="P35" i="33"/>
  <c r="Q35" i="33" s="1"/>
  <c r="S35" i="33" s="1"/>
  <c r="U35" i="33" s="1"/>
  <c r="AQ35" i="33" s="1"/>
  <c r="AU35" i="33" s="1"/>
  <c r="N68" i="8"/>
  <c r="O68" i="8" s="1"/>
  <c r="N36" i="15"/>
  <c r="O36" i="15" s="1"/>
  <c r="AX127" i="12"/>
  <c r="BA127" i="12"/>
  <c r="P142" i="18"/>
  <c r="Q142" i="18" s="1"/>
  <c r="S142" i="18" s="1"/>
  <c r="U142" i="18" s="1"/>
  <c r="AT142" i="18" s="1"/>
  <c r="AX142" i="18" s="1"/>
  <c r="P111" i="29"/>
  <c r="Q111" i="29" s="1"/>
  <c r="S111" i="29" s="1"/>
  <c r="U111" i="29" s="1"/>
  <c r="AT111" i="29" s="1"/>
  <c r="AX111" i="29" s="1"/>
  <c r="O112" i="29"/>
  <c r="P80" i="12"/>
  <c r="Q80" i="12" s="1"/>
  <c r="S80" i="12" s="1"/>
  <c r="U80" i="12" s="1"/>
  <c r="AQ80" i="12" s="1"/>
  <c r="AU80" i="12" s="1"/>
  <c r="P34" i="29"/>
  <c r="Q34" i="29" s="1"/>
  <c r="S34" i="29" s="1"/>
  <c r="U34" i="29" s="1"/>
  <c r="AQ34" i="29" s="1"/>
  <c r="AU34" i="29" s="1"/>
  <c r="O35" i="29"/>
  <c r="P81" i="2"/>
  <c r="Q81" i="2" s="1"/>
  <c r="S81" i="2" s="1"/>
  <c r="U81" i="2" s="1"/>
  <c r="AQ81" i="2" s="1"/>
  <c r="AU81" i="2" s="1"/>
  <c r="P33" i="24"/>
  <c r="Q33" i="24" s="1"/>
  <c r="S33" i="24" s="1"/>
  <c r="U33" i="24" s="1"/>
  <c r="AQ33" i="24" s="1"/>
  <c r="AU33" i="24" s="1"/>
  <c r="O34" i="24"/>
  <c r="P48" i="16"/>
  <c r="Q48" i="16" s="1"/>
  <c r="S48" i="16" s="1"/>
  <c r="U48" i="16" s="1"/>
  <c r="AQ48" i="16" s="1"/>
  <c r="AU48" i="16" s="1"/>
  <c r="O49" i="16"/>
  <c r="P142" i="30"/>
  <c r="Q142" i="30" s="1"/>
  <c r="S142" i="30" s="1"/>
  <c r="U142" i="30" s="1"/>
  <c r="AT142" i="30" s="1"/>
  <c r="AX142" i="30" s="1"/>
  <c r="O143" i="30"/>
  <c r="P127" i="14"/>
  <c r="Q127" i="14" s="1"/>
  <c r="S127" i="14" s="1"/>
  <c r="U127" i="14" s="1"/>
  <c r="AT127" i="14" s="1"/>
  <c r="P128" i="25"/>
  <c r="Q128" i="25" s="1"/>
  <c r="S128" i="25" s="1"/>
  <c r="U128" i="25" s="1"/>
  <c r="AT128" i="25" s="1"/>
  <c r="O129" i="25"/>
  <c r="O111" i="26"/>
  <c r="BA126" i="5"/>
  <c r="AX126" i="5"/>
  <c r="O113" i="25"/>
  <c r="O35" i="5"/>
  <c r="O51" i="19"/>
  <c r="O127" i="24"/>
  <c r="P110" i="7"/>
  <c r="Q110" i="7" s="1"/>
  <c r="S110" i="7" s="1"/>
  <c r="U110" i="7" s="1"/>
  <c r="AT110" i="7" s="1"/>
  <c r="AX110" i="7" s="1"/>
  <c r="O111" i="7"/>
  <c r="O142" i="21"/>
  <c r="O66" i="27"/>
  <c r="P141" i="26"/>
  <c r="Q141" i="26" s="1"/>
  <c r="S141" i="26" s="1"/>
  <c r="U141" i="26" s="1"/>
  <c r="AT141" i="26" s="1"/>
  <c r="AX141" i="26" s="1"/>
  <c r="O127" i="22"/>
  <c r="P52" i="14"/>
  <c r="Q52" i="14" s="1"/>
  <c r="S52" i="14" s="1"/>
  <c r="U52" i="14" s="1"/>
  <c r="AQ52" i="14" s="1"/>
  <c r="AU52" i="14" s="1"/>
  <c r="O53" i="14"/>
  <c r="P53" i="14" s="1"/>
  <c r="Q53" i="14" s="1"/>
  <c r="S53" i="14" s="1"/>
  <c r="U53" i="14" s="1"/>
  <c r="AQ53" i="14" s="1"/>
  <c r="AU53" i="14" s="1"/>
  <c r="AV53" i="14" s="1"/>
  <c r="O127" i="28"/>
  <c r="P112" i="3"/>
  <c r="Q112" i="3" s="1"/>
  <c r="S112" i="3" s="1"/>
  <c r="U112" i="3" s="1"/>
  <c r="AT112" i="3" s="1"/>
  <c r="AX112" i="3" s="1"/>
  <c r="O113" i="3"/>
  <c r="P127" i="19"/>
  <c r="Q127" i="19" s="1"/>
  <c r="S127" i="19" s="1"/>
  <c r="U127" i="19" s="1"/>
  <c r="AT127" i="19" s="1"/>
  <c r="O128" i="19"/>
  <c r="P49" i="1"/>
  <c r="Q49" i="1" s="1"/>
  <c r="S49" i="1" s="1"/>
  <c r="U49" i="1" s="1"/>
  <c r="AQ49" i="1" s="1"/>
  <c r="AU49" i="1" s="1"/>
  <c r="N36" i="14"/>
  <c r="P35" i="14"/>
  <c r="Q35" i="14" s="1"/>
  <c r="S35" i="14" s="1"/>
  <c r="U35" i="14" s="1"/>
  <c r="AQ35" i="14" s="1"/>
  <c r="AU35" i="14" s="1"/>
  <c r="O36" i="14"/>
  <c r="P95" i="29"/>
  <c r="Q95" i="29" s="1"/>
  <c r="S95" i="29" s="1"/>
  <c r="U95" i="29" s="1"/>
  <c r="AJ95" i="29" s="1"/>
  <c r="AN95" i="29" s="1"/>
  <c r="O96" i="29"/>
  <c r="P66" i="23"/>
  <c r="Q66" i="23" s="1"/>
  <c r="S66" i="23" s="1"/>
  <c r="U66" i="23" s="1"/>
  <c r="AQ66" i="23" s="1"/>
  <c r="AU66" i="23" s="1"/>
  <c r="P67" i="19"/>
  <c r="Q67" i="19" s="1"/>
  <c r="S67" i="19" s="1"/>
  <c r="U67" i="19" s="1"/>
  <c r="AQ67" i="19" s="1"/>
  <c r="AU67" i="19" s="1"/>
  <c r="P65" i="12"/>
  <c r="Q65" i="12" s="1"/>
  <c r="S65" i="12" s="1"/>
  <c r="U65" i="12" s="1"/>
  <c r="AQ65" i="12" s="1"/>
  <c r="AU65" i="12" s="1"/>
  <c r="P95" i="17"/>
  <c r="Q95" i="17" s="1"/>
  <c r="S95" i="17" s="1"/>
  <c r="U95" i="17" s="1"/>
  <c r="AJ95" i="17" s="1"/>
  <c r="AN95" i="17" s="1"/>
  <c r="O96" i="17"/>
  <c r="N99" i="1"/>
  <c r="O99" i="1" s="1"/>
  <c r="P98" i="1"/>
  <c r="Q98" i="1" s="1"/>
  <c r="S98" i="1" s="1"/>
  <c r="U98" i="1" s="1"/>
  <c r="AJ98" i="1" s="1"/>
  <c r="AN98" i="1" s="1"/>
  <c r="P50" i="18"/>
  <c r="Q50" i="18" s="1"/>
  <c r="S50" i="18" s="1"/>
  <c r="U50" i="18" s="1"/>
  <c r="AQ50" i="18" s="1"/>
  <c r="AU50" i="18" s="1"/>
  <c r="O51" i="18"/>
  <c r="P127" i="30"/>
  <c r="Q127" i="30" s="1"/>
  <c r="S127" i="30" s="1"/>
  <c r="U127" i="30" s="1"/>
  <c r="AT127" i="30" s="1"/>
  <c r="O128" i="30"/>
  <c r="P141" i="29"/>
  <c r="Q141" i="29" s="1"/>
  <c r="S141" i="29" s="1"/>
  <c r="U141" i="29" s="1"/>
  <c r="AT141" i="29" s="1"/>
  <c r="AX141" i="29" s="1"/>
  <c r="BA126" i="24"/>
  <c r="AX126" i="24"/>
  <c r="P141" i="7"/>
  <c r="Q141" i="7" s="1"/>
  <c r="S141" i="7" s="1"/>
  <c r="U141" i="7" s="1"/>
  <c r="AT141" i="7" s="1"/>
  <c r="AX141" i="7" s="1"/>
  <c r="P126" i="27"/>
  <c r="Q126" i="27" s="1"/>
  <c r="S126" i="27" s="1"/>
  <c r="U126" i="27" s="1"/>
  <c r="AT126" i="27" s="1"/>
  <c r="O127" i="27"/>
  <c r="AX126" i="22"/>
  <c r="BA126" i="22"/>
  <c r="P142" i="31"/>
  <c r="Q142" i="31" s="1"/>
  <c r="S142" i="31" s="1"/>
  <c r="U142" i="31" s="1"/>
  <c r="AT142" i="31" s="1"/>
  <c r="AX142" i="31" s="1"/>
  <c r="P82" i="27"/>
  <c r="Q82" i="27" s="1"/>
  <c r="S82" i="27" s="1"/>
  <c r="U82" i="27" s="1"/>
  <c r="AQ82" i="27" s="1"/>
  <c r="AU82" i="27" s="1"/>
  <c r="BA126" i="28"/>
  <c r="AX126" i="28"/>
  <c r="AX126" i="19"/>
  <c r="BA126" i="19"/>
  <c r="P144" i="12"/>
  <c r="Q144" i="12" s="1"/>
  <c r="S144" i="12" s="1"/>
  <c r="U144" i="12" s="1"/>
  <c r="AT144" i="12" s="1"/>
  <c r="AX144" i="12" s="1"/>
  <c r="O145" i="12"/>
  <c r="P81" i="31"/>
  <c r="Q81" i="31" s="1"/>
  <c r="S81" i="31" s="1"/>
  <c r="U81" i="31" s="1"/>
  <c r="AQ81" i="31" s="1"/>
  <c r="AU81" i="31" s="1"/>
  <c r="P143" i="11"/>
  <c r="Q143" i="11" s="1"/>
  <c r="S143" i="11" s="1"/>
  <c r="U143" i="11" s="1"/>
  <c r="AT143" i="11" s="1"/>
  <c r="AX143" i="11" s="1"/>
  <c r="O144" i="11"/>
  <c r="P112" i="2"/>
  <c r="Q112" i="2" s="1"/>
  <c r="S112" i="2" s="1"/>
  <c r="U112" i="2" s="1"/>
  <c r="AT112" i="2" s="1"/>
  <c r="AX112" i="2" s="1"/>
  <c r="P126" i="29"/>
  <c r="Q126" i="29" s="1"/>
  <c r="S126" i="29" s="1"/>
  <c r="U126" i="29" s="1"/>
  <c r="AT126" i="29" s="1"/>
  <c r="O127" i="29"/>
  <c r="P35" i="3"/>
  <c r="Q35" i="3" s="1"/>
  <c r="S35" i="3" s="1"/>
  <c r="U35" i="3" s="1"/>
  <c r="AQ35" i="3" s="1"/>
  <c r="AU35" i="3" s="1"/>
  <c r="P95" i="30"/>
  <c r="Q95" i="30" s="1"/>
  <c r="S95" i="30" s="1"/>
  <c r="U95" i="30" s="1"/>
  <c r="AJ95" i="30" s="1"/>
  <c r="AN95" i="30" s="1"/>
  <c r="P127" i="8"/>
  <c r="Q127" i="8" s="1"/>
  <c r="S127" i="8" s="1"/>
  <c r="U127" i="8" s="1"/>
  <c r="AT127" i="8" s="1"/>
  <c r="O128" i="8"/>
  <c r="N99" i="18"/>
  <c r="P98" i="18"/>
  <c r="Q98" i="18" s="1"/>
  <c r="S98" i="18" s="1"/>
  <c r="U98" i="18" s="1"/>
  <c r="AJ98" i="18" s="1"/>
  <c r="AN98" i="18" s="1"/>
  <c r="O96" i="11"/>
  <c r="BA126" i="30"/>
  <c r="AX126" i="30"/>
  <c r="P33" i="2"/>
  <c r="Q33" i="2" s="1"/>
  <c r="S33" i="2" s="1"/>
  <c r="U33" i="2" s="1"/>
  <c r="AQ33" i="2" s="1"/>
  <c r="AU33" i="2" s="1"/>
  <c r="O35" i="19"/>
  <c r="O36" i="6"/>
  <c r="O97" i="8"/>
  <c r="O143" i="8"/>
  <c r="O141" i="23"/>
  <c r="P36" i="25"/>
  <c r="Q36" i="25" s="1"/>
  <c r="S36" i="25" s="1"/>
  <c r="U36" i="25" s="1"/>
  <c r="AQ36" i="25" s="1"/>
  <c r="AU36" i="25" s="1"/>
  <c r="O37" i="25"/>
  <c r="P37" i="25" s="1"/>
  <c r="Q37" i="25" s="1"/>
  <c r="S37" i="25" s="1"/>
  <c r="U37" i="25" s="1"/>
  <c r="AQ37" i="25" s="1"/>
  <c r="AU37" i="25" s="1"/>
  <c r="AV37" i="25" s="1"/>
  <c r="AX125" i="27"/>
  <c r="BA125" i="27"/>
  <c r="O37" i="31"/>
  <c r="P37" i="31" s="1"/>
  <c r="Q37" i="31" s="1"/>
  <c r="S37" i="31" s="1"/>
  <c r="U37" i="31" s="1"/>
  <c r="AQ37" i="31" s="1"/>
  <c r="AU37" i="31" s="1"/>
  <c r="AV37" i="31" s="1"/>
  <c r="O65" i="3"/>
  <c r="O98" i="3"/>
  <c r="O82" i="6"/>
  <c r="O128" i="6"/>
  <c r="P65" i="29"/>
  <c r="Q65" i="29" s="1"/>
  <c r="S65" i="29" s="1"/>
  <c r="U65" i="29" s="1"/>
  <c r="AQ65" i="29" s="1"/>
  <c r="AU65" i="29" s="1"/>
  <c r="AX125" i="29"/>
  <c r="BA125" i="29"/>
  <c r="O66" i="34" l="1"/>
  <c r="P52" i="34"/>
  <c r="Q52" i="34" s="1"/>
  <c r="S52" i="34" s="1"/>
  <c r="U52" i="34" s="1"/>
  <c r="AQ52" i="34" s="1"/>
  <c r="AU52" i="34" s="1"/>
  <c r="P145" i="34"/>
  <c r="Q145" i="34" s="1"/>
  <c r="S145" i="34" s="1"/>
  <c r="U145" i="34" s="1"/>
  <c r="AT145" i="34" s="1"/>
  <c r="AX145" i="34" s="1"/>
  <c r="N146" i="34"/>
  <c r="O146" i="34"/>
  <c r="P115" i="34"/>
  <c r="Q115" i="34" s="1"/>
  <c r="S115" i="34" s="1"/>
  <c r="U115" i="34" s="1"/>
  <c r="AT115" i="34" s="1"/>
  <c r="AX115" i="34" s="1"/>
  <c r="O116" i="34"/>
  <c r="P116" i="34" s="1"/>
  <c r="Q116" i="34" s="1"/>
  <c r="S116" i="34" s="1"/>
  <c r="U116" i="34" s="1"/>
  <c r="AT116" i="34" s="1"/>
  <c r="AX116" i="34" s="1"/>
  <c r="AY116" i="34" s="1"/>
  <c r="P128" i="34"/>
  <c r="Q128" i="34" s="1"/>
  <c r="S128" i="34" s="1"/>
  <c r="U128" i="34" s="1"/>
  <c r="AT128" i="34" s="1"/>
  <c r="P35" i="34"/>
  <c r="Q35" i="34" s="1"/>
  <c r="S35" i="34" s="1"/>
  <c r="U35" i="34" s="1"/>
  <c r="AQ35" i="34" s="1"/>
  <c r="AU35" i="34" s="1"/>
  <c r="N36" i="34"/>
  <c r="O36" i="34"/>
  <c r="N83" i="34"/>
  <c r="O83" i="34"/>
  <c r="P52" i="23"/>
  <c r="Q52" i="23" s="1"/>
  <c r="S52" i="23" s="1"/>
  <c r="U52" i="23" s="1"/>
  <c r="AQ52" i="23" s="1"/>
  <c r="AU52" i="23" s="1"/>
  <c r="O53" i="23"/>
  <c r="P53" i="23" s="1"/>
  <c r="Q53" i="23" s="1"/>
  <c r="S53" i="23" s="1"/>
  <c r="U53" i="23" s="1"/>
  <c r="AQ53" i="23" s="1"/>
  <c r="AU53" i="23" s="1"/>
  <c r="AV53" i="23" s="1"/>
  <c r="P68" i="33"/>
  <c r="Q68" i="33" s="1"/>
  <c r="S68" i="33" s="1"/>
  <c r="U68" i="33" s="1"/>
  <c r="AQ68" i="33" s="1"/>
  <c r="AU68" i="33" s="1"/>
  <c r="P52" i="2"/>
  <c r="Q52" i="2" s="1"/>
  <c r="S52" i="2" s="1"/>
  <c r="U52" i="2" s="1"/>
  <c r="AQ52" i="2" s="1"/>
  <c r="AU52" i="2" s="1"/>
  <c r="O53" i="2"/>
  <c r="P53" i="2" s="1"/>
  <c r="Q53" i="2" s="1"/>
  <c r="S53" i="2" s="1"/>
  <c r="U53" i="2" s="1"/>
  <c r="AQ53" i="2" s="1"/>
  <c r="AU53" i="2" s="1"/>
  <c r="AV53" i="2" s="1"/>
  <c r="P99" i="1"/>
  <c r="Q99" i="1" s="1"/>
  <c r="S99" i="1" s="1"/>
  <c r="U99" i="1" s="1"/>
  <c r="AJ99" i="1" s="1"/>
  <c r="AN99" i="1" s="1"/>
  <c r="O100" i="1"/>
  <c r="P100" i="1" s="1"/>
  <c r="Q100" i="1" s="1"/>
  <c r="S100" i="1" s="1"/>
  <c r="U100" i="1" s="1"/>
  <c r="AJ100" i="1" s="1"/>
  <c r="AN100" i="1" s="1"/>
  <c r="AO100" i="1" s="1"/>
  <c r="P36" i="15"/>
  <c r="Q36" i="15" s="1"/>
  <c r="S36" i="15" s="1"/>
  <c r="U36" i="15" s="1"/>
  <c r="AQ36" i="15" s="1"/>
  <c r="AU36" i="15" s="1"/>
  <c r="O37" i="15"/>
  <c r="P37" i="15" s="1"/>
  <c r="Q37" i="15" s="1"/>
  <c r="S37" i="15" s="1"/>
  <c r="U37" i="15" s="1"/>
  <c r="AQ37" i="15" s="1"/>
  <c r="AU37" i="15" s="1"/>
  <c r="AV37" i="15" s="1"/>
  <c r="P68" i="8"/>
  <c r="Q68" i="8" s="1"/>
  <c r="S68" i="8" s="1"/>
  <c r="U68" i="8" s="1"/>
  <c r="AQ68" i="8" s="1"/>
  <c r="AU68" i="8" s="1"/>
  <c r="O69" i="8"/>
  <c r="P69" i="8" s="1"/>
  <c r="Q69" i="8" s="1"/>
  <c r="S69" i="8" s="1"/>
  <c r="U69" i="8" s="1"/>
  <c r="AQ69" i="8" s="1"/>
  <c r="AU69" i="8" s="1"/>
  <c r="AV69" i="8" s="1"/>
  <c r="P68" i="24"/>
  <c r="Q68" i="24" s="1"/>
  <c r="S68" i="24" s="1"/>
  <c r="U68" i="24" s="1"/>
  <c r="AQ68" i="24" s="1"/>
  <c r="AU68" i="24" s="1"/>
  <c r="O69" i="24"/>
  <c r="P69" i="24" s="1"/>
  <c r="Q69" i="24" s="1"/>
  <c r="S69" i="24" s="1"/>
  <c r="U69" i="24" s="1"/>
  <c r="AQ69" i="24" s="1"/>
  <c r="AU69" i="24" s="1"/>
  <c r="AV69" i="24" s="1"/>
  <c r="P83" i="20"/>
  <c r="Q83" i="20" s="1"/>
  <c r="S83" i="20" s="1"/>
  <c r="U83" i="20" s="1"/>
  <c r="AQ83" i="20" s="1"/>
  <c r="AU83" i="20" s="1"/>
  <c r="P52" i="28"/>
  <c r="Q52" i="28" s="1"/>
  <c r="S52" i="28" s="1"/>
  <c r="U52" i="28" s="1"/>
  <c r="AQ52" i="28" s="1"/>
  <c r="AU52" i="28" s="1"/>
  <c r="O53" i="28"/>
  <c r="P53" i="28" s="1"/>
  <c r="Q53" i="28" s="1"/>
  <c r="S53" i="28" s="1"/>
  <c r="U53" i="28" s="1"/>
  <c r="AQ53" i="28" s="1"/>
  <c r="AU53" i="28" s="1"/>
  <c r="AV53" i="28" s="1"/>
  <c r="P127" i="16"/>
  <c r="Q127" i="16" s="1"/>
  <c r="S127" i="16" s="1"/>
  <c r="U127" i="16" s="1"/>
  <c r="AT127" i="16" s="1"/>
  <c r="BA128" i="26"/>
  <c r="AX128" i="26"/>
  <c r="P52" i="22"/>
  <c r="Q52" i="22" s="1"/>
  <c r="S52" i="22" s="1"/>
  <c r="U52" i="22" s="1"/>
  <c r="AQ52" i="22" s="1"/>
  <c r="AU52" i="22" s="1"/>
  <c r="O53" i="22"/>
  <c r="P53" i="22" s="1"/>
  <c r="Q53" i="22" s="1"/>
  <c r="S53" i="22" s="1"/>
  <c r="U53" i="22" s="1"/>
  <c r="AQ53" i="22" s="1"/>
  <c r="AU53" i="22" s="1"/>
  <c r="AV53" i="22" s="1"/>
  <c r="N36" i="3"/>
  <c r="O36" i="3" s="1"/>
  <c r="P36" i="14"/>
  <c r="Q36" i="14" s="1"/>
  <c r="S36" i="14" s="1"/>
  <c r="U36" i="14" s="1"/>
  <c r="AQ36" i="14" s="1"/>
  <c r="AU36" i="14" s="1"/>
  <c r="P49" i="16"/>
  <c r="Q49" i="16" s="1"/>
  <c r="S49" i="16" s="1"/>
  <c r="U49" i="16" s="1"/>
  <c r="AQ49" i="16" s="1"/>
  <c r="AU49" i="16" s="1"/>
  <c r="P96" i="4"/>
  <c r="Q96" i="4" s="1"/>
  <c r="S96" i="4" s="1"/>
  <c r="U96" i="4" s="1"/>
  <c r="AJ96" i="4" s="1"/>
  <c r="AN96" i="4" s="1"/>
  <c r="O97" i="4"/>
  <c r="P81" i="17"/>
  <c r="Q81" i="17" s="1"/>
  <c r="S81" i="17" s="1"/>
  <c r="U81" i="17" s="1"/>
  <c r="AQ81" i="17" s="1"/>
  <c r="AU81" i="17" s="1"/>
  <c r="P52" i="15"/>
  <c r="Q52" i="15" s="1"/>
  <c r="S52" i="15" s="1"/>
  <c r="U52" i="15" s="1"/>
  <c r="AQ52" i="15" s="1"/>
  <c r="AU52" i="15" s="1"/>
  <c r="P66" i="11"/>
  <c r="Q66" i="11" s="1"/>
  <c r="S66" i="11" s="1"/>
  <c r="U66" i="11" s="1"/>
  <c r="AQ66" i="11" s="1"/>
  <c r="AU66" i="11" s="1"/>
  <c r="O67" i="11"/>
  <c r="P35" i="28"/>
  <c r="Q35" i="28" s="1"/>
  <c r="S35" i="28" s="1"/>
  <c r="U35" i="28" s="1"/>
  <c r="AQ35" i="28" s="1"/>
  <c r="AU35" i="28" s="1"/>
  <c r="P113" i="6"/>
  <c r="Q113" i="6" s="1"/>
  <c r="S113" i="6" s="1"/>
  <c r="U113" i="6" s="1"/>
  <c r="AT113" i="6" s="1"/>
  <c r="AX113" i="6" s="1"/>
  <c r="P97" i="23"/>
  <c r="Q97" i="23" s="1"/>
  <c r="S97" i="23" s="1"/>
  <c r="U97" i="23" s="1"/>
  <c r="AJ97" i="23" s="1"/>
  <c r="AN97" i="23" s="1"/>
  <c r="P128" i="31"/>
  <c r="Q128" i="31" s="1"/>
  <c r="S128" i="31" s="1"/>
  <c r="U128" i="31" s="1"/>
  <c r="AT128" i="31" s="1"/>
  <c r="P143" i="30"/>
  <c r="Q143" i="30" s="1"/>
  <c r="S143" i="30" s="1"/>
  <c r="U143" i="30" s="1"/>
  <c r="AT143" i="30" s="1"/>
  <c r="AX143" i="30" s="1"/>
  <c r="P112" i="21"/>
  <c r="Q112" i="21" s="1"/>
  <c r="S112" i="21" s="1"/>
  <c r="U112" i="21" s="1"/>
  <c r="AT112" i="21" s="1"/>
  <c r="AX112" i="21" s="1"/>
  <c r="P142" i="3"/>
  <c r="Q142" i="3" s="1"/>
  <c r="S142" i="3" s="1"/>
  <c r="U142" i="3" s="1"/>
  <c r="AT142" i="3" s="1"/>
  <c r="AX142" i="3" s="1"/>
  <c r="P36" i="30"/>
  <c r="Q36" i="30" s="1"/>
  <c r="S36" i="30" s="1"/>
  <c r="U36" i="30" s="1"/>
  <c r="AQ36" i="30" s="1"/>
  <c r="AU36" i="30" s="1"/>
  <c r="O37" i="30"/>
  <c r="P37" i="30" s="1"/>
  <c r="Q37" i="30" s="1"/>
  <c r="S37" i="30" s="1"/>
  <c r="U37" i="30" s="1"/>
  <c r="AQ37" i="30" s="1"/>
  <c r="AU37" i="30" s="1"/>
  <c r="AV37" i="30" s="1"/>
  <c r="P81" i="22"/>
  <c r="Q81" i="22" s="1"/>
  <c r="S81" i="22" s="1"/>
  <c r="U81" i="22" s="1"/>
  <c r="AQ81" i="22" s="1"/>
  <c r="AU81" i="22" s="1"/>
  <c r="P97" i="33"/>
  <c r="Q97" i="33" s="1"/>
  <c r="S97" i="33" s="1"/>
  <c r="U97" i="33" s="1"/>
  <c r="AJ97" i="33" s="1"/>
  <c r="AN97" i="33" s="1"/>
  <c r="P36" i="6"/>
  <c r="Q36" i="6" s="1"/>
  <c r="S36" i="6" s="1"/>
  <c r="U36" i="6" s="1"/>
  <c r="AQ36" i="6" s="1"/>
  <c r="AU36" i="6" s="1"/>
  <c r="P142" i="21"/>
  <c r="Q142" i="21" s="1"/>
  <c r="S142" i="21" s="1"/>
  <c r="U142" i="21" s="1"/>
  <c r="AT142" i="21" s="1"/>
  <c r="AX142" i="21" s="1"/>
  <c r="N36" i="19"/>
  <c r="O36" i="19" s="1"/>
  <c r="P35" i="19"/>
  <c r="Q35" i="19" s="1"/>
  <c r="S35" i="19" s="1"/>
  <c r="U35" i="19" s="1"/>
  <c r="AQ35" i="19" s="1"/>
  <c r="AU35" i="19" s="1"/>
  <c r="P127" i="29"/>
  <c r="Q127" i="29" s="1"/>
  <c r="S127" i="29" s="1"/>
  <c r="U127" i="29" s="1"/>
  <c r="AT127" i="29" s="1"/>
  <c r="O128" i="29"/>
  <c r="N83" i="27"/>
  <c r="O83" i="27" s="1"/>
  <c r="P111" i="7"/>
  <c r="Q111" i="7" s="1"/>
  <c r="S111" i="7" s="1"/>
  <c r="U111" i="7" s="1"/>
  <c r="AT111" i="7" s="1"/>
  <c r="AX111" i="7" s="1"/>
  <c r="O112" i="7"/>
  <c r="P112" i="9"/>
  <c r="Q112" i="9" s="1"/>
  <c r="S112" i="9" s="1"/>
  <c r="U112" i="9" s="1"/>
  <c r="AT112" i="9" s="1"/>
  <c r="AX112" i="9" s="1"/>
  <c r="N68" i="16"/>
  <c r="O68" i="16" s="1"/>
  <c r="P67" i="16"/>
  <c r="Q67" i="16" s="1"/>
  <c r="S67" i="16" s="1"/>
  <c r="U67" i="16" s="1"/>
  <c r="AQ67" i="16" s="1"/>
  <c r="AU67" i="16" s="1"/>
  <c r="P97" i="16"/>
  <c r="Q97" i="16" s="1"/>
  <c r="S97" i="16" s="1"/>
  <c r="U97" i="16" s="1"/>
  <c r="AJ97" i="16" s="1"/>
  <c r="AN97" i="16" s="1"/>
  <c r="O98" i="16"/>
  <c r="N68" i="7"/>
  <c r="O68" i="7" s="1"/>
  <c r="O81" i="11"/>
  <c r="P81" i="23"/>
  <c r="Q81" i="23" s="1"/>
  <c r="S81" i="23" s="1"/>
  <c r="U81" i="23" s="1"/>
  <c r="AQ81" i="23" s="1"/>
  <c r="AU81" i="23" s="1"/>
  <c r="O82" i="23"/>
  <c r="N83" i="26"/>
  <c r="O83" i="26" s="1"/>
  <c r="O50" i="24"/>
  <c r="P51" i="12"/>
  <c r="Q51" i="12" s="1"/>
  <c r="S51" i="12" s="1"/>
  <c r="U51" i="12" s="1"/>
  <c r="AQ51" i="12" s="1"/>
  <c r="AU51" i="12" s="1"/>
  <c r="N52" i="12"/>
  <c r="O52" i="12"/>
  <c r="O97" i="9"/>
  <c r="O126" i="9"/>
  <c r="P66" i="9"/>
  <c r="Q66" i="9" s="1"/>
  <c r="S66" i="9" s="1"/>
  <c r="U66" i="9" s="1"/>
  <c r="AQ66" i="9" s="1"/>
  <c r="AU66" i="9" s="1"/>
  <c r="P97" i="8"/>
  <c r="Q97" i="8" s="1"/>
  <c r="S97" i="8" s="1"/>
  <c r="U97" i="8" s="1"/>
  <c r="AJ97" i="8" s="1"/>
  <c r="AN97" i="8" s="1"/>
  <c r="P66" i="27"/>
  <c r="Q66" i="27" s="1"/>
  <c r="S66" i="27" s="1"/>
  <c r="U66" i="27" s="1"/>
  <c r="AQ66" i="27" s="1"/>
  <c r="AU66" i="27" s="1"/>
  <c r="P113" i="16"/>
  <c r="Q113" i="16" s="1"/>
  <c r="S113" i="16" s="1"/>
  <c r="U113" i="16" s="1"/>
  <c r="AT113" i="16" s="1"/>
  <c r="AX113" i="16" s="1"/>
  <c r="P97" i="10"/>
  <c r="Q97" i="10" s="1"/>
  <c r="S97" i="10" s="1"/>
  <c r="U97" i="10" s="1"/>
  <c r="AJ97" i="10" s="1"/>
  <c r="AN97" i="10" s="1"/>
  <c r="P51" i="18"/>
  <c r="Q51" i="18" s="1"/>
  <c r="S51" i="18" s="1"/>
  <c r="U51" i="18" s="1"/>
  <c r="AQ51" i="18" s="1"/>
  <c r="AU51" i="18" s="1"/>
  <c r="O66" i="29"/>
  <c r="O34" i="2"/>
  <c r="AX126" i="29"/>
  <c r="BA126" i="29"/>
  <c r="O143" i="31"/>
  <c r="P34" i="24"/>
  <c r="Q34" i="24" s="1"/>
  <c r="S34" i="24" s="1"/>
  <c r="U34" i="24" s="1"/>
  <c r="AQ34" i="24" s="1"/>
  <c r="AU34" i="24" s="1"/>
  <c r="O35" i="24"/>
  <c r="N36" i="4"/>
  <c r="O36" i="4" s="1"/>
  <c r="P35" i="4"/>
  <c r="Q35" i="4" s="1"/>
  <c r="S35" i="4" s="1"/>
  <c r="U35" i="4" s="1"/>
  <c r="AQ35" i="4" s="1"/>
  <c r="AU35" i="4" s="1"/>
  <c r="P81" i="8"/>
  <c r="Q81" i="8" s="1"/>
  <c r="S81" i="8" s="1"/>
  <c r="U81" i="8" s="1"/>
  <c r="AQ81" i="8" s="1"/>
  <c r="AU81" i="8" s="1"/>
  <c r="P51" i="21"/>
  <c r="Q51" i="21" s="1"/>
  <c r="S51" i="21" s="1"/>
  <c r="U51" i="21" s="1"/>
  <c r="AQ51" i="21" s="1"/>
  <c r="AU51" i="21" s="1"/>
  <c r="P81" i="7"/>
  <c r="Q81" i="7" s="1"/>
  <c r="S81" i="7" s="1"/>
  <c r="U81" i="7" s="1"/>
  <c r="AQ81" i="7" s="1"/>
  <c r="AU81" i="7" s="1"/>
  <c r="P129" i="3"/>
  <c r="Q129" i="3" s="1"/>
  <c r="S129" i="3" s="1"/>
  <c r="U129" i="3" s="1"/>
  <c r="AT129" i="3" s="1"/>
  <c r="P34" i="22"/>
  <c r="Q34" i="22" s="1"/>
  <c r="S34" i="22" s="1"/>
  <c r="U34" i="22" s="1"/>
  <c r="AQ34" i="22" s="1"/>
  <c r="AU34" i="22" s="1"/>
  <c r="P129" i="18"/>
  <c r="Q129" i="18" s="1"/>
  <c r="S129" i="18" s="1"/>
  <c r="U129" i="18" s="1"/>
  <c r="AT129" i="18" s="1"/>
  <c r="N68" i="20"/>
  <c r="P67" i="20"/>
  <c r="Q67" i="20" s="1"/>
  <c r="S67" i="20" s="1"/>
  <c r="U67" i="20" s="1"/>
  <c r="AQ67" i="20" s="1"/>
  <c r="AU67" i="20" s="1"/>
  <c r="O68" i="20"/>
  <c r="BA125" i="9"/>
  <c r="AX125" i="9"/>
  <c r="P96" i="29"/>
  <c r="Q96" i="29" s="1"/>
  <c r="S96" i="29" s="1"/>
  <c r="U96" i="29" s="1"/>
  <c r="AJ96" i="29" s="1"/>
  <c r="AN96" i="29" s="1"/>
  <c r="O97" i="29"/>
  <c r="BA127" i="30"/>
  <c r="AX127" i="30"/>
  <c r="O113" i="2"/>
  <c r="O50" i="1"/>
  <c r="P127" i="24"/>
  <c r="Q127" i="24" s="1"/>
  <c r="S127" i="24" s="1"/>
  <c r="U127" i="24" s="1"/>
  <c r="AT127" i="24" s="1"/>
  <c r="O128" i="24"/>
  <c r="O36" i="33"/>
  <c r="N36" i="17"/>
  <c r="O36" i="17" s="1"/>
  <c r="O113" i="31"/>
  <c r="O97" i="5"/>
  <c r="O80" i="15"/>
  <c r="P66" i="4"/>
  <c r="Q66" i="4" s="1"/>
  <c r="S66" i="4" s="1"/>
  <c r="U66" i="4" s="1"/>
  <c r="AQ66" i="4" s="1"/>
  <c r="AU66" i="4" s="1"/>
  <c r="O81" i="18"/>
  <c r="O98" i="14"/>
  <c r="P67" i="1"/>
  <c r="Q67" i="1" s="1"/>
  <c r="S67" i="1" s="1"/>
  <c r="U67" i="1" s="1"/>
  <c r="AQ67" i="1" s="1"/>
  <c r="AU67" i="1" s="1"/>
  <c r="O112" i="4"/>
  <c r="BA128" i="3"/>
  <c r="AX128" i="3"/>
  <c r="O35" i="18"/>
  <c r="O97" i="28"/>
  <c r="BA128" i="18"/>
  <c r="AX128" i="18"/>
  <c r="O114" i="17"/>
  <c r="P141" i="15"/>
  <c r="Q141" i="15" s="1"/>
  <c r="S141" i="15" s="1"/>
  <c r="U141" i="15" s="1"/>
  <c r="AT141" i="15" s="1"/>
  <c r="AX141" i="15" s="1"/>
  <c r="O142" i="15"/>
  <c r="N115" i="24"/>
  <c r="O115" i="24" s="1"/>
  <c r="P114" i="24"/>
  <c r="Q114" i="24" s="1"/>
  <c r="S114" i="24" s="1"/>
  <c r="U114" i="24" s="1"/>
  <c r="AT114" i="24" s="1"/>
  <c r="AX114" i="24" s="1"/>
  <c r="P128" i="6"/>
  <c r="Q128" i="6" s="1"/>
  <c r="S128" i="6" s="1"/>
  <c r="U128" i="6" s="1"/>
  <c r="AT128" i="6" s="1"/>
  <c r="N52" i="19"/>
  <c r="P51" i="19"/>
  <c r="Q51" i="19" s="1"/>
  <c r="S51" i="19" s="1"/>
  <c r="U51" i="19" s="1"/>
  <c r="AQ51" i="19" s="1"/>
  <c r="AU51" i="19" s="1"/>
  <c r="O52" i="19"/>
  <c r="O82" i="2"/>
  <c r="O67" i="22"/>
  <c r="O83" i="13"/>
  <c r="P111" i="23"/>
  <c r="Q111" i="23" s="1"/>
  <c r="S111" i="23" s="1"/>
  <c r="U111" i="23" s="1"/>
  <c r="AT111" i="23" s="1"/>
  <c r="AX111" i="23" s="1"/>
  <c r="P65" i="14"/>
  <c r="Q65" i="14" s="1"/>
  <c r="S65" i="14" s="1"/>
  <c r="U65" i="14" s="1"/>
  <c r="AQ65" i="14" s="1"/>
  <c r="AU65" i="14" s="1"/>
  <c r="P50" i="13"/>
  <c r="Q50" i="13" s="1"/>
  <c r="S50" i="13" s="1"/>
  <c r="U50" i="13" s="1"/>
  <c r="AQ50" i="13" s="1"/>
  <c r="AU50" i="13" s="1"/>
  <c r="O81" i="19"/>
  <c r="O143" i="2"/>
  <c r="O128" i="20"/>
  <c r="O96" i="7"/>
  <c r="P114" i="1"/>
  <c r="Q114" i="1" s="1"/>
  <c r="S114" i="1" s="1"/>
  <c r="U114" i="1" s="1"/>
  <c r="AT114" i="1" s="1"/>
  <c r="AX114" i="1" s="1"/>
  <c r="P66" i="25"/>
  <c r="Q66" i="25" s="1"/>
  <c r="S66" i="25" s="1"/>
  <c r="U66" i="25" s="1"/>
  <c r="AQ66" i="25" s="1"/>
  <c r="AU66" i="25" s="1"/>
  <c r="P51" i="5"/>
  <c r="Q51" i="5" s="1"/>
  <c r="S51" i="5" s="1"/>
  <c r="U51" i="5" s="1"/>
  <c r="AQ51" i="5" s="1"/>
  <c r="AU51" i="5" s="1"/>
  <c r="P98" i="3"/>
  <c r="Q98" i="3" s="1"/>
  <c r="S98" i="3" s="1"/>
  <c r="U98" i="3" s="1"/>
  <c r="AJ98" i="3" s="1"/>
  <c r="AN98" i="3" s="1"/>
  <c r="P96" i="11"/>
  <c r="Q96" i="11" s="1"/>
  <c r="S96" i="11" s="1"/>
  <c r="U96" i="11" s="1"/>
  <c r="AJ96" i="11" s="1"/>
  <c r="AN96" i="11" s="1"/>
  <c r="BA127" i="19"/>
  <c r="AX127" i="19"/>
  <c r="P113" i="25"/>
  <c r="Q113" i="25" s="1"/>
  <c r="S113" i="25" s="1"/>
  <c r="U113" i="25" s="1"/>
  <c r="AT113" i="25" s="1"/>
  <c r="AX113" i="25" s="1"/>
  <c r="N36" i="29"/>
  <c r="O36" i="29" s="1"/>
  <c r="P35" i="29"/>
  <c r="Q35" i="29" s="1"/>
  <c r="S35" i="29" s="1"/>
  <c r="U35" i="29" s="1"/>
  <c r="AQ35" i="29" s="1"/>
  <c r="AU35" i="29" s="1"/>
  <c r="P51" i="27"/>
  <c r="Q51" i="27" s="1"/>
  <c r="S51" i="27" s="1"/>
  <c r="U51" i="27" s="1"/>
  <c r="AQ51" i="27" s="1"/>
  <c r="AU51" i="27" s="1"/>
  <c r="P142" i="27"/>
  <c r="Q142" i="27" s="1"/>
  <c r="S142" i="27" s="1"/>
  <c r="U142" i="27" s="1"/>
  <c r="AT142" i="27" s="1"/>
  <c r="AX142" i="27" s="1"/>
  <c r="N83" i="9"/>
  <c r="O83" i="9" s="1"/>
  <c r="P82" i="9"/>
  <c r="Q82" i="9" s="1"/>
  <c r="S82" i="9" s="1"/>
  <c r="U82" i="9" s="1"/>
  <c r="AQ82" i="9" s="1"/>
  <c r="AU82" i="9" s="1"/>
  <c r="N83" i="13"/>
  <c r="P112" i="20"/>
  <c r="Q112" i="20" s="1"/>
  <c r="S112" i="20" s="1"/>
  <c r="U112" i="20" s="1"/>
  <c r="AT112" i="20" s="1"/>
  <c r="AX112" i="20" s="1"/>
  <c r="P112" i="15"/>
  <c r="Q112" i="15" s="1"/>
  <c r="S112" i="15" s="1"/>
  <c r="U112" i="15" s="1"/>
  <c r="AT112" i="15" s="1"/>
  <c r="AX112" i="15" s="1"/>
  <c r="P80" i="29"/>
  <c r="Q80" i="29" s="1"/>
  <c r="S80" i="29" s="1"/>
  <c r="U80" i="29" s="1"/>
  <c r="AQ80" i="29" s="1"/>
  <c r="AU80" i="29" s="1"/>
  <c r="AX127" i="13"/>
  <c r="BA127" i="13"/>
  <c r="P81" i="24"/>
  <c r="Q81" i="24" s="1"/>
  <c r="S81" i="24" s="1"/>
  <c r="U81" i="24" s="1"/>
  <c r="AQ81" i="24" s="1"/>
  <c r="AU81" i="24" s="1"/>
  <c r="BA127" i="2"/>
  <c r="AX127" i="2"/>
  <c r="N99" i="12"/>
  <c r="O99" i="12" s="1"/>
  <c r="P49" i="7"/>
  <c r="Q49" i="7" s="1"/>
  <c r="S49" i="7" s="1"/>
  <c r="U49" i="7" s="1"/>
  <c r="AQ49" i="7" s="1"/>
  <c r="AU49" i="7" s="1"/>
  <c r="P96" i="17"/>
  <c r="Q96" i="17" s="1"/>
  <c r="S96" i="17" s="1"/>
  <c r="U96" i="17" s="1"/>
  <c r="AJ96" i="17" s="1"/>
  <c r="AN96" i="17" s="1"/>
  <c r="N36" i="5"/>
  <c r="P35" i="5"/>
  <c r="Q35" i="5" s="1"/>
  <c r="S35" i="5" s="1"/>
  <c r="U35" i="5" s="1"/>
  <c r="AQ35" i="5" s="1"/>
  <c r="AU35" i="5" s="1"/>
  <c r="O36" i="5"/>
  <c r="P97" i="6"/>
  <c r="Q97" i="6" s="1"/>
  <c r="S97" i="6" s="1"/>
  <c r="U97" i="6" s="1"/>
  <c r="AJ97" i="6" s="1"/>
  <c r="AN97" i="6" s="1"/>
  <c r="O98" i="6"/>
  <c r="P34" i="12"/>
  <c r="Q34" i="12" s="1"/>
  <c r="S34" i="12" s="1"/>
  <c r="U34" i="12" s="1"/>
  <c r="AQ34" i="12" s="1"/>
  <c r="AU34" i="12" s="1"/>
  <c r="O35" i="12"/>
  <c r="P97" i="2"/>
  <c r="Q97" i="2" s="1"/>
  <c r="S97" i="2" s="1"/>
  <c r="U97" i="2" s="1"/>
  <c r="AJ97" i="2" s="1"/>
  <c r="AN97" i="2" s="1"/>
  <c r="O98" i="2"/>
  <c r="AX127" i="20"/>
  <c r="BA127" i="20"/>
  <c r="P128" i="2"/>
  <c r="Q128" i="2" s="1"/>
  <c r="S128" i="2" s="1"/>
  <c r="U128" i="2" s="1"/>
  <c r="AT128" i="2" s="1"/>
  <c r="P127" i="27"/>
  <c r="Q127" i="27" s="1"/>
  <c r="S127" i="27" s="1"/>
  <c r="U127" i="27" s="1"/>
  <c r="AT127" i="27" s="1"/>
  <c r="O128" i="27"/>
  <c r="P65" i="3"/>
  <c r="Q65" i="3" s="1"/>
  <c r="S65" i="3" s="1"/>
  <c r="U65" i="3" s="1"/>
  <c r="AQ65" i="3" s="1"/>
  <c r="AU65" i="3" s="1"/>
  <c r="O66" i="3"/>
  <c r="O99" i="18"/>
  <c r="O82" i="31"/>
  <c r="AX126" i="27"/>
  <c r="BA126" i="27"/>
  <c r="O66" i="12"/>
  <c r="P113" i="3"/>
  <c r="Q113" i="3" s="1"/>
  <c r="S113" i="3" s="1"/>
  <c r="U113" i="3" s="1"/>
  <c r="AT113" i="3" s="1"/>
  <c r="AX113" i="3" s="1"/>
  <c r="N83" i="28"/>
  <c r="P82" i="28"/>
  <c r="Q82" i="28" s="1"/>
  <c r="S82" i="28" s="1"/>
  <c r="U82" i="28" s="1"/>
  <c r="AQ82" i="28" s="1"/>
  <c r="AU82" i="28" s="1"/>
  <c r="O83" i="28"/>
  <c r="P80" i="1"/>
  <c r="Q80" i="1" s="1"/>
  <c r="S80" i="1" s="1"/>
  <c r="U80" i="1" s="1"/>
  <c r="AQ80" i="1" s="1"/>
  <c r="AU80" i="1" s="1"/>
  <c r="N83" i="30"/>
  <c r="O83" i="30" s="1"/>
  <c r="P51" i="3"/>
  <c r="Q51" i="3" s="1"/>
  <c r="S51" i="3" s="1"/>
  <c r="U51" i="3" s="1"/>
  <c r="AQ51" i="3" s="1"/>
  <c r="AU51" i="3" s="1"/>
  <c r="P67" i="30"/>
  <c r="Q67" i="30" s="1"/>
  <c r="S67" i="30" s="1"/>
  <c r="U67" i="30" s="1"/>
  <c r="AQ67" i="30" s="1"/>
  <c r="AU67" i="30" s="1"/>
  <c r="P81" i="33"/>
  <c r="Q81" i="33" s="1"/>
  <c r="S81" i="33" s="1"/>
  <c r="U81" i="33" s="1"/>
  <c r="AQ81" i="33" s="1"/>
  <c r="AU81" i="33" s="1"/>
  <c r="P129" i="10"/>
  <c r="Q129" i="10" s="1"/>
  <c r="S129" i="10" s="1"/>
  <c r="U129" i="10" s="1"/>
  <c r="AT129" i="10" s="1"/>
  <c r="N99" i="22"/>
  <c r="P98" i="22"/>
  <c r="Q98" i="22" s="1"/>
  <c r="S98" i="22" s="1"/>
  <c r="U98" i="22" s="1"/>
  <c r="AJ98" i="22" s="1"/>
  <c r="AN98" i="22" s="1"/>
  <c r="O99" i="22"/>
  <c r="P50" i="10"/>
  <c r="Q50" i="10" s="1"/>
  <c r="S50" i="10" s="1"/>
  <c r="U50" i="10" s="1"/>
  <c r="AQ50" i="10" s="1"/>
  <c r="AU50" i="10" s="1"/>
  <c r="P67" i="26"/>
  <c r="Q67" i="26" s="1"/>
  <c r="S67" i="26" s="1"/>
  <c r="U67" i="26" s="1"/>
  <c r="AQ67" i="26" s="1"/>
  <c r="AU67" i="26" s="1"/>
  <c r="P127" i="23"/>
  <c r="Q127" i="23" s="1"/>
  <c r="S127" i="23" s="1"/>
  <c r="U127" i="23" s="1"/>
  <c r="AT127" i="23" s="1"/>
  <c r="P144" i="13"/>
  <c r="Q144" i="13" s="1"/>
  <c r="S144" i="13" s="1"/>
  <c r="U144" i="13" s="1"/>
  <c r="AT144" i="13" s="1"/>
  <c r="AX144" i="13" s="1"/>
  <c r="P113" i="28"/>
  <c r="Q113" i="28" s="1"/>
  <c r="S113" i="28" s="1"/>
  <c r="U113" i="28" s="1"/>
  <c r="AT113" i="28" s="1"/>
  <c r="AX113" i="28" s="1"/>
  <c r="P143" i="8"/>
  <c r="Q143" i="8" s="1"/>
  <c r="S143" i="8" s="1"/>
  <c r="U143" i="8" s="1"/>
  <c r="AT143" i="8" s="1"/>
  <c r="AX143" i="8" s="1"/>
  <c r="O144" i="8"/>
  <c r="P82" i="21"/>
  <c r="Q82" i="21" s="1"/>
  <c r="S82" i="21" s="1"/>
  <c r="U82" i="21" s="1"/>
  <c r="AQ82" i="21" s="1"/>
  <c r="AU82" i="21" s="1"/>
  <c r="P128" i="13"/>
  <c r="Q128" i="13" s="1"/>
  <c r="S128" i="13" s="1"/>
  <c r="U128" i="13" s="1"/>
  <c r="AT128" i="13" s="1"/>
  <c r="P143" i="9"/>
  <c r="Q143" i="9" s="1"/>
  <c r="S143" i="9" s="1"/>
  <c r="U143" i="9" s="1"/>
  <c r="AT143" i="9" s="1"/>
  <c r="AX143" i="9" s="1"/>
  <c r="O142" i="7"/>
  <c r="O81" i="12"/>
  <c r="O143" i="22"/>
  <c r="O67" i="6"/>
  <c r="O114" i="13"/>
  <c r="O83" i="25"/>
  <c r="O129" i="17"/>
  <c r="BA128" i="10"/>
  <c r="AX128" i="10"/>
  <c r="P96" i="13"/>
  <c r="Q96" i="13" s="1"/>
  <c r="S96" i="13" s="1"/>
  <c r="U96" i="13" s="1"/>
  <c r="AJ96" i="13" s="1"/>
  <c r="AN96" i="13" s="1"/>
  <c r="O35" i="20"/>
  <c r="P35" i="16"/>
  <c r="Q35" i="16" s="1"/>
  <c r="S35" i="16" s="1"/>
  <c r="U35" i="16" s="1"/>
  <c r="AQ35" i="16" s="1"/>
  <c r="AU35" i="16" s="1"/>
  <c r="O68" i="18"/>
  <c r="P50" i="8"/>
  <c r="Q50" i="8" s="1"/>
  <c r="S50" i="8" s="1"/>
  <c r="U50" i="8" s="1"/>
  <c r="AQ50" i="8" s="1"/>
  <c r="AU50" i="8" s="1"/>
  <c r="O51" i="8"/>
  <c r="P112" i="12"/>
  <c r="Q112" i="12" s="1"/>
  <c r="S112" i="12" s="1"/>
  <c r="U112" i="12" s="1"/>
  <c r="AT112" i="12" s="1"/>
  <c r="AX112" i="12" s="1"/>
  <c r="O113" i="12"/>
  <c r="P98" i="15"/>
  <c r="Q98" i="15" s="1"/>
  <c r="S98" i="15" s="1"/>
  <c r="U98" i="15" s="1"/>
  <c r="AJ98" i="15" s="1"/>
  <c r="AN98" i="15" s="1"/>
  <c r="P34" i="26"/>
  <c r="Q34" i="26" s="1"/>
  <c r="S34" i="26" s="1"/>
  <c r="U34" i="26" s="1"/>
  <c r="AQ34" i="26" s="1"/>
  <c r="AU34" i="26" s="1"/>
  <c r="P128" i="21"/>
  <c r="Q128" i="21" s="1"/>
  <c r="S128" i="21" s="1"/>
  <c r="U128" i="21" s="1"/>
  <c r="AT128" i="21" s="1"/>
  <c r="P95" i="21"/>
  <c r="Q95" i="21" s="1"/>
  <c r="S95" i="21" s="1"/>
  <c r="U95" i="21" s="1"/>
  <c r="AJ95" i="21" s="1"/>
  <c r="AN95" i="21" s="1"/>
  <c r="N36" i="23"/>
  <c r="P35" i="23"/>
  <c r="Q35" i="23" s="1"/>
  <c r="S35" i="23" s="1"/>
  <c r="U35" i="23" s="1"/>
  <c r="AQ35" i="23" s="1"/>
  <c r="AU35" i="23" s="1"/>
  <c r="O36" i="23"/>
  <c r="P126" i="15"/>
  <c r="Q126" i="15" s="1"/>
  <c r="S126" i="15" s="1"/>
  <c r="U126" i="15" s="1"/>
  <c r="AT126" i="15" s="1"/>
  <c r="O127" i="15"/>
  <c r="P82" i="6"/>
  <c r="Q82" i="6" s="1"/>
  <c r="S82" i="6" s="1"/>
  <c r="U82" i="6" s="1"/>
  <c r="AQ82" i="6" s="1"/>
  <c r="AU82" i="6" s="1"/>
  <c r="P144" i="4"/>
  <c r="Q144" i="4" s="1"/>
  <c r="S144" i="4" s="1"/>
  <c r="U144" i="4" s="1"/>
  <c r="AT144" i="4" s="1"/>
  <c r="AX144" i="4" s="1"/>
  <c r="O145" i="4"/>
  <c r="P51" i="20"/>
  <c r="Q51" i="20" s="1"/>
  <c r="S51" i="20" s="1"/>
  <c r="U51" i="20" s="1"/>
  <c r="AQ51" i="20" s="1"/>
  <c r="AU51" i="20" s="1"/>
  <c r="P67" i="31"/>
  <c r="Q67" i="31" s="1"/>
  <c r="S67" i="31" s="1"/>
  <c r="U67" i="31" s="1"/>
  <c r="AQ67" i="31" s="1"/>
  <c r="AU67" i="31" s="1"/>
  <c r="N68" i="21"/>
  <c r="P67" i="21"/>
  <c r="Q67" i="21" s="1"/>
  <c r="S67" i="21" s="1"/>
  <c r="U67" i="21" s="1"/>
  <c r="AQ67" i="21" s="1"/>
  <c r="AU67" i="21" s="1"/>
  <c r="O68" i="21"/>
  <c r="P96" i="31"/>
  <c r="Q96" i="31" s="1"/>
  <c r="S96" i="31" s="1"/>
  <c r="U96" i="31" s="1"/>
  <c r="AJ96" i="31" s="1"/>
  <c r="AN96" i="31" s="1"/>
  <c r="O97" i="31"/>
  <c r="P129" i="25"/>
  <c r="Q129" i="25" s="1"/>
  <c r="S129" i="25" s="1"/>
  <c r="U129" i="25" s="1"/>
  <c r="AT129" i="25" s="1"/>
  <c r="O130" i="25"/>
  <c r="P112" i="29"/>
  <c r="Q112" i="29" s="1"/>
  <c r="S112" i="29" s="1"/>
  <c r="U112" i="29" s="1"/>
  <c r="AT112" i="29" s="1"/>
  <c r="AX112" i="29" s="1"/>
  <c r="O113" i="29"/>
  <c r="P128" i="5"/>
  <c r="Q128" i="5" s="1"/>
  <c r="S128" i="5" s="1"/>
  <c r="U128" i="5" s="1"/>
  <c r="AT128" i="5" s="1"/>
  <c r="P144" i="10"/>
  <c r="Q144" i="10" s="1"/>
  <c r="S144" i="10" s="1"/>
  <c r="U144" i="10" s="1"/>
  <c r="AT144" i="10" s="1"/>
  <c r="AX144" i="10" s="1"/>
  <c r="N83" i="25"/>
  <c r="P67" i="15"/>
  <c r="Q67" i="15" s="1"/>
  <c r="S67" i="15" s="1"/>
  <c r="U67" i="15" s="1"/>
  <c r="AQ67" i="15" s="1"/>
  <c r="AU67" i="15" s="1"/>
  <c r="P130" i="1"/>
  <c r="Q130" i="1" s="1"/>
  <c r="S130" i="1" s="1"/>
  <c r="U130" i="1" s="1"/>
  <c r="AT130" i="1" s="1"/>
  <c r="P52" i="26"/>
  <c r="Q52" i="26" s="1"/>
  <c r="S52" i="26" s="1"/>
  <c r="U52" i="26" s="1"/>
  <c r="AQ52" i="26" s="1"/>
  <c r="AU52" i="26" s="1"/>
  <c r="P80" i="5"/>
  <c r="Q80" i="5" s="1"/>
  <c r="S80" i="5" s="1"/>
  <c r="U80" i="5" s="1"/>
  <c r="AQ80" i="5" s="1"/>
  <c r="AU80" i="5" s="1"/>
  <c r="N52" i="4"/>
  <c r="O52" i="4" s="1"/>
  <c r="N52" i="29"/>
  <c r="O52" i="29" s="1"/>
  <c r="O113" i="33"/>
  <c r="O142" i="20"/>
  <c r="P113" i="30"/>
  <c r="Q113" i="30" s="1"/>
  <c r="S113" i="30" s="1"/>
  <c r="U113" i="30" s="1"/>
  <c r="AT113" i="30" s="1"/>
  <c r="AX113" i="30" s="1"/>
  <c r="P144" i="25"/>
  <c r="Q144" i="25" s="1"/>
  <c r="S144" i="25" s="1"/>
  <c r="U144" i="25" s="1"/>
  <c r="AT144" i="25" s="1"/>
  <c r="AX144" i="25" s="1"/>
  <c r="P112" i="22"/>
  <c r="Q112" i="22" s="1"/>
  <c r="S112" i="22" s="1"/>
  <c r="U112" i="22" s="1"/>
  <c r="AT112" i="22" s="1"/>
  <c r="AX112" i="22" s="1"/>
  <c r="BA125" i="15"/>
  <c r="AX125" i="15"/>
  <c r="P111" i="10"/>
  <c r="Q111" i="10" s="1"/>
  <c r="S111" i="10" s="1"/>
  <c r="U111" i="10" s="1"/>
  <c r="AT111" i="10" s="1"/>
  <c r="AX111" i="10" s="1"/>
  <c r="P112" i="14"/>
  <c r="Q112" i="14" s="1"/>
  <c r="S112" i="14" s="1"/>
  <c r="U112" i="14" s="1"/>
  <c r="AT112" i="14" s="1"/>
  <c r="AX112" i="14" s="1"/>
  <c r="P145" i="12"/>
  <c r="Q145" i="12" s="1"/>
  <c r="S145" i="12" s="1"/>
  <c r="U145" i="12" s="1"/>
  <c r="AT145" i="12" s="1"/>
  <c r="AX145" i="12" s="1"/>
  <c r="AX128" i="17"/>
  <c r="BA128" i="17"/>
  <c r="P97" i="25"/>
  <c r="Q97" i="25" s="1"/>
  <c r="S97" i="25" s="1"/>
  <c r="U97" i="25" s="1"/>
  <c r="AJ97" i="25" s="1"/>
  <c r="AN97" i="25" s="1"/>
  <c r="O98" i="25"/>
  <c r="AX127" i="8"/>
  <c r="BA127" i="8"/>
  <c r="N68" i="19"/>
  <c r="O68" i="19" s="1"/>
  <c r="BA128" i="25"/>
  <c r="AX128" i="25"/>
  <c r="AX127" i="5"/>
  <c r="BA127" i="5"/>
  <c r="P129" i="12"/>
  <c r="Q129" i="12" s="1"/>
  <c r="S129" i="12" s="1"/>
  <c r="U129" i="12" s="1"/>
  <c r="AT129" i="12" s="1"/>
  <c r="O130" i="12"/>
  <c r="P127" i="33"/>
  <c r="Q127" i="33" s="1"/>
  <c r="S127" i="33" s="1"/>
  <c r="U127" i="33" s="1"/>
  <c r="AT127" i="33" s="1"/>
  <c r="P96" i="27"/>
  <c r="Q96" i="27" s="1"/>
  <c r="S96" i="27" s="1"/>
  <c r="U96" i="27" s="1"/>
  <c r="AJ96" i="27" s="1"/>
  <c r="AN96" i="27" s="1"/>
  <c r="P34" i="21"/>
  <c r="Q34" i="21" s="1"/>
  <c r="S34" i="21" s="1"/>
  <c r="U34" i="21" s="1"/>
  <c r="AQ34" i="21" s="1"/>
  <c r="AU34" i="21" s="1"/>
  <c r="O35" i="21"/>
  <c r="P68" i="13"/>
  <c r="Q68" i="13" s="1"/>
  <c r="S68" i="13" s="1"/>
  <c r="U68" i="13" s="1"/>
  <c r="AQ68" i="13" s="1"/>
  <c r="AU68" i="13" s="1"/>
  <c r="O69" i="13"/>
  <c r="P69" i="13" s="1"/>
  <c r="Q69" i="13" s="1"/>
  <c r="S69" i="13" s="1"/>
  <c r="U69" i="13" s="1"/>
  <c r="AQ69" i="13" s="1"/>
  <c r="AU69" i="13" s="1"/>
  <c r="AV69" i="13" s="1"/>
  <c r="AX129" i="1"/>
  <c r="BA129" i="1"/>
  <c r="P113" i="8"/>
  <c r="Q113" i="8" s="1"/>
  <c r="S113" i="8" s="1"/>
  <c r="U113" i="8" s="1"/>
  <c r="AT113" i="8" s="1"/>
  <c r="AX113" i="8" s="1"/>
  <c r="O114" i="8"/>
  <c r="P128" i="7"/>
  <c r="Q128" i="7" s="1"/>
  <c r="S128" i="7" s="1"/>
  <c r="U128" i="7" s="1"/>
  <c r="AT128" i="7" s="1"/>
  <c r="O129" i="7"/>
  <c r="P52" i="17"/>
  <c r="Q52" i="17" s="1"/>
  <c r="S52" i="17" s="1"/>
  <c r="U52" i="17" s="1"/>
  <c r="AQ52" i="17" s="1"/>
  <c r="AU52" i="17" s="1"/>
  <c r="O53" i="17"/>
  <c r="P53" i="17" s="1"/>
  <c r="Q53" i="17" s="1"/>
  <c r="S53" i="17" s="1"/>
  <c r="U53" i="17" s="1"/>
  <c r="AQ53" i="17" s="1"/>
  <c r="AU53" i="17" s="1"/>
  <c r="AV53" i="17" s="1"/>
  <c r="P81" i="16"/>
  <c r="Q81" i="16" s="1"/>
  <c r="S81" i="16" s="1"/>
  <c r="U81" i="16" s="1"/>
  <c r="AQ81" i="16" s="1"/>
  <c r="AU81" i="16" s="1"/>
  <c r="P111" i="5"/>
  <c r="Q111" i="5" s="1"/>
  <c r="S111" i="5" s="1"/>
  <c r="U111" i="5" s="1"/>
  <c r="AT111" i="5" s="1"/>
  <c r="AX111" i="5" s="1"/>
  <c r="O127" i="11"/>
  <c r="O84" i="3"/>
  <c r="P84" i="3" s="1"/>
  <c r="Q84" i="3" s="1"/>
  <c r="S84" i="3" s="1"/>
  <c r="U84" i="3" s="1"/>
  <c r="AQ84" i="3" s="1"/>
  <c r="AU84" i="3" s="1"/>
  <c r="AV84" i="3" s="1"/>
  <c r="P144" i="11"/>
  <c r="Q144" i="11" s="1"/>
  <c r="S144" i="11" s="1"/>
  <c r="U144" i="11" s="1"/>
  <c r="AT144" i="11" s="1"/>
  <c r="AX144" i="11" s="1"/>
  <c r="O145" i="11"/>
  <c r="P145" i="1"/>
  <c r="Q145" i="1" s="1"/>
  <c r="S145" i="1" s="1"/>
  <c r="U145" i="1" s="1"/>
  <c r="AT145" i="1" s="1"/>
  <c r="AX145" i="1" s="1"/>
  <c r="P127" i="28"/>
  <c r="Q127" i="28" s="1"/>
  <c r="S127" i="28" s="1"/>
  <c r="U127" i="28" s="1"/>
  <c r="AT127" i="28" s="1"/>
  <c r="P128" i="8"/>
  <c r="Q128" i="8" s="1"/>
  <c r="S128" i="8" s="1"/>
  <c r="U128" i="8" s="1"/>
  <c r="AT128" i="8" s="1"/>
  <c r="O96" i="30"/>
  <c r="O142" i="29"/>
  <c r="O67" i="23"/>
  <c r="P127" i="22"/>
  <c r="Q127" i="22" s="1"/>
  <c r="S127" i="22" s="1"/>
  <c r="U127" i="22" s="1"/>
  <c r="AT127" i="22" s="1"/>
  <c r="O128" i="14"/>
  <c r="O143" i="18"/>
  <c r="O81" i="4"/>
  <c r="BA128" i="12"/>
  <c r="AX128" i="12"/>
  <c r="AX126" i="33"/>
  <c r="BA126" i="33"/>
  <c r="P143" i="33"/>
  <c r="Q143" i="33" s="1"/>
  <c r="S143" i="33" s="1"/>
  <c r="U143" i="33" s="1"/>
  <c r="AT143" i="33" s="1"/>
  <c r="AX143" i="33" s="1"/>
  <c r="O53" i="6"/>
  <c r="P53" i="6" s="1"/>
  <c r="Q53" i="6" s="1"/>
  <c r="S53" i="6" s="1"/>
  <c r="U53" i="6" s="1"/>
  <c r="AQ53" i="6" s="1"/>
  <c r="AU53" i="6" s="1"/>
  <c r="AV53" i="6" s="1"/>
  <c r="P34" i="11"/>
  <c r="Q34" i="11" s="1"/>
  <c r="S34" i="11" s="1"/>
  <c r="U34" i="11" s="1"/>
  <c r="AQ34" i="11" s="1"/>
  <c r="AU34" i="11" s="1"/>
  <c r="O35" i="11"/>
  <c r="O143" i="17"/>
  <c r="O142" i="24"/>
  <c r="P141" i="28"/>
  <c r="Q141" i="28" s="1"/>
  <c r="S141" i="28" s="1"/>
  <c r="U141" i="28" s="1"/>
  <c r="AT141" i="28" s="1"/>
  <c r="AX141" i="28" s="1"/>
  <c r="O96" i="20"/>
  <c r="O82" i="14"/>
  <c r="P35" i="13"/>
  <c r="Q35" i="13" s="1"/>
  <c r="S35" i="13" s="1"/>
  <c r="U35" i="13" s="1"/>
  <c r="AQ35" i="13" s="1"/>
  <c r="AU35" i="13" s="1"/>
  <c r="P111" i="19"/>
  <c r="Q111" i="19" s="1"/>
  <c r="S111" i="19" s="1"/>
  <c r="U111" i="19" s="1"/>
  <c r="AT111" i="19" s="1"/>
  <c r="AX111" i="19" s="1"/>
  <c r="O112" i="19"/>
  <c r="BA126" i="11"/>
  <c r="AX126" i="11"/>
  <c r="P50" i="11"/>
  <c r="Q50" i="11" s="1"/>
  <c r="S50" i="11" s="1"/>
  <c r="U50" i="11" s="1"/>
  <c r="AQ50" i="11" s="1"/>
  <c r="AU50" i="11" s="1"/>
  <c r="O51" i="11"/>
  <c r="P128" i="19"/>
  <c r="Q128" i="19" s="1"/>
  <c r="S128" i="19" s="1"/>
  <c r="U128" i="19" s="1"/>
  <c r="AT128" i="19" s="1"/>
  <c r="P111" i="26"/>
  <c r="Q111" i="26" s="1"/>
  <c r="S111" i="26" s="1"/>
  <c r="U111" i="26" s="1"/>
  <c r="AT111" i="26" s="1"/>
  <c r="AX111" i="26" s="1"/>
  <c r="P141" i="23"/>
  <c r="Q141" i="23" s="1"/>
  <c r="S141" i="23" s="1"/>
  <c r="U141" i="23" s="1"/>
  <c r="AT141" i="23" s="1"/>
  <c r="AX141" i="23" s="1"/>
  <c r="O142" i="23"/>
  <c r="O142" i="26"/>
  <c r="AX127" i="14"/>
  <c r="BA127" i="14"/>
  <c r="O98" i="24"/>
  <c r="O34" i="8"/>
  <c r="O97" i="26"/>
  <c r="O142" i="5"/>
  <c r="N68" i="10"/>
  <c r="O68" i="10" s="1"/>
  <c r="O112" i="11"/>
  <c r="P113" i="18"/>
  <c r="Q113" i="18" s="1"/>
  <c r="S113" i="18" s="1"/>
  <c r="U113" i="18" s="1"/>
  <c r="AT113" i="18" s="1"/>
  <c r="AX113" i="18" s="1"/>
  <c r="O51" i="9"/>
  <c r="O112" i="27"/>
  <c r="O84" i="10"/>
  <c r="P84" i="10" s="1"/>
  <c r="Q84" i="10" s="1"/>
  <c r="S84" i="10" s="1"/>
  <c r="U84" i="10" s="1"/>
  <c r="AQ84" i="10" s="1"/>
  <c r="AU84" i="10" s="1"/>
  <c r="AV84" i="10" s="1"/>
  <c r="O141" i="19"/>
  <c r="P128" i="30"/>
  <c r="Q128" i="30" s="1"/>
  <c r="S128" i="30" s="1"/>
  <c r="U128" i="30" s="1"/>
  <c r="AT128" i="30" s="1"/>
  <c r="O129" i="30"/>
  <c r="P96" i="19"/>
  <c r="Q96" i="19" s="1"/>
  <c r="S96" i="19" s="1"/>
  <c r="U96" i="19" s="1"/>
  <c r="AJ96" i="19" s="1"/>
  <c r="AN96" i="19" s="1"/>
  <c r="O97" i="19"/>
  <c r="N52" i="25"/>
  <c r="O52" i="25" s="1"/>
  <c r="O143" i="6"/>
  <c r="O129" i="26"/>
  <c r="O143" i="14"/>
  <c r="P126" i="4"/>
  <c r="Q126" i="4" s="1"/>
  <c r="S126" i="4" s="1"/>
  <c r="U126" i="4" s="1"/>
  <c r="AT126" i="4" s="1"/>
  <c r="O127" i="4"/>
  <c r="O67" i="28"/>
  <c r="O142" i="16"/>
  <c r="P36" i="34" l="1"/>
  <c r="Q36" i="34" s="1"/>
  <c r="S36" i="34" s="1"/>
  <c r="U36" i="34" s="1"/>
  <c r="AQ36" i="34" s="1"/>
  <c r="AU36" i="34" s="1"/>
  <c r="O37" i="34"/>
  <c r="P37" i="34" s="1"/>
  <c r="Q37" i="34" s="1"/>
  <c r="S37" i="34" s="1"/>
  <c r="U37" i="34" s="1"/>
  <c r="AQ37" i="34" s="1"/>
  <c r="AU37" i="34" s="1"/>
  <c r="AV37" i="34" s="1"/>
  <c r="O129" i="34"/>
  <c r="AX128" i="34"/>
  <c r="BA128" i="34"/>
  <c r="P83" i="34"/>
  <c r="Q83" i="34" s="1"/>
  <c r="S83" i="34" s="1"/>
  <c r="U83" i="34" s="1"/>
  <c r="AQ83" i="34" s="1"/>
  <c r="AU83" i="34" s="1"/>
  <c r="O84" i="34"/>
  <c r="P84" i="34" s="1"/>
  <c r="Q84" i="34" s="1"/>
  <c r="S84" i="34" s="1"/>
  <c r="U84" i="34" s="1"/>
  <c r="AQ84" i="34" s="1"/>
  <c r="AU84" i="34" s="1"/>
  <c r="AV84" i="34" s="1"/>
  <c r="P146" i="34"/>
  <c r="Q146" i="34" s="1"/>
  <c r="S146" i="34" s="1"/>
  <c r="U146" i="34" s="1"/>
  <c r="AT146" i="34" s="1"/>
  <c r="AX146" i="34" s="1"/>
  <c r="O147" i="34"/>
  <c r="P147" i="34" s="1"/>
  <c r="Q147" i="34" s="1"/>
  <c r="S147" i="34" s="1"/>
  <c r="U147" i="34" s="1"/>
  <c r="AT147" i="34" s="1"/>
  <c r="AX147" i="34" s="1"/>
  <c r="AY147" i="34" s="1"/>
  <c r="O53" i="34"/>
  <c r="P53" i="34" s="1"/>
  <c r="Q53" i="34" s="1"/>
  <c r="S53" i="34" s="1"/>
  <c r="U53" i="34" s="1"/>
  <c r="AQ53" i="34" s="1"/>
  <c r="AU53" i="34" s="1"/>
  <c r="AV53" i="34" s="1"/>
  <c r="P66" i="34"/>
  <c r="Q66" i="34" s="1"/>
  <c r="S66" i="34" s="1"/>
  <c r="U66" i="34" s="1"/>
  <c r="AQ66" i="34" s="1"/>
  <c r="AU66" i="34" s="1"/>
  <c r="O67" i="34"/>
  <c r="P99" i="12"/>
  <c r="Q99" i="12" s="1"/>
  <c r="S99" i="12" s="1"/>
  <c r="U99" i="12" s="1"/>
  <c r="AJ99" i="12" s="1"/>
  <c r="AN99" i="12" s="1"/>
  <c r="O100" i="12"/>
  <c r="P100" i="12" s="1"/>
  <c r="Q100" i="12" s="1"/>
  <c r="S100" i="12" s="1"/>
  <c r="U100" i="12" s="1"/>
  <c r="AJ100" i="12" s="1"/>
  <c r="AN100" i="12" s="1"/>
  <c r="AO100" i="12" s="1"/>
  <c r="P52" i="25"/>
  <c r="Q52" i="25" s="1"/>
  <c r="S52" i="25" s="1"/>
  <c r="U52" i="25" s="1"/>
  <c r="AQ52" i="25" s="1"/>
  <c r="AU52" i="25" s="1"/>
  <c r="P52" i="29"/>
  <c r="Q52" i="29" s="1"/>
  <c r="S52" i="29" s="1"/>
  <c r="U52" i="29" s="1"/>
  <c r="AQ52" i="29" s="1"/>
  <c r="AU52" i="29" s="1"/>
  <c r="O53" i="29"/>
  <c r="P53" i="29" s="1"/>
  <c r="Q53" i="29" s="1"/>
  <c r="S53" i="29" s="1"/>
  <c r="U53" i="29" s="1"/>
  <c r="AQ53" i="29" s="1"/>
  <c r="AU53" i="29" s="1"/>
  <c r="AV53" i="29" s="1"/>
  <c r="P52" i="4"/>
  <c r="Q52" i="4" s="1"/>
  <c r="S52" i="4" s="1"/>
  <c r="U52" i="4" s="1"/>
  <c r="AQ52" i="4" s="1"/>
  <c r="AU52" i="4" s="1"/>
  <c r="O53" i="4"/>
  <c r="P53" i="4" s="1"/>
  <c r="Q53" i="4" s="1"/>
  <c r="S53" i="4" s="1"/>
  <c r="U53" i="4" s="1"/>
  <c r="AQ53" i="4" s="1"/>
  <c r="AU53" i="4" s="1"/>
  <c r="AV53" i="4" s="1"/>
  <c r="P36" i="19"/>
  <c r="Q36" i="19" s="1"/>
  <c r="S36" i="19" s="1"/>
  <c r="U36" i="19" s="1"/>
  <c r="AQ36" i="19" s="1"/>
  <c r="AU36" i="19" s="1"/>
  <c r="O37" i="19"/>
  <c r="P37" i="19" s="1"/>
  <c r="Q37" i="19" s="1"/>
  <c r="S37" i="19" s="1"/>
  <c r="U37" i="19" s="1"/>
  <c r="AQ37" i="19" s="1"/>
  <c r="AU37" i="19" s="1"/>
  <c r="AV37" i="19" s="1"/>
  <c r="P115" i="24"/>
  <c r="Q115" i="24" s="1"/>
  <c r="S115" i="24" s="1"/>
  <c r="U115" i="24" s="1"/>
  <c r="AT115" i="24" s="1"/>
  <c r="AX115" i="24" s="1"/>
  <c r="O116" i="24"/>
  <c r="P116" i="24" s="1"/>
  <c r="Q116" i="24" s="1"/>
  <c r="S116" i="24" s="1"/>
  <c r="U116" i="24" s="1"/>
  <c r="AT116" i="24" s="1"/>
  <c r="AX116" i="24" s="1"/>
  <c r="AY116" i="24" s="1"/>
  <c r="P36" i="17"/>
  <c r="Q36" i="17" s="1"/>
  <c r="S36" i="17" s="1"/>
  <c r="U36" i="17" s="1"/>
  <c r="AQ36" i="17" s="1"/>
  <c r="AU36" i="17" s="1"/>
  <c r="P36" i="4"/>
  <c r="Q36" i="4" s="1"/>
  <c r="S36" i="4" s="1"/>
  <c r="U36" i="4" s="1"/>
  <c r="AQ36" i="4" s="1"/>
  <c r="AU36" i="4" s="1"/>
  <c r="O37" i="4"/>
  <c r="P37" i="4" s="1"/>
  <c r="Q37" i="4" s="1"/>
  <c r="S37" i="4" s="1"/>
  <c r="U37" i="4" s="1"/>
  <c r="AQ37" i="4" s="1"/>
  <c r="AU37" i="4" s="1"/>
  <c r="AV37" i="4" s="1"/>
  <c r="P83" i="9"/>
  <c r="Q83" i="9" s="1"/>
  <c r="S83" i="9" s="1"/>
  <c r="U83" i="9" s="1"/>
  <c r="AQ83" i="9" s="1"/>
  <c r="AU83" i="9" s="1"/>
  <c r="O84" i="9"/>
  <c r="P84" i="9" s="1"/>
  <c r="Q84" i="9" s="1"/>
  <c r="S84" i="9" s="1"/>
  <c r="U84" i="9" s="1"/>
  <c r="AQ84" i="9" s="1"/>
  <c r="AU84" i="9" s="1"/>
  <c r="AV84" i="9" s="1"/>
  <c r="P68" i="16"/>
  <c r="Q68" i="16" s="1"/>
  <c r="S68" i="16" s="1"/>
  <c r="U68" i="16" s="1"/>
  <c r="AQ68" i="16" s="1"/>
  <c r="AU68" i="16" s="1"/>
  <c r="P68" i="10"/>
  <c r="Q68" i="10" s="1"/>
  <c r="S68" i="10" s="1"/>
  <c r="U68" i="10" s="1"/>
  <c r="AQ68" i="10" s="1"/>
  <c r="AU68" i="10" s="1"/>
  <c r="O69" i="10"/>
  <c r="P69" i="10" s="1"/>
  <c r="Q69" i="10" s="1"/>
  <c r="S69" i="10" s="1"/>
  <c r="U69" i="10" s="1"/>
  <c r="AQ69" i="10" s="1"/>
  <c r="AU69" i="10" s="1"/>
  <c r="AV69" i="10" s="1"/>
  <c r="P36" i="29"/>
  <c r="Q36" i="29" s="1"/>
  <c r="S36" i="29" s="1"/>
  <c r="U36" i="29" s="1"/>
  <c r="AQ36" i="29" s="1"/>
  <c r="AU36" i="29" s="1"/>
  <c r="O37" i="29"/>
  <c r="P37" i="29" s="1"/>
  <c r="Q37" i="29" s="1"/>
  <c r="S37" i="29" s="1"/>
  <c r="U37" i="29" s="1"/>
  <c r="AQ37" i="29" s="1"/>
  <c r="AU37" i="29" s="1"/>
  <c r="AV37" i="29" s="1"/>
  <c r="P114" i="8"/>
  <c r="Q114" i="8" s="1"/>
  <c r="S114" i="8" s="1"/>
  <c r="U114" i="8" s="1"/>
  <c r="AT114" i="8" s="1"/>
  <c r="AX114" i="8" s="1"/>
  <c r="N115" i="8"/>
  <c r="O115" i="8" s="1"/>
  <c r="P36" i="23"/>
  <c r="Q36" i="23" s="1"/>
  <c r="S36" i="23" s="1"/>
  <c r="U36" i="23" s="1"/>
  <c r="AQ36" i="23" s="1"/>
  <c r="AU36" i="23" s="1"/>
  <c r="BA128" i="19"/>
  <c r="AX128" i="19"/>
  <c r="N36" i="11"/>
  <c r="O36" i="11" s="1"/>
  <c r="P35" i="11"/>
  <c r="Q35" i="11" s="1"/>
  <c r="S35" i="11" s="1"/>
  <c r="U35" i="11" s="1"/>
  <c r="AQ35" i="11" s="1"/>
  <c r="AU35" i="11" s="1"/>
  <c r="P142" i="29"/>
  <c r="Q142" i="29" s="1"/>
  <c r="S142" i="29" s="1"/>
  <c r="U142" i="29" s="1"/>
  <c r="AT142" i="29" s="1"/>
  <c r="AX142" i="29" s="1"/>
  <c r="P127" i="4"/>
  <c r="Q127" i="4" s="1"/>
  <c r="S127" i="4" s="1"/>
  <c r="U127" i="4" s="1"/>
  <c r="AT127" i="4" s="1"/>
  <c r="O128" i="4"/>
  <c r="P112" i="11"/>
  <c r="Q112" i="11" s="1"/>
  <c r="S112" i="11" s="1"/>
  <c r="U112" i="11" s="1"/>
  <c r="AT112" i="11" s="1"/>
  <c r="AX112" i="11" s="1"/>
  <c r="O113" i="11"/>
  <c r="P51" i="11"/>
  <c r="Q51" i="11" s="1"/>
  <c r="S51" i="11" s="1"/>
  <c r="U51" i="11" s="1"/>
  <c r="AQ51" i="11" s="1"/>
  <c r="AU51" i="11" s="1"/>
  <c r="P96" i="30"/>
  <c r="Q96" i="30" s="1"/>
  <c r="S96" i="30" s="1"/>
  <c r="U96" i="30" s="1"/>
  <c r="AJ96" i="30" s="1"/>
  <c r="AN96" i="30" s="1"/>
  <c r="P130" i="12"/>
  <c r="Q130" i="12" s="1"/>
  <c r="S130" i="12" s="1"/>
  <c r="U130" i="12" s="1"/>
  <c r="AT130" i="12" s="1"/>
  <c r="N146" i="12"/>
  <c r="P113" i="29"/>
  <c r="Q113" i="29" s="1"/>
  <c r="S113" i="29" s="1"/>
  <c r="U113" i="29" s="1"/>
  <c r="AT113" i="29" s="1"/>
  <c r="AX113" i="29" s="1"/>
  <c r="O114" i="29"/>
  <c r="P144" i="8"/>
  <c r="Q144" i="8" s="1"/>
  <c r="S144" i="8" s="1"/>
  <c r="U144" i="8" s="1"/>
  <c r="AT144" i="8" s="1"/>
  <c r="AX144" i="8" s="1"/>
  <c r="O145" i="8"/>
  <c r="N99" i="2"/>
  <c r="P98" i="2"/>
  <c r="Q98" i="2" s="1"/>
  <c r="S98" i="2" s="1"/>
  <c r="U98" i="2" s="1"/>
  <c r="AJ98" i="2" s="1"/>
  <c r="AN98" i="2" s="1"/>
  <c r="O99" i="2"/>
  <c r="N115" i="17"/>
  <c r="P114" i="17"/>
  <c r="Q114" i="17" s="1"/>
  <c r="S114" i="17" s="1"/>
  <c r="U114" i="17" s="1"/>
  <c r="AT114" i="17" s="1"/>
  <c r="AX114" i="17" s="1"/>
  <c r="O115" i="17"/>
  <c r="P97" i="5"/>
  <c r="Q97" i="5" s="1"/>
  <c r="S97" i="5" s="1"/>
  <c r="U97" i="5" s="1"/>
  <c r="AJ97" i="5" s="1"/>
  <c r="AN97" i="5" s="1"/>
  <c r="P81" i="11"/>
  <c r="Q81" i="11" s="1"/>
  <c r="S81" i="11" s="1"/>
  <c r="U81" i="11" s="1"/>
  <c r="AQ81" i="11" s="1"/>
  <c r="AU81" i="11" s="1"/>
  <c r="O82" i="11"/>
  <c r="O84" i="20"/>
  <c r="P84" i="20" s="1"/>
  <c r="Q84" i="20" s="1"/>
  <c r="S84" i="20" s="1"/>
  <c r="U84" i="20" s="1"/>
  <c r="AQ84" i="20" s="1"/>
  <c r="AU84" i="20" s="1"/>
  <c r="AV84" i="20" s="1"/>
  <c r="P52" i="19"/>
  <c r="Q52" i="19" s="1"/>
  <c r="S52" i="19" s="1"/>
  <c r="U52" i="19" s="1"/>
  <c r="AQ52" i="19" s="1"/>
  <c r="AU52" i="19" s="1"/>
  <c r="O53" i="19"/>
  <c r="P53" i="19" s="1"/>
  <c r="Q53" i="19" s="1"/>
  <c r="S53" i="19" s="1"/>
  <c r="U53" i="19" s="1"/>
  <c r="AQ53" i="19" s="1"/>
  <c r="AU53" i="19" s="1"/>
  <c r="AV53" i="19" s="1"/>
  <c r="P51" i="9"/>
  <c r="Q51" i="9" s="1"/>
  <c r="S51" i="9" s="1"/>
  <c r="U51" i="9" s="1"/>
  <c r="AQ51" i="9" s="1"/>
  <c r="AU51" i="9" s="1"/>
  <c r="P142" i="24"/>
  <c r="Q142" i="24" s="1"/>
  <c r="S142" i="24" s="1"/>
  <c r="U142" i="24" s="1"/>
  <c r="AT142" i="24" s="1"/>
  <c r="AX142" i="24" s="1"/>
  <c r="O143" i="24"/>
  <c r="P67" i="28"/>
  <c r="Q67" i="28" s="1"/>
  <c r="S67" i="28" s="1"/>
  <c r="U67" i="28" s="1"/>
  <c r="AQ67" i="28" s="1"/>
  <c r="AU67" i="28" s="1"/>
  <c r="AX127" i="33"/>
  <c r="BA127" i="33"/>
  <c r="AX126" i="4"/>
  <c r="BA126" i="4"/>
  <c r="O129" i="8"/>
  <c r="AX129" i="12"/>
  <c r="BA129" i="12"/>
  <c r="O113" i="14"/>
  <c r="O81" i="5"/>
  <c r="N99" i="15"/>
  <c r="O99" i="15" s="1"/>
  <c r="P129" i="17"/>
  <c r="Q129" i="17" s="1"/>
  <c r="S129" i="17" s="1"/>
  <c r="U129" i="17" s="1"/>
  <c r="AT129" i="17" s="1"/>
  <c r="O130" i="17"/>
  <c r="O130" i="10"/>
  <c r="O114" i="3"/>
  <c r="O82" i="24"/>
  <c r="O52" i="27"/>
  <c r="N52" i="5"/>
  <c r="O52" i="5" s="1"/>
  <c r="O112" i="23"/>
  <c r="P113" i="31"/>
  <c r="Q113" i="31" s="1"/>
  <c r="S113" i="31" s="1"/>
  <c r="U113" i="31" s="1"/>
  <c r="AT113" i="31" s="1"/>
  <c r="AX113" i="31" s="1"/>
  <c r="O114" i="31"/>
  <c r="O130" i="18"/>
  <c r="O67" i="27"/>
  <c r="P68" i="7"/>
  <c r="Q68" i="7" s="1"/>
  <c r="S68" i="7" s="1"/>
  <c r="U68" i="7" s="1"/>
  <c r="AQ68" i="7" s="1"/>
  <c r="AU68" i="7" s="1"/>
  <c r="O143" i="21"/>
  <c r="O129" i="31"/>
  <c r="P97" i="4"/>
  <c r="Q97" i="4" s="1"/>
  <c r="S97" i="4" s="1"/>
  <c r="U97" i="4" s="1"/>
  <c r="AJ97" i="4" s="1"/>
  <c r="AN97" i="4" s="1"/>
  <c r="O98" i="4"/>
  <c r="BA130" i="1"/>
  <c r="AX130" i="1"/>
  <c r="P143" i="14"/>
  <c r="Q143" i="14" s="1"/>
  <c r="S143" i="14" s="1"/>
  <c r="U143" i="14" s="1"/>
  <c r="AT143" i="14" s="1"/>
  <c r="AX143" i="14" s="1"/>
  <c r="O144" i="14"/>
  <c r="BA128" i="8"/>
  <c r="AX128" i="8"/>
  <c r="P129" i="7"/>
  <c r="Q129" i="7" s="1"/>
  <c r="S129" i="7" s="1"/>
  <c r="U129" i="7" s="1"/>
  <c r="AT129" i="7" s="1"/>
  <c r="O130" i="7"/>
  <c r="P130" i="25"/>
  <c r="Q130" i="25" s="1"/>
  <c r="S130" i="25" s="1"/>
  <c r="U130" i="25" s="1"/>
  <c r="AT130" i="25" s="1"/>
  <c r="P113" i="12"/>
  <c r="Q113" i="12" s="1"/>
  <c r="S113" i="12" s="1"/>
  <c r="U113" i="12" s="1"/>
  <c r="AT113" i="12" s="1"/>
  <c r="AX113" i="12" s="1"/>
  <c r="O114" i="12"/>
  <c r="P83" i="25"/>
  <c r="Q83" i="25" s="1"/>
  <c r="S83" i="25" s="1"/>
  <c r="U83" i="25" s="1"/>
  <c r="AQ83" i="25" s="1"/>
  <c r="AU83" i="25" s="1"/>
  <c r="O84" i="25"/>
  <c r="P84" i="25" s="1"/>
  <c r="Q84" i="25" s="1"/>
  <c r="S84" i="25" s="1"/>
  <c r="U84" i="25" s="1"/>
  <c r="AQ84" i="25" s="1"/>
  <c r="AU84" i="25" s="1"/>
  <c r="AV84" i="25" s="1"/>
  <c r="AX129" i="10"/>
  <c r="BA129" i="10"/>
  <c r="N36" i="12"/>
  <c r="P35" i="12"/>
  <c r="Q35" i="12" s="1"/>
  <c r="S35" i="12" s="1"/>
  <c r="U35" i="12" s="1"/>
  <c r="AQ35" i="12" s="1"/>
  <c r="AU35" i="12" s="1"/>
  <c r="O36" i="12"/>
  <c r="BA129" i="18"/>
  <c r="AX129" i="18"/>
  <c r="P35" i="24"/>
  <c r="Q35" i="24" s="1"/>
  <c r="S35" i="24" s="1"/>
  <c r="U35" i="24" s="1"/>
  <c r="AQ35" i="24" s="1"/>
  <c r="AU35" i="24" s="1"/>
  <c r="P98" i="16"/>
  <c r="Q98" i="16" s="1"/>
  <c r="S98" i="16" s="1"/>
  <c r="U98" i="16" s="1"/>
  <c r="AJ98" i="16" s="1"/>
  <c r="AN98" i="16" s="1"/>
  <c r="AX128" i="31"/>
  <c r="BA128" i="31"/>
  <c r="P129" i="26"/>
  <c r="Q129" i="26" s="1"/>
  <c r="S129" i="26" s="1"/>
  <c r="U129" i="26" s="1"/>
  <c r="AT129" i="26" s="1"/>
  <c r="P142" i="5"/>
  <c r="Q142" i="5" s="1"/>
  <c r="S142" i="5" s="1"/>
  <c r="U142" i="5" s="1"/>
  <c r="AT142" i="5" s="1"/>
  <c r="AX142" i="5" s="1"/>
  <c r="O143" i="5"/>
  <c r="O144" i="33"/>
  <c r="O128" i="28"/>
  <c r="AX128" i="7"/>
  <c r="BA128" i="7"/>
  <c r="O112" i="10"/>
  <c r="O53" i="26"/>
  <c r="P53" i="26" s="1"/>
  <c r="Q53" i="26" s="1"/>
  <c r="S53" i="26" s="1"/>
  <c r="U53" i="26" s="1"/>
  <c r="AQ53" i="26" s="1"/>
  <c r="AU53" i="26" s="1"/>
  <c r="AV53" i="26" s="1"/>
  <c r="BA129" i="25"/>
  <c r="AX129" i="25"/>
  <c r="N83" i="6"/>
  <c r="O83" i="6" s="1"/>
  <c r="P114" i="13"/>
  <c r="Q114" i="13" s="1"/>
  <c r="S114" i="13" s="1"/>
  <c r="U114" i="13" s="1"/>
  <c r="AT114" i="13" s="1"/>
  <c r="AX114" i="13" s="1"/>
  <c r="O114" i="28"/>
  <c r="O82" i="33"/>
  <c r="P66" i="12"/>
  <c r="Q66" i="12" s="1"/>
  <c r="S66" i="12" s="1"/>
  <c r="U66" i="12" s="1"/>
  <c r="AQ66" i="12" s="1"/>
  <c r="AU66" i="12" s="1"/>
  <c r="O67" i="12"/>
  <c r="N52" i="27"/>
  <c r="O67" i="25"/>
  <c r="P83" i="13"/>
  <c r="Q83" i="13" s="1"/>
  <c r="S83" i="13" s="1"/>
  <c r="U83" i="13" s="1"/>
  <c r="AQ83" i="13" s="1"/>
  <c r="AU83" i="13" s="1"/>
  <c r="P97" i="28"/>
  <c r="Q97" i="28" s="1"/>
  <c r="S97" i="28" s="1"/>
  <c r="U97" i="28" s="1"/>
  <c r="AJ97" i="28" s="1"/>
  <c r="AN97" i="28" s="1"/>
  <c r="O98" i="28"/>
  <c r="P36" i="33"/>
  <c r="Q36" i="33" s="1"/>
  <c r="S36" i="33" s="1"/>
  <c r="U36" i="33" s="1"/>
  <c r="AQ36" i="33" s="1"/>
  <c r="AU36" i="33" s="1"/>
  <c r="O37" i="33"/>
  <c r="P37" i="33" s="1"/>
  <c r="Q37" i="33" s="1"/>
  <c r="S37" i="33" s="1"/>
  <c r="U37" i="33" s="1"/>
  <c r="AQ37" i="33" s="1"/>
  <c r="AU37" i="33" s="1"/>
  <c r="AV37" i="33" s="1"/>
  <c r="O35" i="22"/>
  <c r="O98" i="8"/>
  <c r="O37" i="6"/>
  <c r="P37" i="6" s="1"/>
  <c r="Q37" i="6" s="1"/>
  <c r="S37" i="6" s="1"/>
  <c r="U37" i="6" s="1"/>
  <c r="AQ37" i="6" s="1"/>
  <c r="AU37" i="6" s="1"/>
  <c r="AV37" i="6" s="1"/>
  <c r="O98" i="23"/>
  <c r="O50" i="16"/>
  <c r="BA127" i="28"/>
  <c r="AX127" i="28"/>
  <c r="P127" i="15"/>
  <c r="Q127" i="15" s="1"/>
  <c r="S127" i="15" s="1"/>
  <c r="U127" i="15" s="1"/>
  <c r="AT127" i="15" s="1"/>
  <c r="P67" i="6"/>
  <c r="Q67" i="6" s="1"/>
  <c r="S67" i="6" s="1"/>
  <c r="U67" i="6" s="1"/>
  <c r="AQ67" i="6" s="1"/>
  <c r="AU67" i="6" s="1"/>
  <c r="P98" i="6"/>
  <c r="Q98" i="6" s="1"/>
  <c r="S98" i="6" s="1"/>
  <c r="U98" i="6" s="1"/>
  <c r="AJ98" i="6" s="1"/>
  <c r="AN98" i="6" s="1"/>
  <c r="P67" i="22"/>
  <c r="Q67" i="22" s="1"/>
  <c r="S67" i="22" s="1"/>
  <c r="U67" i="22" s="1"/>
  <c r="AQ67" i="22" s="1"/>
  <c r="AU67" i="22" s="1"/>
  <c r="P35" i="18"/>
  <c r="Q35" i="18" s="1"/>
  <c r="S35" i="18" s="1"/>
  <c r="U35" i="18" s="1"/>
  <c r="AQ35" i="18" s="1"/>
  <c r="AU35" i="18" s="1"/>
  <c r="P128" i="24"/>
  <c r="Q128" i="24" s="1"/>
  <c r="S128" i="24" s="1"/>
  <c r="U128" i="24" s="1"/>
  <c r="AT128" i="24" s="1"/>
  <c r="P143" i="31"/>
  <c r="Q143" i="31" s="1"/>
  <c r="S143" i="31" s="1"/>
  <c r="U143" i="31" s="1"/>
  <c r="AT143" i="31" s="1"/>
  <c r="AX143" i="31" s="1"/>
  <c r="P112" i="19"/>
  <c r="Q112" i="19" s="1"/>
  <c r="S112" i="19" s="1"/>
  <c r="U112" i="19" s="1"/>
  <c r="AT112" i="19" s="1"/>
  <c r="AX112" i="19" s="1"/>
  <c r="P97" i="31"/>
  <c r="Q97" i="31" s="1"/>
  <c r="S97" i="31" s="1"/>
  <c r="U97" i="31" s="1"/>
  <c r="AJ97" i="31" s="1"/>
  <c r="AN97" i="31" s="1"/>
  <c r="O98" i="31"/>
  <c r="P51" i="8"/>
  <c r="Q51" i="8" s="1"/>
  <c r="S51" i="8" s="1"/>
  <c r="U51" i="8" s="1"/>
  <c r="AQ51" i="8" s="1"/>
  <c r="AU51" i="8" s="1"/>
  <c r="P34" i="8"/>
  <c r="Q34" i="8" s="1"/>
  <c r="S34" i="8" s="1"/>
  <c r="U34" i="8" s="1"/>
  <c r="AQ34" i="8" s="1"/>
  <c r="AU34" i="8" s="1"/>
  <c r="BA126" i="15"/>
  <c r="AX126" i="15"/>
  <c r="P143" i="22"/>
  <c r="Q143" i="22" s="1"/>
  <c r="S143" i="22" s="1"/>
  <c r="U143" i="22" s="1"/>
  <c r="AT143" i="22" s="1"/>
  <c r="AX143" i="22" s="1"/>
  <c r="O144" i="22"/>
  <c r="O145" i="13"/>
  <c r="O68" i="30"/>
  <c r="O81" i="29"/>
  <c r="P82" i="2"/>
  <c r="Q82" i="2" s="1"/>
  <c r="S82" i="2" s="1"/>
  <c r="U82" i="2" s="1"/>
  <c r="AQ82" i="2" s="1"/>
  <c r="AU82" i="2" s="1"/>
  <c r="AX127" i="24"/>
  <c r="BA127" i="24"/>
  <c r="O130" i="3"/>
  <c r="O67" i="9"/>
  <c r="O98" i="33"/>
  <c r="O114" i="6"/>
  <c r="O37" i="14"/>
  <c r="P37" i="14" s="1"/>
  <c r="Q37" i="14" s="1"/>
  <c r="S37" i="14" s="1"/>
  <c r="U37" i="14" s="1"/>
  <c r="AQ37" i="14" s="1"/>
  <c r="AU37" i="14" s="1"/>
  <c r="AV37" i="14" s="1"/>
  <c r="P68" i="21"/>
  <c r="Q68" i="21" s="1"/>
  <c r="S68" i="21" s="1"/>
  <c r="U68" i="21" s="1"/>
  <c r="AQ68" i="21" s="1"/>
  <c r="AU68" i="21" s="1"/>
  <c r="O69" i="21"/>
  <c r="P69" i="21" s="1"/>
  <c r="Q69" i="21" s="1"/>
  <c r="S69" i="21" s="1"/>
  <c r="U69" i="21" s="1"/>
  <c r="AQ69" i="21" s="1"/>
  <c r="AU69" i="21" s="1"/>
  <c r="AV69" i="21" s="1"/>
  <c r="P82" i="31"/>
  <c r="Q82" i="31" s="1"/>
  <c r="S82" i="31" s="1"/>
  <c r="U82" i="31" s="1"/>
  <c r="AQ82" i="31" s="1"/>
  <c r="AU82" i="31" s="1"/>
  <c r="N83" i="31"/>
  <c r="O83" i="31" s="1"/>
  <c r="N36" i="13"/>
  <c r="O36" i="13" s="1"/>
  <c r="N146" i="1"/>
  <c r="O146" i="1" s="1"/>
  <c r="O113" i="22"/>
  <c r="N131" i="1"/>
  <c r="O131" i="1" s="1"/>
  <c r="O36" i="16"/>
  <c r="P142" i="7"/>
  <c r="Q142" i="7" s="1"/>
  <c r="S142" i="7" s="1"/>
  <c r="U142" i="7" s="1"/>
  <c r="AT142" i="7" s="1"/>
  <c r="AX142" i="7" s="1"/>
  <c r="O143" i="7"/>
  <c r="O128" i="23"/>
  <c r="N68" i="30"/>
  <c r="P99" i="18"/>
  <c r="Q99" i="18" s="1"/>
  <c r="S99" i="18" s="1"/>
  <c r="U99" i="18" s="1"/>
  <c r="AJ99" i="18" s="1"/>
  <c r="AN99" i="18" s="1"/>
  <c r="O113" i="15"/>
  <c r="O114" i="25"/>
  <c r="N115" i="1"/>
  <c r="O115" i="1" s="1"/>
  <c r="P112" i="4"/>
  <c r="Q112" i="4" s="1"/>
  <c r="S112" i="4" s="1"/>
  <c r="U112" i="4" s="1"/>
  <c r="AT112" i="4" s="1"/>
  <c r="AX112" i="4" s="1"/>
  <c r="P113" i="2"/>
  <c r="Q113" i="2" s="1"/>
  <c r="S113" i="2" s="1"/>
  <c r="U113" i="2" s="1"/>
  <c r="AT113" i="2" s="1"/>
  <c r="AX113" i="2" s="1"/>
  <c r="O114" i="2"/>
  <c r="O82" i="7"/>
  <c r="P34" i="2"/>
  <c r="Q34" i="2" s="1"/>
  <c r="S34" i="2" s="1"/>
  <c r="U34" i="2" s="1"/>
  <c r="AQ34" i="2" s="1"/>
  <c r="AU34" i="2" s="1"/>
  <c r="O35" i="2"/>
  <c r="P126" i="9"/>
  <c r="Q126" i="9" s="1"/>
  <c r="S126" i="9" s="1"/>
  <c r="U126" i="9" s="1"/>
  <c r="AT126" i="9" s="1"/>
  <c r="O127" i="9"/>
  <c r="O113" i="9"/>
  <c r="O82" i="22"/>
  <c r="O36" i="28"/>
  <c r="P36" i="3"/>
  <c r="Q36" i="3" s="1"/>
  <c r="S36" i="3" s="1"/>
  <c r="U36" i="3" s="1"/>
  <c r="AQ36" i="3" s="1"/>
  <c r="AU36" i="3" s="1"/>
  <c r="O37" i="3"/>
  <c r="P37" i="3" s="1"/>
  <c r="Q37" i="3" s="1"/>
  <c r="S37" i="3" s="1"/>
  <c r="U37" i="3" s="1"/>
  <c r="AQ37" i="3" s="1"/>
  <c r="AU37" i="3" s="1"/>
  <c r="AV37" i="3" s="1"/>
  <c r="P143" i="6"/>
  <c r="Q143" i="6" s="1"/>
  <c r="S143" i="6" s="1"/>
  <c r="U143" i="6" s="1"/>
  <c r="AT143" i="6" s="1"/>
  <c r="AX143" i="6" s="1"/>
  <c r="O144" i="6"/>
  <c r="BA129" i="3"/>
  <c r="AX129" i="3"/>
  <c r="P129" i="30"/>
  <c r="Q129" i="30" s="1"/>
  <c r="S129" i="30" s="1"/>
  <c r="U129" i="30" s="1"/>
  <c r="AT129" i="30" s="1"/>
  <c r="O130" i="30"/>
  <c r="P145" i="11"/>
  <c r="Q145" i="11" s="1"/>
  <c r="S145" i="11" s="1"/>
  <c r="U145" i="11" s="1"/>
  <c r="AT145" i="11" s="1"/>
  <c r="AX145" i="11" s="1"/>
  <c r="AX127" i="23"/>
  <c r="BA127" i="23"/>
  <c r="P66" i="3"/>
  <c r="Q66" i="3" s="1"/>
  <c r="S66" i="3" s="1"/>
  <c r="U66" i="3" s="1"/>
  <c r="AQ66" i="3" s="1"/>
  <c r="AU66" i="3" s="1"/>
  <c r="O67" i="3"/>
  <c r="P96" i="7"/>
  <c r="Q96" i="7" s="1"/>
  <c r="S96" i="7" s="1"/>
  <c r="U96" i="7" s="1"/>
  <c r="AJ96" i="7" s="1"/>
  <c r="AN96" i="7" s="1"/>
  <c r="O97" i="7"/>
  <c r="P66" i="29"/>
  <c r="Q66" i="29" s="1"/>
  <c r="S66" i="29" s="1"/>
  <c r="U66" i="29" s="1"/>
  <c r="AQ66" i="29" s="1"/>
  <c r="AU66" i="29" s="1"/>
  <c r="O67" i="29"/>
  <c r="P97" i="9"/>
  <c r="Q97" i="9" s="1"/>
  <c r="S97" i="9" s="1"/>
  <c r="U97" i="9" s="1"/>
  <c r="AJ97" i="9" s="1"/>
  <c r="AN97" i="9" s="1"/>
  <c r="P68" i="18"/>
  <c r="Q68" i="18" s="1"/>
  <c r="S68" i="18" s="1"/>
  <c r="U68" i="18" s="1"/>
  <c r="AQ68" i="18" s="1"/>
  <c r="AU68" i="18" s="1"/>
  <c r="O69" i="18"/>
  <c r="P69" i="18" s="1"/>
  <c r="Q69" i="18" s="1"/>
  <c r="S69" i="18" s="1"/>
  <c r="U69" i="18" s="1"/>
  <c r="AQ69" i="18" s="1"/>
  <c r="AU69" i="18" s="1"/>
  <c r="AV69" i="18" s="1"/>
  <c r="AX128" i="30"/>
  <c r="BA128" i="30"/>
  <c r="P142" i="26"/>
  <c r="Q142" i="26" s="1"/>
  <c r="S142" i="26" s="1"/>
  <c r="U142" i="26" s="1"/>
  <c r="AT142" i="26" s="1"/>
  <c r="AX142" i="26" s="1"/>
  <c r="N83" i="14"/>
  <c r="P82" i="14"/>
  <c r="Q82" i="14" s="1"/>
  <c r="S82" i="14" s="1"/>
  <c r="U82" i="14" s="1"/>
  <c r="AQ82" i="14" s="1"/>
  <c r="AU82" i="14" s="1"/>
  <c r="O83" i="14"/>
  <c r="P81" i="4"/>
  <c r="Q81" i="4" s="1"/>
  <c r="S81" i="4" s="1"/>
  <c r="U81" i="4" s="1"/>
  <c r="AQ81" i="4" s="1"/>
  <c r="AU81" i="4" s="1"/>
  <c r="O145" i="25"/>
  <c r="N68" i="15"/>
  <c r="O68" i="15" s="1"/>
  <c r="O68" i="31"/>
  <c r="O96" i="21"/>
  <c r="N36" i="16"/>
  <c r="O144" i="9"/>
  <c r="O68" i="26"/>
  <c r="N52" i="3"/>
  <c r="O52" i="3" s="1"/>
  <c r="O97" i="17"/>
  <c r="O113" i="20"/>
  <c r="O129" i="6"/>
  <c r="N68" i="1"/>
  <c r="O68" i="1" s="1"/>
  <c r="P52" i="12"/>
  <c r="Q52" i="12" s="1"/>
  <c r="S52" i="12" s="1"/>
  <c r="U52" i="12" s="1"/>
  <c r="AQ52" i="12" s="1"/>
  <c r="AU52" i="12" s="1"/>
  <c r="O53" i="12"/>
  <c r="P53" i="12" s="1"/>
  <c r="Q53" i="12" s="1"/>
  <c r="S53" i="12" s="1"/>
  <c r="U53" i="12" s="1"/>
  <c r="AQ53" i="12" s="1"/>
  <c r="AU53" i="12" s="1"/>
  <c r="AV53" i="12" s="1"/>
  <c r="P112" i="7"/>
  <c r="Q112" i="7" s="1"/>
  <c r="S112" i="7" s="1"/>
  <c r="U112" i="7" s="1"/>
  <c r="AT112" i="7" s="1"/>
  <c r="AX112" i="7" s="1"/>
  <c r="N36" i="28"/>
  <c r="P68" i="19"/>
  <c r="Q68" i="19" s="1"/>
  <c r="S68" i="19" s="1"/>
  <c r="U68" i="19" s="1"/>
  <c r="AQ68" i="19" s="1"/>
  <c r="AU68" i="19" s="1"/>
  <c r="P50" i="1"/>
  <c r="Q50" i="1" s="1"/>
  <c r="S50" i="1" s="1"/>
  <c r="U50" i="1" s="1"/>
  <c r="AQ50" i="1" s="1"/>
  <c r="AU50" i="1" s="1"/>
  <c r="O51" i="1"/>
  <c r="N99" i="25"/>
  <c r="O99" i="25" s="1"/>
  <c r="P98" i="25"/>
  <c r="Q98" i="25" s="1"/>
  <c r="S98" i="25" s="1"/>
  <c r="U98" i="25" s="1"/>
  <c r="AJ98" i="25" s="1"/>
  <c r="AN98" i="25" s="1"/>
  <c r="N36" i="20"/>
  <c r="O36" i="20" s="1"/>
  <c r="P35" i="20"/>
  <c r="Q35" i="20" s="1"/>
  <c r="S35" i="20" s="1"/>
  <c r="U35" i="20" s="1"/>
  <c r="AQ35" i="20" s="1"/>
  <c r="AU35" i="20" s="1"/>
  <c r="P128" i="27"/>
  <c r="Q128" i="27" s="1"/>
  <c r="S128" i="27" s="1"/>
  <c r="U128" i="27" s="1"/>
  <c r="AT128" i="27" s="1"/>
  <c r="O129" i="27"/>
  <c r="P128" i="20"/>
  <c r="Q128" i="20" s="1"/>
  <c r="S128" i="20" s="1"/>
  <c r="U128" i="20" s="1"/>
  <c r="AT128" i="20" s="1"/>
  <c r="AX128" i="6"/>
  <c r="BA128" i="6"/>
  <c r="P97" i="29"/>
  <c r="Q97" i="29" s="1"/>
  <c r="S97" i="29" s="1"/>
  <c r="U97" i="29" s="1"/>
  <c r="AJ97" i="29" s="1"/>
  <c r="AN97" i="29" s="1"/>
  <c r="P142" i="23"/>
  <c r="Q142" i="23" s="1"/>
  <c r="S142" i="23" s="1"/>
  <c r="U142" i="23" s="1"/>
  <c r="AT142" i="23" s="1"/>
  <c r="AX142" i="23" s="1"/>
  <c r="O143" i="23"/>
  <c r="P143" i="18"/>
  <c r="Q143" i="18" s="1"/>
  <c r="S143" i="18" s="1"/>
  <c r="U143" i="18" s="1"/>
  <c r="AT143" i="18" s="1"/>
  <c r="AX143" i="18" s="1"/>
  <c r="O142" i="28"/>
  <c r="P128" i="14"/>
  <c r="Q128" i="14" s="1"/>
  <c r="S128" i="14" s="1"/>
  <c r="U128" i="14" s="1"/>
  <c r="AT128" i="14" s="1"/>
  <c r="P127" i="11"/>
  <c r="Q127" i="11" s="1"/>
  <c r="S127" i="11" s="1"/>
  <c r="U127" i="11" s="1"/>
  <c r="AT127" i="11" s="1"/>
  <c r="O128" i="11"/>
  <c r="O114" i="30"/>
  <c r="N68" i="31"/>
  <c r="O129" i="21"/>
  <c r="O129" i="13"/>
  <c r="N68" i="26"/>
  <c r="P83" i="30"/>
  <c r="Q83" i="30" s="1"/>
  <c r="S83" i="30" s="1"/>
  <c r="U83" i="30" s="1"/>
  <c r="AQ83" i="30" s="1"/>
  <c r="AU83" i="30" s="1"/>
  <c r="BA127" i="27"/>
  <c r="AX127" i="27"/>
  <c r="O97" i="11"/>
  <c r="P143" i="2"/>
  <c r="Q143" i="2" s="1"/>
  <c r="S143" i="2" s="1"/>
  <c r="U143" i="2" s="1"/>
  <c r="AT143" i="2" s="1"/>
  <c r="AX143" i="2" s="1"/>
  <c r="O144" i="2"/>
  <c r="N99" i="14"/>
  <c r="O99" i="14" s="1"/>
  <c r="P98" i="14"/>
  <c r="Q98" i="14" s="1"/>
  <c r="S98" i="14" s="1"/>
  <c r="U98" i="14" s="1"/>
  <c r="AJ98" i="14" s="1"/>
  <c r="AN98" i="14" s="1"/>
  <c r="N52" i="21"/>
  <c r="O52" i="21" s="1"/>
  <c r="N52" i="18"/>
  <c r="O52" i="18" s="1"/>
  <c r="P83" i="27"/>
  <c r="Q83" i="27" s="1"/>
  <c r="S83" i="27" s="1"/>
  <c r="U83" i="27" s="1"/>
  <c r="AQ83" i="27" s="1"/>
  <c r="AU83" i="27" s="1"/>
  <c r="O143" i="3"/>
  <c r="P67" i="11"/>
  <c r="Q67" i="11" s="1"/>
  <c r="S67" i="11" s="1"/>
  <c r="U67" i="11" s="1"/>
  <c r="AQ67" i="11" s="1"/>
  <c r="AU67" i="11" s="1"/>
  <c r="P97" i="19"/>
  <c r="Q97" i="19" s="1"/>
  <c r="S97" i="19" s="1"/>
  <c r="U97" i="19" s="1"/>
  <c r="AJ97" i="19" s="1"/>
  <c r="AN97" i="19" s="1"/>
  <c r="O98" i="19"/>
  <c r="P141" i="19"/>
  <c r="Q141" i="19" s="1"/>
  <c r="S141" i="19" s="1"/>
  <c r="U141" i="19" s="1"/>
  <c r="AT141" i="19" s="1"/>
  <c r="AX141" i="19" s="1"/>
  <c r="P96" i="20"/>
  <c r="Q96" i="20" s="1"/>
  <c r="S96" i="20" s="1"/>
  <c r="U96" i="20" s="1"/>
  <c r="AJ96" i="20" s="1"/>
  <c r="AN96" i="20" s="1"/>
  <c r="O97" i="20"/>
  <c r="P35" i="21"/>
  <c r="Q35" i="21" s="1"/>
  <c r="S35" i="21" s="1"/>
  <c r="U35" i="21" s="1"/>
  <c r="AQ35" i="21" s="1"/>
  <c r="AU35" i="21" s="1"/>
  <c r="P112" i="27"/>
  <c r="Q112" i="27" s="1"/>
  <c r="S112" i="27" s="1"/>
  <c r="U112" i="27" s="1"/>
  <c r="AT112" i="27" s="1"/>
  <c r="AX112" i="27" s="1"/>
  <c r="O113" i="27"/>
  <c r="O112" i="26"/>
  <c r="O128" i="22"/>
  <c r="O112" i="5"/>
  <c r="O97" i="27"/>
  <c r="O145" i="10"/>
  <c r="O52" i="20"/>
  <c r="BA128" i="21"/>
  <c r="AX128" i="21"/>
  <c r="AX128" i="13"/>
  <c r="BA128" i="13"/>
  <c r="O51" i="10"/>
  <c r="O81" i="1"/>
  <c r="O129" i="2"/>
  <c r="O50" i="7"/>
  <c r="P81" i="19"/>
  <c r="Q81" i="19" s="1"/>
  <c r="S81" i="19" s="1"/>
  <c r="U81" i="19" s="1"/>
  <c r="AQ81" i="19" s="1"/>
  <c r="AU81" i="19" s="1"/>
  <c r="O82" i="19"/>
  <c r="P81" i="18"/>
  <c r="Q81" i="18" s="1"/>
  <c r="S81" i="18" s="1"/>
  <c r="U81" i="18" s="1"/>
  <c r="AQ81" i="18" s="1"/>
  <c r="AU81" i="18" s="1"/>
  <c r="O82" i="18"/>
  <c r="O82" i="8"/>
  <c r="P50" i="24"/>
  <c r="Q50" i="24" s="1"/>
  <c r="S50" i="24" s="1"/>
  <c r="U50" i="24" s="1"/>
  <c r="AQ50" i="24" s="1"/>
  <c r="AU50" i="24" s="1"/>
  <c r="P128" i="29"/>
  <c r="Q128" i="29" s="1"/>
  <c r="S128" i="29" s="1"/>
  <c r="U128" i="29" s="1"/>
  <c r="AT128" i="29" s="1"/>
  <c r="O129" i="29"/>
  <c r="O128" i="16"/>
  <c r="O69" i="33"/>
  <c r="P69" i="33" s="1"/>
  <c r="Q69" i="33" s="1"/>
  <c r="S69" i="33" s="1"/>
  <c r="U69" i="33" s="1"/>
  <c r="AQ69" i="33" s="1"/>
  <c r="AU69" i="33" s="1"/>
  <c r="AV69" i="33" s="1"/>
  <c r="P142" i="20"/>
  <c r="Q142" i="20" s="1"/>
  <c r="S142" i="20" s="1"/>
  <c r="U142" i="20" s="1"/>
  <c r="AT142" i="20" s="1"/>
  <c r="AX142" i="20" s="1"/>
  <c r="N52" i="20"/>
  <c r="O35" i="26"/>
  <c r="O97" i="13"/>
  <c r="AX128" i="2"/>
  <c r="BA128" i="2"/>
  <c r="O99" i="3"/>
  <c r="O51" i="13"/>
  <c r="O67" i="4"/>
  <c r="O98" i="10"/>
  <c r="P83" i="26"/>
  <c r="Q83" i="26" s="1"/>
  <c r="S83" i="26" s="1"/>
  <c r="U83" i="26" s="1"/>
  <c r="AQ83" i="26" s="1"/>
  <c r="AU83" i="26" s="1"/>
  <c r="O84" i="26"/>
  <c r="P84" i="26" s="1"/>
  <c r="Q84" i="26" s="1"/>
  <c r="S84" i="26" s="1"/>
  <c r="U84" i="26" s="1"/>
  <c r="AQ84" i="26" s="1"/>
  <c r="AU84" i="26" s="1"/>
  <c r="AV84" i="26" s="1"/>
  <c r="AX127" i="29"/>
  <c r="BA127" i="29"/>
  <c r="O113" i="21"/>
  <c r="O53" i="15"/>
  <c r="P53" i="15" s="1"/>
  <c r="Q53" i="15" s="1"/>
  <c r="S53" i="15" s="1"/>
  <c r="U53" i="15" s="1"/>
  <c r="AQ53" i="15" s="1"/>
  <c r="AU53" i="15" s="1"/>
  <c r="AV53" i="15" s="1"/>
  <c r="BA127" i="16"/>
  <c r="AX127" i="16"/>
  <c r="P97" i="26"/>
  <c r="Q97" i="26" s="1"/>
  <c r="S97" i="26" s="1"/>
  <c r="U97" i="26" s="1"/>
  <c r="AJ97" i="26" s="1"/>
  <c r="AN97" i="26" s="1"/>
  <c r="O98" i="26"/>
  <c r="P81" i="12"/>
  <c r="Q81" i="12" s="1"/>
  <c r="S81" i="12" s="1"/>
  <c r="U81" i="12" s="1"/>
  <c r="AQ81" i="12" s="1"/>
  <c r="AU81" i="12" s="1"/>
  <c r="AX127" i="22"/>
  <c r="BA127" i="22"/>
  <c r="P142" i="16"/>
  <c r="Q142" i="16" s="1"/>
  <c r="S142" i="16" s="1"/>
  <c r="U142" i="16" s="1"/>
  <c r="AT142" i="16" s="1"/>
  <c r="AX142" i="16" s="1"/>
  <c r="O114" i="18"/>
  <c r="O129" i="19"/>
  <c r="P143" i="17"/>
  <c r="Q143" i="17" s="1"/>
  <c r="S143" i="17" s="1"/>
  <c r="U143" i="17" s="1"/>
  <c r="AT143" i="17" s="1"/>
  <c r="AX143" i="17" s="1"/>
  <c r="P67" i="23"/>
  <c r="Q67" i="23" s="1"/>
  <c r="S67" i="23" s="1"/>
  <c r="U67" i="23" s="1"/>
  <c r="AQ67" i="23" s="1"/>
  <c r="AU67" i="23" s="1"/>
  <c r="O82" i="16"/>
  <c r="O128" i="33"/>
  <c r="O146" i="12"/>
  <c r="P113" i="33"/>
  <c r="Q113" i="33" s="1"/>
  <c r="S113" i="33" s="1"/>
  <c r="U113" i="33" s="1"/>
  <c r="AT113" i="33" s="1"/>
  <c r="AX113" i="33" s="1"/>
  <c r="O129" i="5"/>
  <c r="P99" i="22"/>
  <c r="Q99" i="22" s="1"/>
  <c r="S99" i="22" s="1"/>
  <c r="U99" i="22" s="1"/>
  <c r="AJ99" i="22" s="1"/>
  <c r="AN99" i="22" s="1"/>
  <c r="O100" i="22"/>
  <c r="P100" i="22" s="1"/>
  <c r="Q100" i="22" s="1"/>
  <c r="S100" i="22" s="1"/>
  <c r="U100" i="22" s="1"/>
  <c r="AJ100" i="22" s="1"/>
  <c r="AN100" i="22" s="1"/>
  <c r="AO100" i="22" s="1"/>
  <c r="P83" i="28"/>
  <c r="Q83" i="28" s="1"/>
  <c r="S83" i="28" s="1"/>
  <c r="U83" i="28" s="1"/>
  <c r="AQ83" i="28" s="1"/>
  <c r="AU83" i="28" s="1"/>
  <c r="O84" i="28"/>
  <c r="P84" i="28" s="1"/>
  <c r="Q84" i="28" s="1"/>
  <c r="S84" i="28" s="1"/>
  <c r="U84" i="28" s="1"/>
  <c r="AQ84" i="28" s="1"/>
  <c r="AU84" i="28" s="1"/>
  <c r="AV84" i="28" s="1"/>
  <c r="P142" i="15"/>
  <c r="Q142" i="15" s="1"/>
  <c r="S142" i="15" s="1"/>
  <c r="U142" i="15" s="1"/>
  <c r="AT142" i="15" s="1"/>
  <c r="AX142" i="15" s="1"/>
  <c r="O143" i="15"/>
  <c r="P68" i="20"/>
  <c r="Q68" i="20" s="1"/>
  <c r="S68" i="20" s="1"/>
  <c r="U68" i="20" s="1"/>
  <c r="AQ68" i="20" s="1"/>
  <c r="AU68" i="20" s="1"/>
  <c r="O69" i="20"/>
  <c r="P69" i="20" s="1"/>
  <c r="Q69" i="20" s="1"/>
  <c r="S69" i="20" s="1"/>
  <c r="U69" i="20" s="1"/>
  <c r="AQ69" i="20" s="1"/>
  <c r="AU69" i="20" s="1"/>
  <c r="AV69" i="20" s="1"/>
  <c r="N83" i="23"/>
  <c r="O83" i="23" s="1"/>
  <c r="P82" i="23"/>
  <c r="Q82" i="23" s="1"/>
  <c r="S82" i="23" s="1"/>
  <c r="U82" i="23" s="1"/>
  <c r="AQ82" i="23" s="1"/>
  <c r="AU82" i="23" s="1"/>
  <c r="P98" i="24"/>
  <c r="Q98" i="24" s="1"/>
  <c r="S98" i="24" s="1"/>
  <c r="U98" i="24" s="1"/>
  <c r="AJ98" i="24" s="1"/>
  <c r="AN98" i="24" s="1"/>
  <c r="P36" i="5"/>
  <c r="Q36" i="5" s="1"/>
  <c r="S36" i="5" s="1"/>
  <c r="U36" i="5" s="1"/>
  <c r="AQ36" i="5" s="1"/>
  <c r="AU36" i="5" s="1"/>
  <c r="O37" i="5"/>
  <c r="P37" i="5" s="1"/>
  <c r="Q37" i="5" s="1"/>
  <c r="S37" i="5" s="1"/>
  <c r="U37" i="5" s="1"/>
  <c r="AQ37" i="5" s="1"/>
  <c r="AU37" i="5" s="1"/>
  <c r="AV37" i="5" s="1"/>
  <c r="BA128" i="5"/>
  <c r="AX128" i="5"/>
  <c r="P145" i="4"/>
  <c r="Q145" i="4" s="1"/>
  <c r="S145" i="4" s="1"/>
  <c r="U145" i="4" s="1"/>
  <c r="AT145" i="4" s="1"/>
  <c r="AX145" i="4" s="1"/>
  <c r="N83" i="21"/>
  <c r="O83" i="21" s="1"/>
  <c r="O143" i="27"/>
  <c r="N99" i="3"/>
  <c r="O66" i="14"/>
  <c r="P80" i="15"/>
  <c r="Q80" i="15" s="1"/>
  <c r="S80" i="15" s="1"/>
  <c r="U80" i="15" s="1"/>
  <c r="AQ80" i="15" s="1"/>
  <c r="AU80" i="15" s="1"/>
  <c r="O81" i="15"/>
  <c r="O114" i="16"/>
  <c r="O144" i="30"/>
  <c r="O82" i="17"/>
  <c r="P67" i="34" l="1"/>
  <c r="Q67" i="34" s="1"/>
  <c r="S67" i="34" s="1"/>
  <c r="U67" i="34" s="1"/>
  <c r="AQ67" i="34" s="1"/>
  <c r="AU67" i="34" s="1"/>
  <c r="P129" i="34"/>
  <c r="Q129" i="34" s="1"/>
  <c r="S129" i="34" s="1"/>
  <c r="U129" i="34" s="1"/>
  <c r="AT129" i="34" s="1"/>
  <c r="O130" i="34"/>
  <c r="P68" i="15"/>
  <c r="Q68" i="15" s="1"/>
  <c r="S68" i="15" s="1"/>
  <c r="U68" i="15" s="1"/>
  <c r="AQ68" i="15" s="1"/>
  <c r="AU68" i="15" s="1"/>
  <c r="O69" i="15"/>
  <c r="P69" i="15" s="1"/>
  <c r="Q69" i="15" s="1"/>
  <c r="S69" i="15" s="1"/>
  <c r="U69" i="15" s="1"/>
  <c r="AQ69" i="15" s="1"/>
  <c r="AU69" i="15" s="1"/>
  <c r="AV69" i="15" s="1"/>
  <c r="P131" i="1"/>
  <c r="Q131" i="1" s="1"/>
  <c r="S131" i="1" s="1"/>
  <c r="U131" i="1" s="1"/>
  <c r="AT131" i="1" s="1"/>
  <c r="O132" i="1"/>
  <c r="P132" i="1" s="1"/>
  <c r="Q132" i="1" s="1"/>
  <c r="S132" i="1" s="1"/>
  <c r="U132" i="1" s="1"/>
  <c r="AT132" i="1" s="1"/>
  <c r="P83" i="23"/>
  <c r="Q83" i="23" s="1"/>
  <c r="S83" i="23" s="1"/>
  <c r="U83" i="23" s="1"/>
  <c r="AQ83" i="23" s="1"/>
  <c r="AU83" i="23" s="1"/>
  <c r="O84" i="23"/>
  <c r="P84" i="23" s="1"/>
  <c r="Q84" i="23" s="1"/>
  <c r="S84" i="23" s="1"/>
  <c r="U84" i="23" s="1"/>
  <c r="AQ84" i="23" s="1"/>
  <c r="AU84" i="23" s="1"/>
  <c r="AV84" i="23" s="1"/>
  <c r="P99" i="14"/>
  <c r="Q99" i="14" s="1"/>
  <c r="S99" i="14" s="1"/>
  <c r="U99" i="14" s="1"/>
  <c r="AJ99" i="14" s="1"/>
  <c r="AN99" i="14" s="1"/>
  <c r="O100" i="14"/>
  <c r="P100" i="14" s="1"/>
  <c r="Q100" i="14" s="1"/>
  <c r="S100" i="14" s="1"/>
  <c r="U100" i="14" s="1"/>
  <c r="AJ100" i="14" s="1"/>
  <c r="AN100" i="14" s="1"/>
  <c r="AO100" i="14" s="1"/>
  <c r="P146" i="1"/>
  <c r="Q146" i="1" s="1"/>
  <c r="S146" i="1" s="1"/>
  <c r="U146" i="1" s="1"/>
  <c r="AT146" i="1" s="1"/>
  <c r="AX146" i="1" s="1"/>
  <c r="O147" i="1"/>
  <c r="P147" i="1" s="1"/>
  <c r="Q147" i="1" s="1"/>
  <c r="S147" i="1" s="1"/>
  <c r="U147" i="1" s="1"/>
  <c r="AT147" i="1" s="1"/>
  <c r="AX147" i="1" s="1"/>
  <c r="AY147" i="1" s="1"/>
  <c r="P36" i="11"/>
  <c r="Q36" i="11" s="1"/>
  <c r="S36" i="11" s="1"/>
  <c r="U36" i="11" s="1"/>
  <c r="AQ36" i="11" s="1"/>
  <c r="AU36" i="11" s="1"/>
  <c r="O37" i="11"/>
  <c r="P37" i="11" s="1"/>
  <c r="Q37" i="11" s="1"/>
  <c r="S37" i="11" s="1"/>
  <c r="U37" i="11" s="1"/>
  <c r="AQ37" i="11" s="1"/>
  <c r="AU37" i="11" s="1"/>
  <c r="AV37" i="11" s="1"/>
  <c r="P83" i="6"/>
  <c r="Q83" i="6" s="1"/>
  <c r="S83" i="6" s="1"/>
  <c r="U83" i="6" s="1"/>
  <c r="AQ83" i="6" s="1"/>
  <c r="AU83" i="6" s="1"/>
  <c r="O84" i="6"/>
  <c r="P84" i="6" s="1"/>
  <c r="Q84" i="6" s="1"/>
  <c r="S84" i="6" s="1"/>
  <c r="U84" i="6" s="1"/>
  <c r="AQ84" i="6" s="1"/>
  <c r="AU84" i="6" s="1"/>
  <c r="AV84" i="6" s="1"/>
  <c r="P115" i="8"/>
  <c r="Q115" i="8" s="1"/>
  <c r="S115" i="8" s="1"/>
  <c r="U115" i="8" s="1"/>
  <c r="AT115" i="8" s="1"/>
  <c r="AX115" i="8" s="1"/>
  <c r="O116" i="8"/>
  <c r="P116" i="8" s="1"/>
  <c r="Q116" i="8" s="1"/>
  <c r="S116" i="8" s="1"/>
  <c r="U116" i="8" s="1"/>
  <c r="AT116" i="8" s="1"/>
  <c r="AX116" i="8" s="1"/>
  <c r="AY116" i="8" s="1"/>
  <c r="P52" i="5"/>
  <c r="Q52" i="5" s="1"/>
  <c r="S52" i="5" s="1"/>
  <c r="U52" i="5" s="1"/>
  <c r="AQ52" i="5" s="1"/>
  <c r="AU52" i="5" s="1"/>
  <c r="P115" i="1"/>
  <c r="Q115" i="1" s="1"/>
  <c r="S115" i="1" s="1"/>
  <c r="U115" i="1" s="1"/>
  <c r="AT115" i="1" s="1"/>
  <c r="AX115" i="1" s="1"/>
  <c r="O116" i="1"/>
  <c r="P116" i="1" s="1"/>
  <c r="Q116" i="1" s="1"/>
  <c r="S116" i="1" s="1"/>
  <c r="U116" i="1" s="1"/>
  <c r="AT116" i="1" s="1"/>
  <c r="AX116" i="1" s="1"/>
  <c r="AY116" i="1" s="1"/>
  <c r="P36" i="20"/>
  <c r="Q36" i="20" s="1"/>
  <c r="S36" i="20" s="1"/>
  <c r="U36" i="20" s="1"/>
  <c r="AQ36" i="20" s="1"/>
  <c r="AU36" i="20" s="1"/>
  <c r="O37" i="20"/>
  <c r="P37" i="20" s="1"/>
  <c r="Q37" i="20" s="1"/>
  <c r="S37" i="20" s="1"/>
  <c r="U37" i="20" s="1"/>
  <c r="AQ37" i="20" s="1"/>
  <c r="AU37" i="20" s="1"/>
  <c r="AV37" i="20" s="1"/>
  <c r="P83" i="31"/>
  <c r="Q83" i="31" s="1"/>
  <c r="S83" i="31" s="1"/>
  <c r="U83" i="31" s="1"/>
  <c r="AQ83" i="31" s="1"/>
  <c r="AU83" i="31" s="1"/>
  <c r="O84" i="31"/>
  <c r="P84" i="31" s="1"/>
  <c r="Q84" i="31" s="1"/>
  <c r="S84" i="31" s="1"/>
  <c r="U84" i="31" s="1"/>
  <c r="AQ84" i="31" s="1"/>
  <c r="AU84" i="31" s="1"/>
  <c r="AV84" i="31" s="1"/>
  <c r="P83" i="21"/>
  <c r="Q83" i="21" s="1"/>
  <c r="S83" i="21" s="1"/>
  <c r="U83" i="21" s="1"/>
  <c r="AQ83" i="21" s="1"/>
  <c r="AU83" i="21" s="1"/>
  <c r="O84" i="21"/>
  <c r="P84" i="21" s="1"/>
  <c r="Q84" i="21" s="1"/>
  <c r="S84" i="21" s="1"/>
  <c r="U84" i="21" s="1"/>
  <c r="AQ84" i="21" s="1"/>
  <c r="AU84" i="21" s="1"/>
  <c r="AV84" i="21" s="1"/>
  <c r="P99" i="25"/>
  <c r="Q99" i="25" s="1"/>
  <c r="S99" i="25" s="1"/>
  <c r="U99" i="25" s="1"/>
  <c r="AJ99" i="25" s="1"/>
  <c r="AN99" i="25" s="1"/>
  <c r="P143" i="15"/>
  <c r="Q143" i="15" s="1"/>
  <c r="S143" i="15" s="1"/>
  <c r="U143" i="15" s="1"/>
  <c r="AT143" i="15" s="1"/>
  <c r="AX143" i="15" s="1"/>
  <c r="N131" i="7"/>
  <c r="P130" i="7"/>
  <c r="Q130" i="7" s="1"/>
  <c r="S130" i="7" s="1"/>
  <c r="U130" i="7" s="1"/>
  <c r="AT130" i="7" s="1"/>
  <c r="P114" i="31"/>
  <c r="Q114" i="31" s="1"/>
  <c r="S114" i="31" s="1"/>
  <c r="U114" i="31" s="1"/>
  <c r="AT114" i="31" s="1"/>
  <c r="AX114" i="31" s="1"/>
  <c r="N83" i="11"/>
  <c r="P82" i="11"/>
  <c r="Q82" i="11" s="1"/>
  <c r="S82" i="11" s="1"/>
  <c r="U82" i="11" s="1"/>
  <c r="AQ82" i="11" s="1"/>
  <c r="AU82" i="11" s="1"/>
  <c r="O83" i="11"/>
  <c r="P129" i="19"/>
  <c r="Q129" i="19" s="1"/>
  <c r="S129" i="19" s="1"/>
  <c r="U129" i="19" s="1"/>
  <c r="AT129" i="19" s="1"/>
  <c r="O130" i="19"/>
  <c r="P129" i="29"/>
  <c r="Q129" i="29" s="1"/>
  <c r="S129" i="29" s="1"/>
  <c r="U129" i="29" s="1"/>
  <c r="AT129" i="29" s="1"/>
  <c r="O130" i="29"/>
  <c r="P98" i="19"/>
  <c r="Q98" i="19" s="1"/>
  <c r="S98" i="19" s="1"/>
  <c r="U98" i="19" s="1"/>
  <c r="AJ98" i="19" s="1"/>
  <c r="AN98" i="19" s="1"/>
  <c r="N99" i="19"/>
  <c r="O99" i="19" s="1"/>
  <c r="P143" i="23"/>
  <c r="Q143" i="23" s="1"/>
  <c r="S143" i="23" s="1"/>
  <c r="U143" i="23" s="1"/>
  <c r="AT143" i="23" s="1"/>
  <c r="AX143" i="23" s="1"/>
  <c r="P51" i="1"/>
  <c r="Q51" i="1" s="1"/>
  <c r="S51" i="1" s="1"/>
  <c r="U51" i="1" s="1"/>
  <c r="AQ51" i="1" s="1"/>
  <c r="AU51" i="1" s="1"/>
  <c r="P144" i="9"/>
  <c r="Q144" i="9" s="1"/>
  <c r="S144" i="9" s="1"/>
  <c r="U144" i="9" s="1"/>
  <c r="AT144" i="9" s="1"/>
  <c r="AX144" i="9" s="1"/>
  <c r="O145" i="9"/>
  <c r="AX129" i="30"/>
  <c r="BA129" i="30"/>
  <c r="P36" i="13"/>
  <c r="Q36" i="13" s="1"/>
  <c r="S36" i="13" s="1"/>
  <c r="U36" i="13" s="1"/>
  <c r="AQ36" i="13" s="1"/>
  <c r="AU36" i="13" s="1"/>
  <c r="O37" i="13"/>
  <c r="P37" i="13" s="1"/>
  <c r="Q37" i="13" s="1"/>
  <c r="S37" i="13" s="1"/>
  <c r="U37" i="13" s="1"/>
  <c r="AQ37" i="13" s="1"/>
  <c r="AU37" i="13" s="1"/>
  <c r="AV37" i="13" s="1"/>
  <c r="N83" i="2"/>
  <c r="N99" i="31"/>
  <c r="P98" i="31"/>
  <c r="Q98" i="31" s="1"/>
  <c r="S98" i="31" s="1"/>
  <c r="U98" i="31" s="1"/>
  <c r="AJ98" i="31" s="1"/>
  <c r="AN98" i="31" s="1"/>
  <c r="O99" i="31"/>
  <c r="N99" i="6"/>
  <c r="P112" i="10"/>
  <c r="Q112" i="10" s="1"/>
  <c r="S112" i="10" s="1"/>
  <c r="U112" i="10" s="1"/>
  <c r="AT112" i="10" s="1"/>
  <c r="AX112" i="10" s="1"/>
  <c r="N36" i="24"/>
  <c r="BA129" i="7"/>
  <c r="AX129" i="7"/>
  <c r="BA130" i="12"/>
  <c r="AX130" i="12"/>
  <c r="P97" i="11"/>
  <c r="Q97" i="11" s="1"/>
  <c r="S97" i="11" s="1"/>
  <c r="U97" i="11" s="1"/>
  <c r="AJ97" i="11" s="1"/>
  <c r="AN97" i="11" s="1"/>
  <c r="O98" i="11"/>
  <c r="P130" i="30"/>
  <c r="Q130" i="30" s="1"/>
  <c r="S130" i="30" s="1"/>
  <c r="U130" i="30" s="1"/>
  <c r="AT130" i="30" s="1"/>
  <c r="N131" i="30"/>
  <c r="O131" i="30" s="1"/>
  <c r="P129" i="8"/>
  <c r="Q129" i="8" s="1"/>
  <c r="S129" i="8" s="1"/>
  <c r="U129" i="8" s="1"/>
  <c r="AT129" i="8" s="1"/>
  <c r="O130" i="8"/>
  <c r="N115" i="18"/>
  <c r="P114" i="18"/>
  <c r="Q114" i="18" s="1"/>
  <c r="S114" i="18" s="1"/>
  <c r="U114" i="18" s="1"/>
  <c r="AT114" i="18" s="1"/>
  <c r="AX114" i="18" s="1"/>
  <c r="O115" i="18"/>
  <c r="AX128" i="29"/>
  <c r="BA128" i="29"/>
  <c r="P52" i="20"/>
  <c r="Q52" i="20" s="1"/>
  <c r="S52" i="20" s="1"/>
  <c r="U52" i="20" s="1"/>
  <c r="AQ52" i="20" s="1"/>
  <c r="AU52" i="20" s="1"/>
  <c r="O53" i="20"/>
  <c r="P53" i="20" s="1"/>
  <c r="Q53" i="20" s="1"/>
  <c r="S53" i="20" s="1"/>
  <c r="U53" i="20" s="1"/>
  <c r="AQ53" i="20" s="1"/>
  <c r="AU53" i="20" s="1"/>
  <c r="AV53" i="20" s="1"/>
  <c r="O98" i="9"/>
  <c r="O113" i="4"/>
  <c r="O84" i="13"/>
  <c r="P84" i="13" s="1"/>
  <c r="Q84" i="13" s="1"/>
  <c r="S84" i="13" s="1"/>
  <c r="U84" i="13" s="1"/>
  <c r="AQ84" i="13" s="1"/>
  <c r="AU84" i="13" s="1"/>
  <c r="AV84" i="13" s="1"/>
  <c r="P112" i="23"/>
  <c r="Q112" i="23" s="1"/>
  <c r="S112" i="23" s="1"/>
  <c r="U112" i="23" s="1"/>
  <c r="AT112" i="23" s="1"/>
  <c r="AX112" i="23" s="1"/>
  <c r="O113" i="23"/>
  <c r="O98" i="5"/>
  <c r="N131" i="12"/>
  <c r="O131" i="12" s="1"/>
  <c r="O37" i="17"/>
  <c r="P37" i="17" s="1"/>
  <c r="Q37" i="17" s="1"/>
  <c r="S37" i="17" s="1"/>
  <c r="U37" i="17" s="1"/>
  <c r="AQ37" i="17" s="1"/>
  <c r="AU37" i="17" s="1"/>
  <c r="AV37" i="17" s="1"/>
  <c r="P128" i="16"/>
  <c r="Q128" i="16" s="1"/>
  <c r="S128" i="16" s="1"/>
  <c r="U128" i="16" s="1"/>
  <c r="AT128" i="16" s="1"/>
  <c r="P68" i="26"/>
  <c r="Q68" i="26" s="1"/>
  <c r="S68" i="26" s="1"/>
  <c r="U68" i="26" s="1"/>
  <c r="AQ68" i="26" s="1"/>
  <c r="AU68" i="26" s="1"/>
  <c r="P114" i="2"/>
  <c r="Q114" i="2" s="1"/>
  <c r="S114" i="2" s="1"/>
  <c r="U114" i="2" s="1"/>
  <c r="AT114" i="2" s="1"/>
  <c r="AX114" i="2" s="1"/>
  <c r="P98" i="28"/>
  <c r="Q98" i="28" s="1"/>
  <c r="S98" i="28" s="1"/>
  <c r="U98" i="28" s="1"/>
  <c r="AJ98" i="28" s="1"/>
  <c r="AN98" i="28" s="1"/>
  <c r="N146" i="4"/>
  <c r="O146" i="4" s="1"/>
  <c r="O143" i="16"/>
  <c r="P98" i="10"/>
  <c r="Q98" i="10" s="1"/>
  <c r="S98" i="10" s="1"/>
  <c r="U98" i="10" s="1"/>
  <c r="AJ98" i="10" s="1"/>
  <c r="AN98" i="10" s="1"/>
  <c r="O51" i="24"/>
  <c r="P145" i="10"/>
  <c r="Q145" i="10" s="1"/>
  <c r="S145" i="10" s="1"/>
  <c r="U145" i="10" s="1"/>
  <c r="AT145" i="10" s="1"/>
  <c r="AX145" i="10" s="1"/>
  <c r="N146" i="10"/>
  <c r="O84" i="30"/>
  <c r="P84" i="30" s="1"/>
  <c r="Q84" i="30" s="1"/>
  <c r="S84" i="30" s="1"/>
  <c r="U84" i="30" s="1"/>
  <c r="AQ84" i="30" s="1"/>
  <c r="AU84" i="30" s="1"/>
  <c r="AV84" i="30" s="1"/>
  <c r="O98" i="29"/>
  <c r="O69" i="19"/>
  <c r="P69" i="19" s="1"/>
  <c r="Q69" i="19" s="1"/>
  <c r="S69" i="19" s="1"/>
  <c r="U69" i="19" s="1"/>
  <c r="AQ69" i="19" s="1"/>
  <c r="AU69" i="19" s="1"/>
  <c r="AV69" i="19" s="1"/>
  <c r="P96" i="21"/>
  <c r="Q96" i="21" s="1"/>
  <c r="S96" i="21" s="1"/>
  <c r="U96" i="21" s="1"/>
  <c r="AJ96" i="21" s="1"/>
  <c r="AN96" i="21" s="1"/>
  <c r="P81" i="29"/>
  <c r="Q81" i="29" s="1"/>
  <c r="S81" i="29" s="1"/>
  <c r="U81" i="29" s="1"/>
  <c r="AQ81" i="29" s="1"/>
  <c r="AU81" i="29" s="1"/>
  <c r="O113" i="19"/>
  <c r="N68" i="6"/>
  <c r="O68" i="6" s="1"/>
  <c r="O97" i="30"/>
  <c r="O37" i="23"/>
  <c r="P37" i="23" s="1"/>
  <c r="Q37" i="23" s="1"/>
  <c r="S37" i="23" s="1"/>
  <c r="U37" i="23" s="1"/>
  <c r="AQ37" i="23" s="1"/>
  <c r="AU37" i="23" s="1"/>
  <c r="AV37" i="23" s="1"/>
  <c r="P68" i="30"/>
  <c r="Q68" i="30" s="1"/>
  <c r="S68" i="30" s="1"/>
  <c r="U68" i="30" s="1"/>
  <c r="AQ68" i="30" s="1"/>
  <c r="AU68" i="30" s="1"/>
  <c r="P36" i="12"/>
  <c r="Q36" i="12" s="1"/>
  <c r="S36" i="12" s="1"/>
  <c r="U36" i="12" s="1"/>
  <c r="AQ36" i="12" s="1"/>
  <c r="AU36" i="12" s="1"/>
  <c r="P115" i="17"/>
  <c r="Q115" i="17" s="1"/>
  <c r="S115" i="17" s="1"/>
  <c r="U115" i="17" s="1"/>
  <c r="AT115" i="17" s="1"/>
  <c r="AX115" i="17" s="1"/>
  <c r="O116" i="17"/>
  <c r="P116" i="17" s="1"/>
  <c r="Q116" i="17" s="1"/>
  <c r="S116" i="17" s="1"/>
  <c r="U116" i="17" s="1"/>
  <c r="AT116" i="17" s="1"/>
  <c r="AX116" i="17" s="1"/>
  <c r="AY116" i="17" s="1"/>
  <c r="N52" i="13"/>
  <c r="P51" i="13"/>
  <c r="Q51" i="13" s="1"/>
  <c r="S51" i="13" s="1"/>
  <c r="U51" i="13" s="1"/>
  <c r="AQ51" i="13" s="1"/>
  <c r="AU51" i="13" s="1"/>
  <c r="O52" i="13"/>
  <c r="P82" i="8"/>
  <c r="Q82" i="8" s="1"/>
  <c r="S82" i="8" s="1"/>
  <c r="U82" i="8" s="1"/>
  <c r="AQ82" i="8" s="1"/>
  <c r="AU82" i="8" s="1"/>
  <c r="P112" i="5"/>
  <c r="Q112" i="5" s="1"/>
  <c r="S112" i="5" s="1"/>
  <c r="U112" i="5" s="1"/>
  <c r="AT112" i="5" s="1"/>
  <c r="AX112" i="5" s="1"/>
  <c r="N68" i="11"/>
  <c r="O68" i="11" s="1"/>
  <c r="N115" i="25"/>
  <c r="P114" i="25"/>
  <c r="Q114" i="25" s="1"/>
  <c r="S114" i="25" s="1"/>
  <c r="U114" i="25" s="1"/>
  <c r="AT114" i="25" s="1"/>
  <c r="AX114" i="25" s="1"/>
  <c r="N146" i="13"/>
  <c r="P145" i="13"/>
  <c r="Q145" i="13" s="1"/>
  <c r="S145" i="13" s="1"/>
  <c r="U145" i="13" s="1"/>
  <c r="AT145" i="13" s="1"/>
  <c r="AX145" i="13" s="1"/>
  <c r="O144" i="31"/>
  <c r="O128" i="15"/>
  <c r="P144" i="33"/>
  <c r="Q144" i="33" s="1"/>
  <c r="S144" i="33" s="1"/>
  <c r="U144" i="33" s="1"/>
  <c r="AT144" i="33" s="1"/>
  <c r="AX144" i="33" s="1"/>
  <c r="O145" i="33"/>
  <c r="P82" i="24"/>
  <c r="Q82" i="24" s="1"/>
  <c r="S82" i="24" s="1"/>
  <c r="U82" i="24" s="1"/>
  <c r="AQ82" i="24" s="1"/>
  <c r="AU82" i="24" s="1"/>
  <c r="N83" i="24"/>
  <c r="O83" i="24" s="1"/>
  <c r="O68" i="28"/>
  <c r="P97" i="27"/>
  <c r="Q97" i="27" s="1"/>
  <c r="S97" i="27" s="1"/>
  <c r="U97" i="27" s="1"/>
  <c r="AJ97" i="27" s="1"/>
  <c r="AN97" i="27" s="1"/>
  <c r="O98" i="27"/>
  <c r="P144" i="6"/>
  <c r="Q144" i="6" s="1"/>
  <c r="S144" i="6" s="1"/>
  <c r="U144" i="6" s="1"/>
  <c r="AT144" i="6" s="1"/>
  <c r="AX144" i="6" s="1"/>
  <c r="N68" i="25"/>
  <c r="P67" i="25"/>
  <c r="Q67" i="25" s="1"/>
  <c r="S67" i="25" s="1"/>
  <c r="U67" i="25" s="1"/>
  <c r="AQ67" i="25" s="1"/>
  <c r="AU67" i="25" s="1"/>
  <c r="P129" i="5"/>
  <c r="Q129" i="5" s="1"/>
  <c r="S129" i="5" s="1"/>
  <c r="U129" i="5" s="1"/>
  <c r="AT129" i="5" s="1"/>
  <c r="P144" i="22"/>
  <c r="Q144" i="22" s="1"/>
  <c r="S144" i="22" s="1"/>
  <c r="U144" i="22" s="1"/>
  <c r="AT144" i="22" s="1"/>
  <c r="AX144" i="22" s="1"/>
  <c r="O114" i="33"/>
  <c r="O82" i="12"/>
  <c r="P112" i="26"/>
  <c r="Q112" i="26" s="1"/>
  <c r="S112" i="26" s="1"/>
  <c r="U112" i="26" s="1"/>
  <c r="AT112" i="26" s="1"/>
  <c r="AX112" i="26" s="1"/>
  <c r="O84" i="27"/>
  <c r="P84" i="27" s="1"/>
  <c r="Q84" i="27" s="1"/>
  <c r="S84" i="27" s="1"/>
  <c r="U84" i="27" s="1"/>
  <c r="AQ84" i="27" s="1"/>
  <c r="AU84" i="27" s="1"/>
  <c r="AV84" i="27" s="1"/>
  <c r="P129" i="21"/>
  <c r="Q129" i="21" s="1"/>
  <c r="S129" i="21" s="1"/>
  <c r="U129" i="21" s="1"/>
  <c r="AT129" i="21" s="1"/>
  <c r="O130" i="21"/>
  <c r="O129" i="20"/>
  <c r="O113" i="7"/>
  <c r="O82" i="4"/>
  <c r="O100" i="18"/>
  <c r="P100" i="18" s="1"/>
  <c r="Q100" i="18" s="1"/>
  <c r="S100" i="18" s="1"/>
  <c r="U100" i="18" s="1"/>
  <c r="AJ100" i="18" s="1"/>
  <c r="AN100" i="18" s="1"/>
  <c r="AO100" i="18" s="1"/>
  <c r="O129" i="24"/>
  <c r="P130" i="10"/>
  <c r="Q130" i="10" s="1"/>
  <c r="S130" i="10" s="1"/>
  <c r="U130" i="10" s="1"/>
  <c r="AT130" i="10" s="1"/>
  <c r="N68" i="28"/>
  <c r="N52" i="11"/>
  <c r="O52" i="11" s="1"/>
  <c r="P52" i="27"/>
  <c r="Q52" i="27" s="1"/>
  <c r="S52" i="27" s="1"/>
  <c r="U52" i="27" s="1"/>
  <c r="AQ52" i="27" s="1"/>
  <c r="AU52" i="27" s="1"/>
  <c r="O53" i="27"/>
  <c r="P53" i="27" s="1"/>
  <c r="Q53" i="27" s="1"/>
  <c r="S53" i="27" s="1"/>
  <c r="U53" i="27" s="1"/>
  <c r="AQ53" i="27" s="1"/>
  <c r="AU53" i="27" s="1"/>
  <c r="AV53" i="27" s="1"/>
  <c r="P99" i="3"/>
  <c r="Q99" i="3" s="1"/>
  <c r="S99" i="3" s="1"/>
  <c r="U99" i="3" s="1"/>
  <c r="AJ99" i="3" s="1"/>
  <c r="AN99" i="3" s="1"/>
  <c r="O100" i="3"/>
  <c r="P100" i="3" s="1"/>
  <c r="Q100" i="3" s="1"/>
  <c r="S100" i="3" s="1"/>
  <c r="U100" i="3" s="1"/>
  <c r="AJ100" i="3" s="1"/>
  <c r="AN100" i="3" s="1"/>
  <c r="AO100" i="3" s="1"/>
  <c r="P143" i="5"/>
  <c r="Q143" i="5" s="1"/>
  <c r="S143" i="5" s="1"/>
  <c r="U143" i="5" s="1"/>
  <c r="AT143" i="5" s="1"/>
  <c r="AX143" i="5" s="1"/>
  <c r="O144" i="5"/>
  <c r="P113" i="27"/>
  <c r="Q113" i="27" s="1"/>
  <c r="S113" i="27" s="1"/>
  <c r="U113" i="27" s="1"/>
  <c r="AT113" i="27" s="1"/>
  <c r="AX113" i="27" s="1"/>
  <c r="O114" i="27"/>
  <c r="AX128" i="20"/>
  <c r="BA128" i="20"/>
  <c r="N68" i="3"/>
  <c r="P67" i="3"/>
  <c r="Q67" i="3" s="1"/>
  <c r="S67" i="3" s="1"/>
  <c r="U67" i="3" s="1"/>
  <c r="AQ67" i="3" s="1"/>
  <c r="AU67" i="3" s="1"/>
  <c r="O68" i="3"/>
  <c r="P36" i="28"/>
  <c r="Q36" i="28" s="1"/>
  <c r="S36" i="28" s="1"/>
  <c r="U36" i="28" s="1"/>
  <c r="AQ36" i="28" s="1"/>
  <c r="AU36" i="28" s="1"/>
  <c r="AX128" i="24"/>
  <c r="BA128" i="24"/>
  <c r="P82" i="33"/>
  <c r="Q82" i="33" s="1"/>
  <c r="S82" i="33" s="1"/>
  <c r="U82" i="33" s="1"/>
  <c r="AQ82" i="33" s="1"/>
  <c r="AU82" i="33" s="1"/>
  <c r="O130" i="26"/>
  <c r="P98" i="4"/>
  <c r="Q98" i="4" s="1"/>
  <c r="S98" i="4" s="1"/>
  <c r="U98" i="4" s="1"/>
  <c r="AJ98" i="4" s="1"/>
  <c r="AN98" i="4" s="1"/>
  <c r="P130" i="17"/>
  <c r="Q130" i="17" s="1"/>
  <c r="S130" i="17" s="1"/>
  <c r="U130" i="17" s="1"/>
  <c r="AT130" i="17" s="1"/>
  <c r="P143" i="24"/>
  <c r="Q143" i="24" s="1"/>
  <c r="S143" i="24" s="1"/>
  <c r="U143" i="24" s="1"/>
  <c r="AT143" i="24" s="1"/>
  <c r="AX143" i="24" s="1"/>
  <c r="P99" i="2"/>
  <c r="Q99" i="2" s="1"/>
  <c r="S99" i="2" s="1"/>
  <c r="U99" i="2" s="1"/>
  <c r="AJ99" i="2" s="1"/>
  <c r="AN99" i="2" s="1"/>
  <c r="O100" i="2"/>
  <c r="P100" i="2" s="1"/>
  <c r="Q100" i="2" s="1"/>
  <c r="S100" i="2" s="1"/>
  <c r="U100" i="2" s="1"/>
  <c r="AJ100" i="2" s="1"/>
  <c r="AN100" i="2" s="1"/>
  <c r="AO100" i="2" s="1"/>
  <c r="P113" i="11"/>
  <c r="Q113" i="11" s="1"/>
  <c r="S113" i="11" s="1"/>
  <c r="U113" i="11" s="1"/>
  <c r="AT113" i="11" s="1"/>
  <c r="AX113" i="11" s="1"/>
  <c r="O114" i="11"/>
  <c r="P144" i="14"/>
  <c r="Q144" i="14" s="1"/>
  <c r="S144" i="14" s="1"/>
  <c r="U144" i="14" s="1"/>
  <c r="AT144" i="14" s="1"/>
  <c r="AX144" i="14" s="1"/>
  <c r="P128" i="22"/>
  <c r="Q128" i="22" s="1"/>
  <c r="S128" i="22" s="1"/>
  <c r="U128" i="22" s="1"/>
  <c r="AT128" i="22" s="1"/>
  <c r="P97" i="7"/>
  <c r="Q97" i="7" s="1"/>
  <c r="S97" i="7" s="1"/>
  <c r="U97" i="7" s="1"/>
  <c r="AJ97" i="7" s="1"/>
  <c r="AN97" i="7" s="1"/>
  <c r="P129" i="27"/>
  <c r="Q129" i="27" s="1"/>
  <c r="S129" i="27" s="1"/>
  <c r="U129" i="27" s="1"/>
  <c r="AT129" i="27" s="1"/>
  <c r="O130" i="27"/>
  <c r="P83" i="14"/>
  <c r="Q83" i="14" s="1"/>
  <c r="S83" i="14" s="1"/>
  <c r="U83" i="14" s="1"/>
  <c r="AQ83" i="14" s="1"/>
  <c r="AU83" i="14" s="1"/>
  <c r="O84" i="14"/>
  <c r="P84" i="14" s="1"/>
  <c r="Q84" i="14" s="1"/>
  <c r="S84" i="14" s="1"/>
  <c r="U84" i="14" s="1"/>
  <c r="AQ84" i="14" s="1"/>
  <c r="AU84" i="14" s="1"/>
  <c r="AV84" i="14" s="1"/>
  <c r="N83" i="22"/>
  <c r="P82" i="22"/>
  <c r="Q82" i="22" s="1"/>
  <c r="S82" i="22" s="1"/>
  <c r="U82" i="22" s="1"/>
  <c r="AQ82" i="22" s="1"/>
  <c r="AU82" i="22" s="1"/>
  <c r="O83" i="22"/>
  <c r="P114" i="6"/>
  <c r="Q114" i="6" s="1"/>
  <c r="S114" i="6" s="1"/>
  <c r="U114" i="6" s="1"/>
  <c r="AT114" i="6" s="1"/>
  <c r="AX114" i="6" s="1"/>
  <c r="P50" i="16"/>
  <c r="Q50" i="16" s="1"/>
  <c r="S50" i="16" s="1"/>
  <c r="U50" i="16" s="1"/>
  <c r="AQ50" i="16" s="1"/>
  <c r="AU50" i="16" s="1"/>
  <c r="N115" i="28"/>
  <c r="P114" i="28"/>
  <c r="Q114" i="28" s="1"/>
  <c r="S114" i="28" s="1"/>
  <c r="U114" i="28" s="1"/>
  <c r="AT114" i="28" s="1"/>
  <c r="AX114" i="28" s="1"/>
  <c r="O115" i="28"/>
  <c r="BA129" i="26"/>
  <c r="AX129" i="26"/>
  <c r="AX129" i="17"/>
  <c r="BA129" i="17"/>
  <c r="N68" i="12"/>
  <c r="O68" i="12" s="1"/>
  <c r="P67" i="12"/>
  <c r="Q67" i="12" s="1"/>
  <c r="S67" i="12" s="1"/>
  <c r="U67" i="12" s="1"/>
  <c r="AQ67" i="12" s="1"/>
  <c r="AU67" i="12" s="1"/>
  <c r="N99" i="24"/>
  <c r="O99" i="24" s="1"/>
  <c r="P97" i="13"/>
  <c r="Q97" i="13" s="1"/>
  <c r="S97" i="13" s="1"/>
  <c r="U97" i="13" s="1"/>
  <c r="AJ97" i="13" s="1"/>
  <c r="AN97" i="13" s="1"/>
  <c r="O98" i="13"/>
  <c r="P50" i="7"/>
  <c r="Q50" i="7" s="1"/>
  <c r="S50" i="7" s="1"/>
  <c r="U50" i="7" s="1"/>
  <c r="AQ50" i="7" s="1"/>
  <c r="AU50" i="7" s="1"/>
  <c r="O51" i="7"/>
  <c r="P52" i="21"/>
  <c r="Q52" i="21" s="1"/>
  <c r="S52" i="21" s="1"/>
  <c r="U52" i="21" s="1"/>
  <c r="AQ52" i="21" s="1"/>
  <c r="AU52" i="21" s="1"/>
  <c r="O53" i="21"/>
  <c r="P53" i="21" s="1"/>
  <c r="Q53" i="21" s="1"/>
  <c r="S53" i="21" s="1"/>
  <c r="U53" i="21" s="1"/>
  <c r="AQ53" i="21" s="1"/>
  <c r="AU53" i="21" s="1"/>
  <c r="AV53" i="21" s="1"/>
  <c r="P128" i="11"/>
  <c r="Q128" i="11" s="1"/>
  <c r="S128" i="11" s="1"/>
  <c r="U128" i="11" s="1"/>
  <c r="AT128" i="11" s="1"/>
  <c r="O129" i="11"/>
  <c r="AX128" i="27"/>
  <c r="BA128" i="27"/>
  <c r="P113" i="9"/>
  <c r="Q113" i="9" s="1"/>
  <c r="S113" i="9" s="1"/>
  <c r="U113" i="9" s="1"/>
  <c r="AT113" i="9" s="1"/>
  <c r="AX113" i="9" s="1"/>
  <c r="P128" i="23"/>
  <c r="Q128" i="23" s="1"/>
  <c r="S128" i="23" s="1"/>
  <c r="U128" i="23" s="1"/>
  <c r="AT128" i="23" s="1"/>
  <c r="P98" i="33"/>
  <c r="Q98" i="33" s="1"/>
  <c r="S98" i="33" s="1"/>
  <c r="U98" i="33" s="1"/>
  <c r="AJ98" i="33" s="1"/>
  <c r="AN98" i="33" s="1"/>
  <c r="N36" i="18"/>
  <c r="O36" i="18" s="1"/>
  <c r="P98" i="23"/>
  <c r="Q98" i="23" s="1"/>
  <c r="S98" i="23" s="1"/>
  <c r="U98" i="23" s="1"/>
  <c r="AJ98" i="23" s="1"/>
  <c r="AN98" i="23" s="1"/>
  <c r="P129" i="31"/>
  <c r="Q129" i="31" s="1"/>
  <c r="S129" i="31" s="1"/>
  <c r="U129" i="31" s="1"/>
  <c r="AT129" i="31" s="1"/>
  <c r="P99" i="15"/>
  <c r="Q99" i="15" s="1"/>
  <c r="S99" i="15" s="1"/>
  <c r="U99" i="15" s="1"/>
  <c r="AJ99" i="15" s="1"/>
  <c r="AN99" i="15" s="1"/>
  <c r="P128" i="4"/>
  <c r="Q128" i="4" s="1"/>
  <c r="S128" i="4" s="1"/>
  <c r="U128" i="4" s="1"/>
  <c r="AT128" i="4" s="1"/>
  <c r="O129" i="4"/>
  <c r="P67" i="4"/>
  <c r="Q67" i="4" s="1"/>
  <c r="S67" i="4" s="1"/>
  <c r="U67" i="4" s="1"/>
  <c r="AQ67" i="4" s="1"/>
  <c r="AU67" i="4" s="1"/>
  <c r="P68" i="31"/>
  <c r="Q68" i="31" s="1"/>
  <c r="S68" i="31" s="1"/>
  <c r="U68" i="31" s="1"/>
  <c r="AQ68" i="31" s="1"/>
  <c r="AU68" i="31" s="1"/>
  <c r="O69" i="31"/>
  <c r="P69" i="31" s="1"/>
  <c r="Q69" i="31" s="1"/>
  <c r="S69" i="31" s="1"/>
  <c r="U69" i="31" s="1"/>
  <c r="AQ69" i="31" s="1"/>
  <c r="AU69" i="31" s="1"/>
  <c r="AV69" i="31" s="1"/>
  <c r="P128" i="28"/>
  <c r="Q128" i="28" s="1"/>
  <c r="S128" i="28" s="1"/>
  <c r="U128" i="28" s="1"/>
  <c r="AT128" i="28" s="1"/>
  <c r="O129" i="28"/>
  <c r="P145" i="25"/>
  <c r="Q145" i="25" s="1"/>
  <c r="S145" i="25" s="1"/>
  <c r="U145" i="25" s="1"/>
  <c r="AT145" i="25" s="1"/>
  <c r="AX145" i="25" s="1"/>
  <c r="BA127" i="15"/>
  <c r="AX127" i="15"/>
  <c r="N99" i="26"/>
  <c r="P98" i="26"/>
  <c r="Q98" i="26" s="1"/>
  <c r="S98" i="26" s="1"/>
  <c r="U98" i="26" s="1"/>
  <c r="AJ98" i="26" s="1"/>
  <c r="AN98" i="26" s="1"/>
  <c r="N115" i="30"/>
  <c r="P114" i="30"/>
  <c r="Q114" i="30" s="1"/>
  <c r="S114" i="30" s="1"/>
  <c r="U114" i="30" s="1"/>
  <c r="AT114" i="30" s="1"/>
  <c r="AX114" i="30" s="1"/>
  <c r="O115" i="30"/>
  <c r="P81" i="15"/>
  <c r="Q81" i="15" s="1"/>
  <c r="S81" i="15" s="1"/>
  <c r="U81" i="15" s="1"/>
  <c r="AQ81" i="15" s="1"/>
  <c r="AU81" i="15" s="1"/>
  <c r="O82" i="15"/>
  <c r="P129" i="2"/>
  <c r="Q129" i="2" s="1"/>
  <c r="S129" i="2" s="1"/>
  <c r="U129" i="2" s="1"/>
  <c r="AT129" i="2" s="1"/>
  <c r="AX127" i="11"/>
  <c r="BA127" i="11"/>
  <c r="P68" i="1"/>
  <c r="Q68" i="1" s="1"/>
  <c r="S68" i="1" s="1"/>
  <c r="U68" i="1" s="1"/>
  <c r="AQ68" i="1" s="1"/>
  <c r="AU68" i="1" s="1"/>
  <c r="P127" i="9"/>
  <c r="Q127" i="9" s="1"/>
  <c r="S127" i="9" s="1"/>
  <c r="U127" i="9" s="1"/>
  <c r="AT127" i="9" s="1"/>
  <c r="P143" i="7"/>
  <c r="Q143" i="7" s="1"/>
  <c r="S143" i="7" s="1"/>
  <c r="U143" i="7" s="1"/>
  <c r="AT143" i="7" s="1"/>
  <c r="AX143" i="7" s="1"/>
  <c r="P67" i="9"/>
  <c r="Q67" i="9" s="1"/>
  <c r="S67" i="9" s="1"/>
  <c r="U67" i="9" s="1"/>
  <c r="AQ67" i="9" s="1"/>
  <c r="AU67" i="9" s="1"/>
  <c r="P114" i="12"/>
  <c r="Q114" i="12" s="1"/>
  <c r="S114" i="12" s="1"/>
  <c r="U114" i="12" s="1"/>
  <c r="AT114" i="12" s="1"/>
  <c r="AX114" i="12" s="1"/>
  <c r="P143" i="21"/>
  <c r="Q143" i="21" s="1"/>
  <c r="S143" i="21" s="1"/>
  <c r="U143" i="21" s="1"/>
  <c r="AT143" i="21" s="1"/>
  <c r="AX143" i="21" s="1"/>
  <c r="O144" i="21"/>
  <c r="P145" i="8"/>
  <c r="Q145" i="8" s="1"/>
  <c r="S145" i="8" s="1"/>
  <c r="U145" i="8" s="1"/>
  <c r="AT145" i="8" s="1"/>
  <c r="AX145" i="8" s="1"/>
  <c r="N146" i="8"/>
  <c r="O146" i="8" s="1"/>
  <c r="BA127" i="4"/>
  <c r="AX127" i="4"/>
  <c r="N68" i="29"/>
  <c r="P67" i="29"/>
  <c r="Q67" i="29" s="1"/>
  <c r="S67" i="29" s="1"/>
  <c r="U67" i="29" s="1"/>
  <c r="AQ67" i="29" s="1"/>
  <c r="AU67" i="29" s="1"/>
  <c r="P52" i="18"/>
  <c r="Q52" i="18" s="1"/>
  <c r="S52" i="18" s="1"/>
  <c r="U52" i="18" s="1"/>
  <c r="AQ52" i="18" s="1"/>
  <c r="AU52" i="18" s="1"/>
  <c r="O53" i="18"/>
  <c r="P53" i="18" s="1"/>
  <c r="Q53" i="18" s="1"/>
  <c r="S53" i="18" s="1"/>
  <c r="U53" i="18" s="1"/>
  <c r="AQ53" i="18" s="1"/>
  <c r="AU53" i="18" s="1"/>
  <c r="AV53" i="18" s="1"/>
  <c r="P114" i="16"/>
  <c r="Q114" i="16" s="1"/>
  <c r="S114" i="16" s="1"/>
  <c r="U114" i="16" s="1"/>
  <c r="AT114" i="16" s="1"/>
  <c r="AX114" i="16" s="1"/>
  <c r="P128" i="33"/>
  <c r="Q128" i="33" s="1"/>
  <c r="S128" i="33" s="1"/>
  <c r="U128" i="33" s="1"/>
  <c r="AT128" i="33" s="1"/>
  <c r="O129" i="33"/>
  <c r="P82" i="16"/>
  <c r="Q82" i="16" s="1"/>
  <c r="S82" i="16" s="1"/>
  <c r="U82" i="16" s="1"/>
  <c r="AQ82" i="16" s="1"/>
  <c r="AU82" i="16" s="1"/>
  <c r="P35" i="26"/>
  <c r="Q35" i="26" s="1"/>
  <c r="S35" i="26" s="1"/>
  <c r="U35" i="26" s="1"/>
  <c r="AQ35" i="26" s="1"/>
  <c r="AU35" i="26" s="1"/>
  <c r="P81" i="1"/>
  <c r="Q81" i="1" s="1"/>
  <c r="S81" i="1" s="1"/>
  <c r="U81" i="1" s="1"/>
  <c r="AQ81" i="1" s="1"/>
  <c r="AU81" i="1" s="1"/>
  <c r="O82" i="1"/>
  <c r="N36" i="21"/>
  <c r="O36" i="21" s="1"/>
  <c r="O129" i="14"/>
  <c r="P129" i="6"/>
  <c r="Q129" i="6" s="1"/>
  <c r="S129" i="6" s="1"/>
  <c r="U129" i="6" s="1"/>
  <c r="AT129" i="6" s="1"/>
  <c r="O130" i="6"/>
  <c r="O143" i="26"/>
  <c r="AX126" i="9"/>
  <c r="BA126" i="9"/>
  <c r="P130" i="3"/>
  <c r="Q130" i="3" s="1"/>
  <c r="S130" i="3" s="1"/>
  <c r="U130" i="3" s="1"/>
  <c r="AT130" i="3" s="1"/>
  <c r="O35" i="8"/>
  <c r="P98" i="8"/>
  <c r="Q98" i="8" s="1"/>
  <c r="S98" i="8" s="1"/>
  <c r="U98" i="8" s="1"/>
  <c r="AJ98" i="8" s="1"/>
  <c r="AN98" i="8" s="1"/>
  <c r="N115" i="13"/>
  <c r="O115" i="13" s="1"/>
  <c r="O69" i="7"/>
  <c r="P69" i="7" s="1"/>
  <c r="Q69" i="7" s="1"/>
  <c r="S69" i="7" s="1"/>
  <c r="U69" i="7" s="1"/>
  <c r="AQ69" i="7" s="1"/>
  <c r="AU69" i="7" s="1"/>
  <c r="AV69" i="7" s="1"/>
  <c r="P81" i="5"/>
  <c r="Q81" i="5" s="1"/>
  <c r="S81" i="5" s="1"/>
  <c r="U81" i="5" s="1"/>
  <c r="AQ81" i="5" s="1"/>
  <c r="AU81" i="5" s="1"/>
  <c r="O82" i="5"/>
  <c r="N52" i="9"/>
  <c r="O52" i="9" s="1"/>
  <c r="O143" i="29"/>
  <c r="O69" i="16"/>
  <c r="P69" i="16" s="1"/>
  <c r="Q69" i="16" s="1"/>
  <c r="S69" i="16" s="1"/>
  <c r="U69" i="16" s="1"/>
  <c r="AQ69" i="16" s="1"/>
  <c r="AU69" i="16" s="1"/>
  <c r="AV69" i="16" s="1"/>
  <c r="O53" i="25"/>
  <c r="P53" i="25" s="1"/>
  <c r="Q53" i="25" s="1"/>
  <c r="S53" i="25" s="1"/>
  <c r="U53" i="25" s="1"/>
  <c r="AQ53" i="25" s="1"/>
  <c r="AU53" i="25" s="1"/>
  <c r="AV53" i="25" s="1"/>
  <c r="P143" i="3"/>
  <c r="Q143" i="3" s="1"/>
  <c r="S143" i="3" s="1"/>
  <c r="U143" i="3" s="1"/>
  <c r="AT143" i="3" s="1"/>
  <c r="AX143" i="3" s="1"/>
  <c r="O144" i="3"/>
  <c r="P113" i="15"/>
  <c r="Q113" i="15" s="1"/>
  <c r="S113" i="15" s="1"/>
  <c r="U113" i="15" s="1"/>
  <c r="AT113" i="15" s="1"/>
  <c r="AX113" i="15" s="1"/>
  <c r="O114" i="15"/>
  <c r="N83" i="17"/>
  <c r="P82" i="17"/>
  <c r="Q82" i="17" s="1"/>
  <c r="S82" i="17" s="1"/>
  <c r="U82" i="17" s="1"/>
  <c r="AQ82" i="17" s="1"/>
  <c r="AU82" i="17" s="1"/>
  <c r="O83" i="17"/>
  <c r="P82" i="19"/>
  <c r="Q82" i="19" s="1"/>
  <c r="S82" i="19" s="1"/>
  <c r="U82" i="19" s="1"/>
  <c r="AQ82" i="19" s="1"/>
  <c r="AU82" i="19" s="1"/>
  <c r="N83" i="19"/>
  <c r="O83" i="19" s="1"/>
  <c r="P146" i="12"/>
  <c r="Q146" i="12" s="1"/>
  <c r="S146" i="12" s="1"/>
  <c r="U146" i="12" s="1"/>
  <c r="AT146" i="12" s="1"/>
  <c r="AX146" i="12" s="1"/>
  <c r="O147" i="12"/>
  <c r="P147" i="12" s="1"/>
  <c r="Q147" i="12" s="1"/>
  <c r="S147" i="12" s="1"/>
  <c r="U147" i="12" s="1"/>
  <c r="AT147" i="12" s="1"/>
  <c r="AX147" i="12" s="1"/>
  <c r="AY147" i="12" s="1"/>
  <c r="O143" i="20"/>
  <c r="P51" i="10"/>
  <c r="Q51" i="10" s="1"/>
  <c r="S51" i="10" s="1"/>
  <c r="U51" i="10" s="1"/>
  <c r="AQ51" i="10" s="1"/>
  <c r="AU51" i="10" s="1"/>
  <c r="P97" i="20"/>
  <c r="Q97" i="20" s="1"/>
  <c r="S97" i="20" s="1"/>
  <c r="U97" i="20" s="1"/>
  <c r="AJ97" i="20" s="1"/>
  <c r="AN97" i="20" s="1"/>
  <c r="O98" i="20"/>
  <c r="AX128" i="14"/>
  <c r="BA128" i="14"/>
  <c r="P113" i="20"/>
  <c r="Q113" i="20" s="1"/>
  <c r="S113" i="20" s="1"/>
  <c r="U113" i="20" s="1"/>
  <c r="AT113" i="20" s="1"/>
  <c r="AX113" i="20" s="1"/>
  <c r="N36" i="2"/>
  <c r="P35" i="2"/>
  <c r="Q35" i="2" s="1"/>
  <c r="S35" i="2" s="1"/>
  <c r="U35" i="2" s="1"/>
  <c r="AQ35" i="2" s="1"/>
  <c r="AU35" i="2" s="1"/>
  <c r="O36" i="2"/>
  <c r="P36" i="16"/>
  <c r="Q36" i="16" s="1"/>
  <c r="S36" i="16" s="1"/>
  <c r="U36" i="16" s="1"/>
  <c r="AQ36" i="16" s="1"/>
  <c r="AU36" i="16" s="1"/>
  <c r="O37" i="16"/>
  <c r="P37" i="16" s="1"/>
  <c r="Q37" i="16" s="1"/>
  <c r="S37" i="16" s="1"/>
  <c r="U37" i="16" s="1"/>
  <c r="AQ37" i="16" s="1"/>
  <c r="AU37" i="16" s="1"/>
  <c r="AV37" i="16" s="1"/>
  <c r="N36" i="22"/>
  <c r="P35" i="22"/>
  <c r="Q35" i="22" s="1"/>
  <c r="S35" i="22" s="1"/>
  <c r="U35" i="22" s="1"/>
  <c r="AQ35" i="22" s="1"/>
  <c r="AU35" i="22" s="1"/>
  <c r="O36" i="22"/>
  <c r="P113" i="14"/>
  <c r="Q113" i="14" s="1"/>
  <c r="S113" i="14" s="1"/>
  <c r="U113" i="14" s="1"/>
  <c r="AT113" i="14" s="1"/>
  <c r="AX113" i="14" s="1"/>
  <c r="O114" i="14"/>
  <c r="P114" i="29"/>
  <c r="Q114" i="29" s="1"/>
  <c r="S114" i="29" s="1"/>
  <c r="U114" i="29" s="1"/>
  <c r="AT114" i="29" s="1"/>
  <c r="AX114" i="29" s="1"/>
  <c r="P129" i="13"/>
  <c r="Q129" i="13" s="1"/>
  <c r="S129" i="13" s="1"/>
  <c r="U129" i="13" s="1"/>
  <c r="AT129" i="13" s="1"/>
  <c r="P144" i="30"/>
  <c r="Q144" i="30" s="1"/>
  <c r="S144" i="30" s="1"/>
  <c r="U144" i="30" s="1"/>
  <c r="AT144" i="30" s="1"/>
  <c r="AX144" i="30" s="1"/>
  <c r="O145" i="30"/>
  <c r="P144" i="2"/>
  <c r="Q144" i="2" s="1"/>
  <c r="S144" i="2" s="1"/>
  <c r="U144" i="2" s="1"/>
  <c r="AT144" i="2" s="1"/>
  <c r="AX144" i="2" s="1"/>
  <c r="O145" i="2"/>
  <c r="P142" i="28"/>
  <c r="Q142" i="28" s="1"/>
  <c r="S142" i="28" s="1"/>
  <c r="U142" i="28" s="1"/>
  <c r="AT142" i="28" s="1"/>
  <c r="AX142" i="28" s="1"/>
  <c r="O143" i="28"/>
  <c r="P97" i="17"/>
  <c r="Q97" i="17" s="1"/>
  <c r="S97" i="17" s="1"/>
  <c r="U97" i="17" s="1"/>
  <c r="AJ97" i="17" s="1"/>
  <c r="AN97" i="17" s="1"/>
  <c r="O52" i="8"/>
  <c r="N68" i="22"/>
  <c r="O68" i="22" s="1"/>
  <c r="N99" i="16"/>
  <c r="O99" i="16" s="1"/>
  <c r="BA130" i="25"/>
  <c r="AX130" i="25"/>
  <c r="P67" i="27"/>
  <c r="Q67" i="27" s="1"/>
  <c r="S67" i="27" s="1"/>
  <c r="U67" i="27" s="1"/>
  <c r="AQ67" i="27" s="1"/>
  <c r="AU67" i="27" s="1"/>
  <c r="P82" i="18"/>
  <c r="Q82" i="18" s="1"/>
  <c r="S82" i="18" s="1"/>
  <c r="U82" i="18" s="1"/>
  <c r="AQ82" i="18" s="1"/>
  <c r="AU82" i="18" s="1"/>
  <c r="P114" i="3"/>
  <c r="Q114" i="3" s="1"/>
  <c r="S114" i="3" s="1"/>
  <c r="U114" i="3" s="1"/>
  <c r="AT114" i="3" s="1"/>
  <c r="AX114" i="3" s="1"/>
  <c r="P66" i="14"/>
  <c r="Q66" i="14" s="1"/>
  <c r="S66" i="14" s="1"/>
  <c r="U66" i="14" s="1"/>
  <c r="AQ66" i="14" s="1"/>
  <c r="AU66" i="14" s="1"/>
  <c r="N68" i="23"/>
  <c r="O68" i="23" s="1"/>
  <c r="P113" i="21"/>
  <c r="Q113" i="21" s="1"/>
  <c r="S113" i="21" s="1"/>
  <c r="U113" i="21" s="1"/>
  <c r="AT113" i="21" s="1"/>
  <c r="AX113" i="21" s="1"/>
  <c r="O114" i="21"/>
  <c r="P143" i="27"/>
  <c r="Q143" i="27" s="1"/>
  <c r="S143" i="27" s="1"/>
  <c r="U143" i="27" s="1"/>
  <c r="AT143" i="27" s="1"/>
  <c r="AX143" i="27" s="1"/>
  <c r="O144" i="27"/>
  <c r="O144" i="17"/>
  <c r="O142" i="19"/>
  <c r="O144" i="18"/>
  <c r="P52" i="3"/>
  <c r="Q52" i="3" s="1"/>
  <c r="S52" i="3" s="1"/>
  <c r="U52" i="3" s="1"/>
  <c r="AQ52" i="3" s="1"/>
  <c r="AU52" i="3" s="1"/>
  <c r="O53" i="3"/>
  <c r="P53" i="3" s="1"/>
  <c r="Q53" i="3" s="1"/>
  <c r="S53" i="3" s="1"/>
  <c r="U53" i="3" s="1"/>
  <c r="AQ53" i="3" s="1"/>
  <c r="AU53" i="3" s="1"/>
  <c r="AV53" i="3" s="1"/>
  <c r="N146" i="11"/>
  <c r="O146" i="11" s="1"/>
  <c r="P82" i="7"/>
  <c r="Q82" i="7" s="1"/>
  <c r="S82" i="7" s="1"/>
  <c r="U82" i="7" s="1"/>
  <c r="AQ82" i="7" s="1"/>
  <c r="AU82" i="7" s="1"/>
  <c r="N83" i="7"/>
  <c r="O83" i="7"/>
  <c r="P113" i="22"/>
  <c r="Q113" i="22" s="1"/>
  <c r="S113" i="22" s="1"/>
  <c r="U113" i="22" s="1"/>
  <c r="AT113" i="22" s="1"/>
  <c r="AX113" i="22" s="1"/>
  <c r="O114" i="22"/>
  <c r="O83" i="2"/>
  <c r="N52" i="8"/>
  <c r="O99" i="6"/>
  <c r="O36" i="24"/>
  <c r="N131" i="25"/>
  <c r="O131" i="25" s="1"/>
  <c r="N131" i="18"/>
  <c r="P130" i="18"/>
  <c r="Q130" i="18" s="1"/>
  <c r="S130" i="18" s="1"/>
  <c r="U130" i="18" s="1"/>
  <c r="AT130" i="18" s="1"/>
  <c r="P130" i="34" l="1"/>
  <c r="Q130" i="34" s="1"/>
  <c r="S130" i="34" s="1"/>
  <c r="U130" i="34" s="1"/>
  <c r="AT130" i="34" s="1"/>
  <c r="BA129" i="34"/>
  <c r="AX129" i="34"/>
  <c r="N68" i="34"/>
  <c r="O68" i="34" s="1"/>
  <c r="P131" i="30"/>
  <c r="Q131" i="30" s="1"/>
  <c r="S131" i="30" s="1"/>
  <c r="U131" i="30" s="1"/>
  <c r="AT131" i="30" s="1"/>
  <c r="P68" i="6"/>
  <c r="Q68" i="6" s="1"/>
  <c r="S68" i="6" s="1"/>
  <c r="U68" i="6" s="1"/>
  <c r="AQ68" i="6" s="1"/>
  <c r="AU68" i="6" s="1"/>
  <c r="O69" i="6"/>
  <c r="P69" i="6" s="1"/>
  <c r="Q69" i="6" s="1"/>
  <c r="S69" i="6" s="1"/>
  <c r="U69" i="6" s="1"/>
  <c r="AQ69" i="6" s="1"/>
  <c r="AU69" i="6" s="1"/>
  <c r="AV69" i="6" s="1"/>
  <c r="P52" i="11"/>
  <c r="Q52" i="11" s="1"/>
  <c r="S52" i="11" s="1"/>
  <c r="U52" i="11" s="1"/>
  <c r="AQ52" i="11" s="1"/>
  <c r="AU52" i="11" s="1"/>
  <c r="O53" i="11"/>
  <c r="P53" i="11" s="1"/>
  <c r="Q53" i="11" s="1"/>
  <c r="S53" i="11" s="1"/>
  <c r="U53" i="11" s="1"/>
  <c r="AQ53" i="11" s="1"/>
  <c r="AU53" i="11" s="1"/>
  <c r="AV53" i="11" s="1"/>
  <c r="P68" i="11"/>
  <c r="Q68" i="11" s="1"/>
  <c r="S68" i="11" s="1"/>
  <c r="U68" i="11" s="1"/>
  <c r="AQ68" i="11" s="1"/>
  <c r="AU68" i="11" s="1"/>
  <c r="O69" i="11"/>
  <c r="P69" i="11" s="1"/>
  <c r="Q69" i="11" s="1"/>
  <c r="S69" i="11" s="1"/>
  <c r="U69" i="11" s="1"/>
  <c r="AQ69" i="11" s="1"/>
  <c r="AU69" i="11" s="1"/>
  <c r="AV69" i="11" s="1"/>
  <c r="P146" i="8"/>
  <c r="Q146" i="8" s="1"/>
  <c r="S146" i="8" s="1"/>
  <c r="U146" i="8" s="1"/>
  <c r="AT146" i="8" s="1"/>
  <c r="AX146" i="8" s="1"/>
  <c r="O147" i="8"/>
  <c r="P147" i="8" s="1"/>
  <c r="Q147" i="8" s="1"/>
  <c r="S147" i="8" s="1"/>
  <c r="U147" i="8" s="1"/>
  <c r="AT147" i="8" s="1"/>
  <c r="AX147" i="8" s="1"/>
  <c r="AY147" i="8" s="1"/>
  <c r="P68" i="12"/>
  <c r="Q68" i="12" s="1"/>
  <c r="S68" i="12" s="1"/>
  <c r="U68" i="12" s="1"/>
  <c r="AQ68" i="12" s="1"/>
  <c r="AU68" i="12" s="1"/>
  <c r="O69" i="12"/>
  <c r="P69" i="12" s="1"/>
  <c r="Q69" i="12" s="1"/>
  <c r="S69" i="12" s="1"/>
  <c r="U69" i="12" s="1"/>
  <c r="AQ69" i="12" s="1"/>
  <c r="AU69" i="12" s="1"/>
  <c r="AV69" i="12" s="1"/>
  <c r="P99" i="16"/>
  <c r="Q99" i="16" s="1"/>
  <c r="S99" i="16" s="1"/>
  <c r="U99" i="16" s="1"/>
  <c r="AJ99" i="16" s="1"/>
  <c r="AN99" i="16" s="1"/>
  <c r="P68" i="22"/>
  <c r="Q68" i="22" s="1"/>
  <c r="S68" i="22" s="1"/>
  <c r="U68" i="22" s="1"/>
  <c r="AQ68" i="22" s="1"/>
  <c r="AU68" i="22" s="1"/>
  <c r="O69" i="22"/>
  <c r="P69" i="22" s="1"/>
  <c r="Q69" i="22" s="1"/>
  <c r="S69" i="22" s="1"/>
  <c r="U69" i="22" s="1"/>
  <c r="AQ69" i="22" s="1"/>
  <c r="AU69" i="22" s="1"/>
  <c r="AV69" i="22" s="1"/>
  <c r="P68" i="23"/>
  <c r="Q68" i="23" s="1"/>
  <c r="S68" i="23" s="1"/>
  <c r="U68" i="23" s="1"/>
  <c r="AQ68" i="23" s="1"/>
  <c r="AU68" i="23" s="1"/>
  <c r="P99" i="19"/>
  <c r="Q99" i="19" s="1"/>
  <c r="S99" i="19" s="1"/>
  <c r="U99" i="19" s="1"/>
  <c r="AJ99" i="19" s="1"/>
  <c r="AN99" i="19" s="1"/>
  <c r="O100" i="19"/>
  <c r="P100" i="19" s="1"/>
  <c r="Q100" i="19" s="1"/>
  <c r="S100" i="19" s="1"/>
  <c r="U100" i="19" s="1"/>
  <c r="AJ100" i="19" s="1"/>
  <c r="AN100" i="19" s="1"/>
  <c r="AO100" i="19" s="1"/>
  <c r="P83" i="24"/>
  <c r="Q83" i="24" s="1"/>
  <c r="S83" i="24" s="1"/>
  <c r="U83" i="24" s="1"/>
  <c r="AQ83" i="24" s="1"/>
  <c r="AU83" i="24" s="1"/>
  <c r="P83" i="19"/>
  <c r="Q83" i="19" s="1"/>
  <c r="S83" i="19" s="1"/>
  <c r="U83" i="19" s="1"/>
  <c r="AQ83" i="19" s="1"/>
  <c r="AU83" i="19" s="1"/>
  <c r="P113" i="7"/>
  <c r="Q113" i="7" s="1"/>
  <c r="S113" i="7" s="1"/>
  <c r="U113" i="7" s="1"/>
  <c r="AT113" i="7" s="1"/>
  <c r="AX113" i="7" s="1"/>
  <c r="P131" i="25"/>
  <c r="Q131" i="25" s="1"/>
  <c r="S131" i="25" s="1"/>
  <c r="U131" i="25" s="1"/>
  <c r="AT131" i="25" s="1"/>
  <c r="P144" i="17"/>
  <c r="Q144" i="17" s="1"/>
  <c r="S144" i="17" s="1"/>
  <c r="U144" i="17" s="1"/>
  <c r="AT144" i="17" s="1"/>
  <c r="AX144" i="17" s="1"/>
  <c r="O145" i="17"/>
  <c r="N68" i="27"/>
  <c r="O68" i="27" s="1"/>
  <c r="N36" i="26"/>
  <c r="O36" i="26" s="1"/>
  <c r="O128" i="9"/>
  <c r="O130" i="31"/>
  <c r="BA128" i="11"/>
  <c r="AX128" i="11"/>
  <c r="O129" i="22"/>
  <c r="N99" i="4"/>
  <c r="P129" i="20"/>
  <c r="Q129" i="20" s="1"/>
  <c r="S129" i="20" s="1"/>
  <c r="U129" i="20" s="1"/>
  <c r="AT129" i="20" s="1"/>
  <c r="O130" i="20"/>
  <c r="O145" i="6"/>
  <c r="O115" i="25"/>
  <c r="O69" i="30"/>
  <c r="P69" i="30" s="1"/>
  <c r="Q69" i="30" s="1"/>
  <c r="S69" i="30" s="1"/>
  <c r="U69" i="30" s="1"/>
  <c r="AQ69" i="30" s="1"/>
  <c r="AU69" i="30" s="1"/>
  <c r="AV69" i="30" s="1"/>
  <c r="O129" i="16"/>
  <c r="O144" i="15"/>
  <c r="N115" i="27"/>
  <c r="P114" i="27"/>
  <c r="Q114" i="27" s="1"/>
  <c r="S114" i="27" s="1"/>
  <c r="U114" i="27" s="1"/>
  <c r="AT114" i="27" s="1"/>
  <c r="AX114" i="27" s="1"/>
  <c r="P115" i="18"/>
  <c r="Q115" i="18" s="1"/>
  <c r="S115" i="18" s="1"/>
  <c r="U115" i="18" s="1"/>
  <c r="AT115" i="18" s="1"/>
  <c r="AX115" i="18" s="1"/>
  <c r="O116" i="18"/>
  <c r="P116" i="18" s="1"/>
  <c r="Q116" i="18" s="1"/>
  <c r="S116" i="18" s="1"/>
  <c r="U116" i="18" s="1"/>
  <c r="AT116" i="18" s="1"/>
  <c r="AX116" i="18" s="1"/>
  <c r="AY116" i="18" s="1"/>
  <c r="P144" i="27"/>
  <c r="Q144" i="27" s="1"/>
  <c r="S144" i="27" s="1"/>
  <c r="U144" i="27" s="1"/>
  <c r="AT144" i="27" s="1"/>
  <c r="AX144" i="27" s="1"/>
  <c r="O145" i="27"/>
  <c r="P98" i="20"/>
  <c r="Q98" i="20" s="1"/>
  <c r="S98" i="20" s="1"/>
  <c r="U98" i="20" s="1"/>
  <c r="AJ98" i="20" s="1"/>
  <c r="AN98" i="20" s="1"/>
  <c r="P144" i="3"/>
  <c r="Q144" i="3" s="1"/>
  <c r="S144" i="3" s="1"/>
  <c r="U144" i="3" s="1"/>
  <c r="AT144" i="3" s="1"/>
  <c r="AX144" i="3" s="1"/>
  <c r="N36" i="8"/>
  <c r="P35" i="8"/>
  <c r="Q35" i="8" s="1"/>
  <c r="S35" i="8" s="1"/>
  <c r="U35" i="8" s="1"/>
  <c r="AQ35" i="8" s="1"/>
  <c r="AU35" i="8" s="1"/>
  <c r="O36" i="8"/>
  <c r="AX127" i="9"/>
  <c r="BA127" i="9"/>
  <c r="BA129" i="31"/>
  <c r="AX129" i="31"/>
  <c r="BA128" i="22"/>
  <c r="AX128" i="22"/>
  <c r="P130" i="26"/>
  <c r="Q130" i="26" s="1"/>
  <c r="S130" i="26" s="1"/>
  <c r="U130" i="26" s="1"/>
  <c r="AT130" i="26" s="1"/>
  <c r="N131" i="26"/>
  <c r="P144" i="5"/>
  <c r="Q144" i="5" s="1"/>
  <c r="S144" i="5" s="1"/>
  <c r="U144" i="5" s="1"/>
  <c r="AT144" i="5" s="1"/>
  <c r="AX144" i="5" s="1"/>
  <c r="N131" i="21"/>
  <c r="O131" i="21" s="1"/>
  <c r="P130" i="21"/>
  <c r="Q130" i="21" s="1"/>
  <c r="S130" i="21" s="1"/>
  <c r="U130" i="21" s="1"/>
  <c r="AT130" i="21" s="1"/>
  <c r="N52" i="24"/>
  <c r="P51" i="24"/>
  <c r="Q51" i="24" s="1"/>
  <c r="S51" i="24" s="1"/>
  <c r="U51" i="24" s="1"/>
  <c r="AQ51" i="24" s="1"/>
  <c r="AU51" i="24" s="1"/>
  <c r="O52" i="24"/>
  <c r="AX128" i="16"/>
  <c r="BA128" i="16"/>
  <c r="P99" i="31"/>
  <c r="Q99" i="31" s="1"/>
  <c r="S99" i="31" s="1"/>
  <c r="U99" i="31" s="1"/>
  <c r="AJ99" i="31" s="1"/>
  <c r="AN99" i="31" s="1"/>
  <c r="O100" i="31"/>
  <c r="P100" i="31" s="1"/>
  <c r="Q100" i="31" s="1"/>
  <c r="S100" i="31" s="1"/>
  <c r="U100" i="31" s="1"/>
  <c r="AJ100" i="31" s="1"/>
  <c r="AN100" i="31" s="1"/>
  <c r="AO100" i="31" s="1"/>
  <c r="P115" i="28"/>
  <c r="Q115" i="28" s="1"/>
  <c r="S115" i="28" s="1"/>
  <c r="U115" i="28" s="1"/>
  <c r="AT115" i="28" s="1"/>
  <c r="AX115" i="28" s="1"/>
  <c r="P36" i="24"/>
  <c r="Q36" i="24" s="1"/>
  <c r="S36" i="24" s="1"/>
  <c r="U36" i="24" s="1"/>
  <c r="AQ36" i="24" s="1"/>
  <c r="AU36" i="24" s="1"/>
  <c r="P99" i="6"/>
  <c r="Q99" i="6" s="1"/>
  <c r="S99" i="6" s="1"/>
  <c r="U99" i="6" s="1"/>
  <c r="AJ99" i="6" s="1"/>
  <c r="AN99" i="6" s="1"/>
  <c r="N115" i="29"/>
  <c r="O115" i="29" s="1"/>
  <c r="O69" i="1"/>
  <c r="P69" i="1" s="1"/>
  <c r="Q69" i="1" s="1"/>
  <c r="S69" i="1" s="1"/>
  <c r="U69" i="1" s="1"/>
  <c r="AQ69" i="1" s="1"/>
  <c r="AU69" i="1" s="1"/>
  <c r="AV69" i="1" s="1"/>
  <c r="O51" i="16"/>
  <c r="O145" i="14"/>
  <c r="BA129" i="21"/>
  <c r="AX129" i="21"/>
  <c r="P98" i="27"/>
  <c r="Q98" i="27" s="1"/>
  <c r="S98" i="27" s="1"/>
  <c r="U98" i="27" s="1"/>
  <c r="AJ98" i="27" s="1"/>
  <c r="AN98" i="27" s="1"/>
  <c r="N131" i="8"/>
  <c r="O131" i="8" s="1"/>
  <c r="P130" i="8"/>
  <c r="Q130" i="8" s="1"/>
  <c r="S130" i="8" s="1"/>
  <c r="U130" i="8" s="1"/>
  <c r="AT130" i="8" s="1"/>
  <c r="O100" i="25"/>
  <c r="P100" i="25" s="1"/>
  <c r="Q100" i="25" s="1"/>
  <c r="S100" i="25" s="1"/>
  <c r="U100" i="25" s="1"/>
  <c r="AJ100" i="25" s="1"/>
  <c r="AN100" i="25" s="1"/>
  <c r="AO100" i="25" s="1"/>
  <c r="P114" i="15"/>
  <c r="Q114" i="15" s="1"/>
  <c r="S114" i="15" s="1"/>
  <c r="U114" i="15" s="1"/>
  <c r="AT114" i="15" s="1"/>
  <c r="AX114" i="15" s="1"/>
  <c r="N115" i="15"/>
  <c r="O115" i="15"/>
  <c r="P129" i="11"/>
  <c r="Q129" i="11" s="1"/>
  <c r="S129" i="11" s="1"/>
  <c r="U129" i="11" s="1"/>
  <c r="AT129" i="11" s="1"/>
  <c r="P114" i="21"/>
  <c r="Q114" i="21" s="1"/>
  <c r="S114" i="21" s="1"/>
  <c r="U114" i="21" s="1"/>
  <c r="AT114" i="21" s="1"/>
  <c r="AX114" i="21" s="1"/>
  <c r="N115" i="21"/>
  <c r="O115" i="21" s="1"/>
  <c r="P114" i="14"/>
  <c r="Q114" i="14" s="1"/>
  <c r="S114" i="14" s="1"/>
  <c r="U114" i="14" s="1"/>
  <c r="AT114" i="14" s="1"/>
  <c r="AX114" i="14" s="1"/>
  <c r="N52" i="7"/>
  <c r="O52" i="7" s="1"/>
  <c r="P51" i="7"/>
  <c r="Q51" i="7" s="1"/>
  <c r="S51" i="7" s="1"/>
  <c r="U51" i="7" s="1"/>
  <c r="AQ51" i="7" s="1"/>
  <c r="AU51" i="7" s="1"/>
  <c r="P97" i="30"/>
  <c r="Q97" i="30" s="1"/>
  <c r="S97" i="30" s="1"/>
  <c r="U97" i="30" s="1"/>
  <c r="AJ97" i="30" s="1"/>
  <c r="AN97" i="30" s="1"/>
  <c r="P131" i="12"/>
  <c r="Q131" i="12" s="1"/>
  <c r="S131" i="12" s="1"/>
  <c r="U131" i="12" s="1"/>
  <c r="AT131" i="12" s="1"/>
  <c r="O132" i="12"/>
  <c r="P132" i="12" s="1"/>
  <c r="Q132" i="12" s="1"/>
  <c r="S132" i="12" s="1"/>
  <c r="U132" i="12" s="1"/>
  <c r="AT132" i="12" s="1"/>
  <c r="BA129" i="8"/>
  <c r="AX129" i="8"/>
  <c r="P130" i="29"/>
  <c r="Q130" i="29" s="1"/>
  <c r="S130" i="29" s="1"/>
  <c r="U130" i="29" s="1"/>
  <c r="AT130" i="29" s="1"/>
  <c r="N131" i="29"/>
  <c r="BA130" i="3"/>
  <c r="AX130" i="3"/>
  <c r="P83" i="2"/>
  <c r="Q83" i="2" s="1"/>
  <c r="S83" i="2" s="1"/>
  <c r="U83" i="2" s="1"/>
  <c r="AQ83" i="2" s="1"/>
  <c r="AU83" i="2" s="1"/>
  <c r="O84" i="2"/>
  <c r="P84" i="2" s="1"/>
  <c r="Q84" i="2" s="1"/>
  <c r="S84" i="2" s="1"/>
  <c r="U84" i="2" s="1"/>
  <c r="AQ84" i="2" s="1"/>
  <c r="AU84" i="2" s="1"/>
  <c r="AV84" i="2" s="1"/>
  <c r="N52" i="10"/>
  <c r="O52" i="10" s="1"/>
  <c r="N131" i="3"/>
  <c r="O131" i="3" s="1"/>
  <c r="N83" i="16"/>
  <c r="O83" i="16" s="1"/>
  <c r="N146" i="25"/>
  <c r="O146" i="25" s="1"/>
  <c r="N99" i="23"/>
  <c r="O99" i="23" s="1"/>
  <c r="O115" i="6"/>
  <c r="N83" i="33"/>
  <c r="O83" i="33" s="1"/>
  <c r="O113" i="26"/>
  <c r="O113" i="5"/>
  <c r="N99" i="10"/>
  <c r="O99" i="10" s="1"/>
  <c r="N99" i="5"/>
  <c r="P98" i="5"/>
  <c r="Q98" i="5" s="1"/>
  <c r="S98" i="5" s="1"/>
  <c r="U98" i="5" s="1"/>
  <c r="AJ98" i="5" s="1"/>
  <c r="AN98" i="5" s="1"/>
  <c r="O99" i="5"/>
  <c r="BA129" i="29"/>
  <c r="AX129" i="29"/>
  <c r="O67" i="14"/>
  <c r="O98" i="17"/>
  <c r="P143" i="20"/>
  <c r="Q143" i="20" s="1"/>
  <c r="S143" i="20" s="1"/>
  <c r="U143" i="20" s="1"/>
  <c r="AT143" i="20" s="1"/>
  <c r="AX143" i="20" s="1"/>
  <c r="P143" i="29"/>
  <c r="Q143" i="29" s="1"/>
  <c r="S143" i="29" s="1"/>
  <c r="U143" i="29" s="1"/>
  <c r="AT143" i="29" s="1"/>
  <c r="AX143" i="29" s="1"/>
  <c r="O144" i="29"/>
  <c r="AX128" i="33"/>
  <c r="BA128" i="33"/>
  <c r="O130" i="2"/>
  <c r="AX128" i="28"/>
  <c r="BA128" i="28"/>
  <c r="N115" i="6"/>
  <c r="N83" i="12"/>
  <c r="P82" i="12"/>
  <c r="Q82" i="12" s="1"/>
  <c r="S82" i="12" s="1"/>
  <c r="U82" i="12" s="1"/>
  <c r="AQ82" i="12" s="1"/>
  <c r="AU82" i="12" s="1"/>
  <c r="O83" i="12"/>
  <c r="O82" i="29"/>
  <c r="P146" i="4"/>
  <c r="Q146" i="4" s="1"/>
  <c r="S146" i="4" s="1"/>
  <c r="U146" i="4" s="1"/>
  <c r="AT146" i="4" s="1"/>
  <c r="AX146" i="4" s="1"/>
  <c r="BA130" i="30"/>
  <c r="AX130" i="30"/>
  <c r="AX129" i="19"/>
  <c r="BA129" i="19"/>
  <c r="AX129" i="13"/>
  <c r="BA129" i="13"/>
  <c r="P52" i="8"/>
  <c r="Q52" i="8" s="1"/>
  <c r="S52" i="8" s="1"/>
  <c r="U52" i="8" s="1"/>
  <c r="AQ52" i="8" s="1"/>
  <c r="AU52" i="8" s="1"/>
  <c r="O53" i="8"/>
  <c r="P53" i="8" s="1"/>
  <c r="Q53" i="8" s="1"/>
  <c r="S53" i="8" s="1"/>
  <c r="U53" i="8" s="1"/>
  <c r="AQ53" i="8" s="1"/>
  <c r="AU53" i="8" s="1"/>
  <c r="AV53" i="8" s="1"/>
  <c r="P129" i="33"/>
  <c r="Q129" i="33" s="1"/>
  <c r="S129" i="33" s="1"/>
  <c r="U129" i="33" s="1"/>
  <c r="AT129" i="33" s="1"/>
  <c r="O130" i="33"/>
  <c r="P98" i="13"/>
  <c r="Q98" i="13" s="1"/>
  <c r="S98" i="13" s="1"/>
  <c r="U98" i="13" s="1"/>
  <c r="AJ98" i="13" s="1"/>
  <c r="AN98" i="13" s="1"/>
  <c r="P114" i="11"/>
  <c r="Q114" i="11" s="1"/>
  <c r="S114" i="11" s="1"/>
  <c r="U114" i="11" s="1"/>
  <c r="AT114" i="11" s="1"/>
  <c r="AX114" i="11" s="1"/>
  <c r="P143" i="16"/>
  <c r="Q143" i="16" s="1"/>
  <c r="S143" i="16" s="1"/>
  <c r="U143" i="16" s="1"/>
  <c r="AT143" i="16" s="1"/>
  <c r="AX143" i="16" s="1"/>
  <c r="O144" i="16"/>
  <c r="P52" i="9"/>
  <c r="Q52" i="9" s="1"/>
  <c r="S52" i="9" s="1"/>
  <c r="U52" i="9" s="1"/>
  <c r="AQ52" i="9" s="1"/>
  <c r="AU52" i="9" s="1"/>
  <c r="P143" i="26"/>
  <c r="Q143" i="26" s="1"/>
  <c r="S143" i="26" s="1"/>
  <c r="U143" i="26" s="1"/>
  <c r="AT143" i="26" s="1"/>
  <c r="AX143" i="26" s="1"/>
  <c r="O144" i="26"/>
  <c r="BA129" i="2"/>
  <c r="AX129" i="2"/>
  <c r="P99" i="24"/>
  <c r="Q99" i="24" s="1"/>
  <c r="S99" i="24" s="1"/>
  <c r="U99" i="24" s="1"/>
  <c r="AJ99" i="24" s="1"/>
  <c r="AN99" i="24" s="1"/>
  <c r="P83" i="22"/>
  <c r="Q83" i="22" s="1"/>
  <c r="S83" i="22" s="1"/>
  <c r="U83" i="22" s="1"/>
  <c r="AQ83" i="22" s="1"/>
  <c r="AU83" i="22" s="1"/>
  <c r="P114" i="33"/>
  <c r="Q114" i="33" s="1"/>
  <c r="S114" i="33" s="1"/>
  <c r="U114" i="33" s="1"/>
  <c r="AT114" i="33" s="1"/>
  <c r="AX114" i="33" s="1"/>
  <c r="P98" i="11"/>
  <c r="Q98" i="11" s="1"/>
  <c r="S98" i="11" s="1"/>
  <c r="U98" i="11" s="1"/>
  <c r="AJ98" i="11" s="1"/>
  <c r="AN98" i="11" s="1"/>
  <c r="P83" i="11"/>
  <c r="Q83" i="11" s="1"/>
  <c r="S83" i="11" s="1"/>
  <c r="U83" i="11" s="1"/>
  <c r="AQ83" i="11" s="1"/>
  <c r="AU83" i="11" s="1"/>
  <c r="O84" i="11"/>
  <c r="P84" i="11" s="1"/>
  <c r="Q84" i="11" s="1"/>
  <c r="S84" i="11" s="1"/>
  <c r="U84" i="11" s="1"/>
  <c r="AQ84" i="11" s="1"/>
  <c r="AU84" i="11" s="1"/>
  <c r="AV84" i="11" s="1"/>
  <c r="N115" i="22"/>
  <c r="P114" i="22"/>
  <c r="Q114" i="22" s="1"/>
  <c r="S114" i="22" s="1"/>
  <c r="U114" i="22" s="1"/>
  <c r="AT114" i="22" s="1"/>
  <c r="AX114" i="22" s="1"/>
  <c r="O115" i="22"/>
  <c r="P144" i="21"/>
  <c r="Q144" i="21" s="1"/>
  <c r="S144" i="21" s="1"/>
  <c r="U144" i="21" s="1"/>
  <c r="AT144" i="21" s="1"/>
  <c r="AX144" i="21" s="1"/>
  <c r="O145" i="21"/>
  <c r="P143" i="28"/>
  <c r="Q143" i="28" s="1"/>
  <c r="S143" i="28" s="1"/>
  <c r="U143" i="28" s="1"/>
  <c r="AT143" i="28" s="1"/>
  <c r="AX143" i="28" s="1"/>
  <c r="O144" i="28"/>
  <c r="P82" i="5"/>
  <c r="Q82" i="5" s="1"/>
  <c r="S82" i="5" s="1"/>
  <c r="U82" i="5" s="1"/>
  <c r="AQ82" i="5" s="1"/>
  <c r="AU82" i="5" s="1"/>
  <c r="P130" i="6"/>
  <c r="Q130" i="6" s="1"/>
  <c r="S130" i="6" s="1"/>
  <c r="U130" i="6" s="1"/>
  <c r="AT130" i="6" s="1"/>
  <c r="P82" i="15"/>
  <c r="Q82" i="15" s="1"/>
  <c r="S82" i="15" s="1"/>
  <c r="U82" i="15" s="1"/>
  <c r="AQ82" i="15" s="1"/>
  <c r="AU82" i="15" s="1"/>
  <c r="N99" i="33"/>
  <c r="O99" i="33" s="1"/>
  <c r="O37" i="28"/>
  <c r="P37" i="28" s="1"/>
  <c r="Q37" i="28" s="1"/>
  <c r="S37" i="28" s="1"/>
  <c r="U37" i="28" s="1"/>
  <c r="AQ37" i="28" s="1"/>
  <c r="AU37" i="28" s="1"/>
  <c r="AV37" i="28" s="1"/>
  <c r="N83" i="8"/>
  <c r="O83" i="8" s="1"/>
  <c r="O97" i="21"/>
  <c r="P129" i="28"/>
  <c r="Q129" i="28" s="1"/>
  <c r="S129" i="28" s="1"/>
  <c r="U129" i="28" s="1"/>
  <c r="AT129" i="28" s="1"/>
  <c r="O130" i="28"/>
  <c r="P130" i="19"/>
  <c r="Q130" i="19" s="1"/>
  <c r="S130" i="19" s="1"/>
  <c r="U130" i="19" s="1"/>
  <c r="AT130" i="19" s="1"/>
  <c r="AX129" i="6"/>
  <c r="BA129" i="6"/>
  <c r="N115" i="16"/>
  <c r="O115" i="16" s="1"/>
  <c r="N115" i="12"/>
  <c r="O115" i="12" s="1"/>
  <c r="O129" i="23"/>
  <c r="O144" i="24"/>
  <c r="O145" i="22"/>
  <c r="P145" i="33"/>
  <c r="Q145" i="33" s="1"/>
  <c r="S145" i="33" s="1"/>
  <c r="U145" i="33" s="1"/>
  <c r="AT145" i="33" s="1"/>
  <c r="AX145" i="33" s="1"/>
  <c r="N146" i="33"/>
  <c r="O146" i="33" s="1"/>
  <c r="P52" i="13"/>
  <c r="Q52" i="13" s="1"/>
  <c r="S52" i="13" s="1"/>
  <c r="U52" i="13" s="1"/>
  <c r="AQ52" i="13" s="1"/>
  <c r="AU52" i="13" s="1"/>
  <c r="P113" i="4"/>
  <c r="Q113" i="4" s="1"/>
  <c r="S113" i="4" s="1"/>
  <c r="U113" i="4" s="1"/>
  <c r="AT113" i="4" s="1"/>
  <c r="AX113" i="4" s="1"/>
  <c r="O114" i="4"/>
  <c r="P145" i="9"/>
  <c r="Q145" i="9" s="1"/>
  <c r="S145" i="9" s="1"/>
  <c r="U145" i="9" s="1"/>
  <c r="AT145" i="9" s="1"/>
  <c r="AX145" i="9" s="1"/>
  <c r="N146" i="9"/>
  <c r="O146" i="9"/>
  <c r="P36" i="22"/>
  <c r="Q36" i="22" s="1"/>
  <c r="S36" i="22" s="1"/>
  <c r="U36" i="22" s="1"/>
  <c r="AQ36" i="22" s="1"/>
  <c r="AU36" i="22" s="1"/>
  <c r="O37" i="22"/>
  <c r="P37" i="22" s="1"/>
  <c r="Q37" i="22" s="1"/>
  <c r="S37" i="22" s="1"/>
  <c r="U37" i="22" s="1"/>
  <c r="AQ37" i="22" s="1"/>
  <c r="AU37" i="22" s="1"/>
  <c r="AV37" i="22" s="1"/>
  <c r="P68" i="28"/>
  <c r="Q68" i="28" s="1"/>
  <c r="S68" i="28" s="1"/>
  <c r="U68" i="28" s="1"/>
  <c r="AQ68" i="28" s="1"/>
  <c r="AU68" i="28" s="1"/>
  <c r="O69" i="28"/>
  <c r="P69" i="28" s="1"/>
  <c r="Q69" i="28" s="1"/>
  <c r="S69" i="28" s="1"/>
  <c r="U69" i="28" s="1"/>
  <c r="AQ69" i="28" s="1"/>
  <c r="AU69" i="28" s="1"/>
  <c r="AV69" i="28" s="1"/>
  <c r="P129" i="14"/>
  <c r="Q129" i="14" s="1"/>
  <c r="S129" i="14" s="1"/>
  <c r="U129" i="14" s="1"/>
  <c r="AT129" i="14" s="1"/>
  <c r="O130" i="14"/>
  <c r="P115" i="30"/>
  <c r="Q115" i="30" s="1"/>
  <c r="S115" i="30" s="1"/>
  <c r="U115" i="30" s="1"/>
  <c r="AT115" i="30" s="1"/>
  <c r="AX115" i="30" s="1"/>
  <c r="O116" i="30"/>
  <c r="P116" i="30" s="1"/>
  <c r="Q116" i="30" s="1"/>
  <c r="S116" i="30" s="1"/>
  <c r="U116" i="30" s="1"/>
  <c r="AT116" i="30" s="1"/>
  <c r="AX116" i="30" s="1"/>
  <c r="AY116" i="30" s="1"/>
  <c r="BA128" i="23"/>
  <c r="AX128" i="23"/>
  <c r="P68" i="3"/>
  <c r="Q68" i="3" s="1"/>
  <c r="S68" i="3" s="1"/>
  <c r="U68" i="3" s="1"/>
  <c r="AQ68" i="3" s="1"/>
  <c r="AU68" i="3" s="1"/>
  <c r="AX130" i="10"/>
  <c r="BA130" i="10"/>
  <c r="N99" i="28"/>
  <c r="O99" i="28" s="1"/>
  <c r="P98" i="9"/>
  <c r="Q98" i="9" s="1"/>
  <c r="S98" i="9" s="1"/>
  <c r="U98" i="9" s="1"/>
  <c r="AJ98" i="9" s="1"/>
  <c r="AN98" i="9" s="1"/>
  <c r="P36" i="21"/>
  <c r="Q36" i="21" s="1"/>
  <c r="S36" i="21" s="1"/>
  <c r="U36" i="21" s="1"/>
  <c r="AQ36" i="21" s="1"/>
  <c r="AU36" i="21" s="1"/>
  <c r="N68" i="4"/>
  <c r="O68" i="4" s="1"/>
  <c r="O114" i="9"/>
  <c r="N131" i="10"/>
  <c r="O131" i="10" s="1"/>
  <c r="O130" i="5"/>
  <c r="P128" i="15"/>
  <c r="Q128" i="15" s="1"/>
  <c r="S128" i="15" s="1"/>
  <c r="U128" i="15" s="1"/>
  <c r="AT128" i="15" s="1"/>
  <c r="O129" i="15"/>
  <c r="N99" i="29"/>
  <c r="P98" i="29"/>
  <c r="Q98" i="29" s="1"/>
  <c r="S98" i="29" s="1"/>
  <c r="U98" i="29" s="1"/>
  <c r="AJ98" i="29" s="1"/>
  <c r="AN98" i="29" s="1"/>
  <c r="BA132" i="1"/>
  <c r="BB132" i="1" s="1"/>
  <c r="AX132" i="1"/>
  <c r="AY132" i="1" s="1"/>
  <c r="P113" i="19"/>
  <c r="Q113" i="19" s="1"/>
  <c r="S113" i="19" s="1"/>
  <c r="U113" i="19" s="1"/>
  <c r="AT113" i="19" s="1"/>
  <c r="AX113" i="19" s="1"/>
  <c r="O114" i="19"/>
  <c r="P146" i="11"/>
  <c r="Q146" i="11" s="1"/>
  <c r="S146" i="11" s="1"/>
  <c r="U146" i="11" s="1"/>
  <c r="AT146" i="11" s="1"/>
  <c r="AX146" i="11" s="1"/>
  <c r="O147" i="11"/>
  <c r="P147" i="11" s="1"/>
  <c r="Q147" i="11" s="1"/>
  <c r="S147" i="11" s="1"/>
  <c r="U147" i="11" s="1"/>
  <c r="AT147" i="11" s="1"/>
  <c r="AX147" i="11" s="1"/>
  <c r="AY147" i="11" s="1"/>
  <c r="P145" i="30"/>
  <c r="Q145" i="30" s="1"/>
  <c r="S145" i="30" s="1"/>
  <c r="U145" i="30" s="1"/>
  <c r="AT145" i="30" s="1"/>
  <c r="AX145" i="30" s="1"/>
  <c r="P83" i="17"/>
  <c r="Q83" i="17" s="1"/>
  <c r="S83" i="17" s="1"/>
  <c r="U83" i="17" s="1"/>
  <c r="AQ83" i="17" s="1"/>
  <c r="AU83" i="17" s="1"/>
  <c r="O84" i="17"/>
  <c r="P84" i="17" s="1"/>
  <c r="Q84" i="17" s="1"/>
  <c r="S84" i="17" s="1"/>
  <c r="U84" i="17" s="1"/>
  <c r="AQ84" i="17" s="1"/>
  <c r="AU84" i="17" s="1"/>
  <c r="AV84" i="17" s="1"/>
  <c r="P115" i="13"/>
  <c r="Q115" i="13" s="1"/>
  <c r="S115" i="13" s="1"/>
  <c r="U115" i="13" s="1"/>
  <c r="AT115" i="13" s="1"/>
  <c r="AX115" i="13" s="1"/>
  <c r="O116" i="13"/>
  <c r="P116" i="13" s="1"/>
  <c r="Q116" i="13" s="1"/>
  <c r="S116" i="13" s="1"/>
  <c r="U116" i="13" s="1"/>
  <c r="AT116" i="13" s="1"/>
  <c r="AX116" i="13" s="1"/>
  <c r="AY116" i="13" s="1"/>
  <c r="N83" i="1"/>
  <c r="P82" i="1"/>
  <c r="Q82" i="1" s="1"/>
  <c r="S82" i="1" s="1"/>
  <c r="U82" i="1" s="1"/>
  <c r="AQ82" i="1" s="1"/>
  <c r="AU82" i="1" s="1"/>
  <c r="P129" i="4"/>
  <c r="Q129" i="4" s="1"/>
  <c r="S129" i="4" s="1"/>
  <c r="U129" i="4" s="1"/>
  <c r="AT129" i="4" s="1"/>
  <c r="P130" i="27"/>
  <c r="Q130" i="27" s="1"/>
  <c r="S130" i="27" s="1"/>
  <c r="U130" i="27" s="1"/>
  <c r="AT130" i="27" s="1"/>
  <c r="N131" i="27"/>
  <c r="O131" i="27" s="1"/>
  <c r="BA130" i="17"/>
  <c r="AX130" i="17"/>
  <c r="P129" i="24"/>
  <c r="Q129" i="24" s="1"/>
  <c r="S129" i="24" s="1"/>
  <c r="U129" i="24" s="1"/>
  <c r="AT129" i="24" s="1"/>
  <c r="AX129" i="5"/>
  <c r="BA129" i="5"/>
  <c r="P144" i="31"/>
  <c r="Q144" i="31" s="1"/>
  <c r="S144" i="31" s="1"/>
  <c r="U144" i="31" s="1"/>
  <c r="AT144" i="31" s="1"/>
  <c r="AX144" i="31" s="1"/>
  <c r="O145" i="31"/>
  <c r="N115" i="31"/>
  <c r="O115" i="31" s="1"/>
  <c r="BA131" i="1"/>
  <c r="AX131" i="1"/>
  <c r="P113" i="23"/>
  <c r="Q113" i="23" s="1"/>
  <c r="S113" i="23" s="1"/>
  <c r="U113" i="23" s="1"/>
  <c r="AT113" i="23" s="1"/>
  <c r="AX113" i="23" s="1"/>
  <c r="P83" i="7"/>
  <c r="Q83" i="7" s="1"/>
  <c r="S83" i="7" s="1"/>
  <c r="U83" i="7" s="1"/>
  <c r="AQ83" i="7" s="1"/>
  <c r="AU83" i="7" s="1"/>
  <c r="O84" i="7"/>
  <c r="P84" i="7" s="1"/>
  <c r="Q84" i="7" s="1"/>
  <c r="S84" i="7" s="1"/>
  <c r="U84" i="7" s="1"/>
  <c r="AQ84" i="7" s="1"/>
  <c r="AU84" i="7" s="1"/>
  <c r="AV84" i="7" s="1"/>
  <c r="N115" i="3"/>
  <c r="O115" i="3" s="1"/>
  <c r="P36" i="2"/>
  <c r="Q36" i="2" s="1"/>
  <c r="S36" i="2" s="1"/>
  <c r="U36" i="2" s="1"/>
  <c r="AQ36" i="2" s="1"/>
  <c r="AU36" i="2" s="1"/>
  <c r="O131" i="18"/>
  <c r="P144" i="18"/>
  <c r="Q144" i="18" s="1"/>
  <c r="S144" i="18" s="1"/>
  <c r="U144" i="18" s="1"/>
  <c r="AT144" i="18" s="1"/>
  <c r="AX144" i="18" s="1"/>
  <c r="O145" i="18"/>
  <c r="N83" i="18"/>
  <c r="O83" i="18" s="1"/>
  <c r="O114" i="20"/>
  <c r="O99" i="8"/>
  <c r="O68" i="29"/>
  <c r="N68" i="9"/>
  <c r="O68" i="9" s="1"/>
  <c r="O99" i="26"/>
  <c r="BA128" i="4"/>
  <c r="AX128" i="4"/>
  <c r="BA129" i="27"/>
  <c r="AX129" i="27"/>
  <c r="N131" i="17"/>
  <c r="O131" i="17" s="1"/>
  <c r="O68" i="25"/>
  <c r="O146" i="13"/>
  <c r="N115" i="2"/>
  <c r="O115" i="2" s="1"/>
  <c r="N52" i="1"/>
  <c r="O52" i="1" s="1"/>
  <c r="O131" i="7"/>
  <c r="O53" i="5"/>
  <c r="P53" i="5" s="1"/>
  <c r="Q53" i="5" s="1"/>
  <c r="S53" i="5" s="1"/>
  <c r="U53" i="5" s="1"/>
  <c r="AQ53" i="5" s="1"/>
  <c r="AU53" i="5" s="1"/>
  <c r="AV53" i="5" s="1"/>
  <c r="P36" i="18"/>
  <c r="Q36" i="18" s="1"/>
  <c r="S36" i="18" s="1"/>
  <c r="U36" i="18" s="1"/>
  <c r="AQ36" i="18" s="1"/>
  <c r="AU36" i="18" s="1"/>
  <c r="O37" i="18"/>
  <c r="P37" i="18" s="1"/>
  <c r="Q37" i="18" s="1"/>
  <c r="S37" i="18" s="1"/>
  <c r="U37" i="18" s="1"/>
  <c r="AQ37" i="18" s="1"/>
  <c r="AU37" i="18" s="1"/>
  <c r="AV37" i="18" s="1"/>
  <c r="N146" i="2"/>
  <c r="P145" i="2"/>
  <c r="Q145" i="2" s="1"/>
  <c r="S145" i="2" s="1"/>
  <c r="U145" i="2" s="1"/>
  <c r="AT145" i="2" s="1"/>
  <c r="AX145" i="2" s="1"/>
  <c r="O146" i="2"/>
  <c r="AX130" i="18"/>
  <c r="BA130" i="18"/>
  <c r="P142" i="19"/>
  <c r="Q142" i="19" s="1"/>
  <c r="S142" i="19" s="1"/>
  <c r="U142" i="19" s="1"/>
  <c r="AT142" i="19" s="1"/>
  <c r="AX142" i="19" s="1"/>
  <c r="O130" i="13"/>
  <c r="N99" i="8"/>
  <c r="O144" i="7"/>
  <c r="O100" i="15"/>
  <c r="P100" i="15" s="1"/>
  <c r="Q100" i="15" s="1"/>
  <c r="S100" i="15" s="1"/>
  <c r="U100" i="15" s="1"/>
  <c r="AJ100" i="15" s="1"/>
  <c r="AN100" i="15" s="1"/>
  <c r="AO100" i="15" s="1"/>
  <c r="O98" i="7"/>
  <c r="O99" i="4"/>
  <c r="P82" i="4"/>
  <c r="Q82" i="4" s="1"/>
  <c r="S82" i="4" s="1"/>
  <c r="U82" i="4" s="1"/>
  <c r="AQ82" i="4" s="1"/>
  <c r="AU82" i="4" s="1"/>
  <c r="O37" i="12"/>
  <c r="P37" i="12" s="1"/>
  <c r="Q37" i="12" s="1"/>
  <c r="S37" i="12" s="1"/>
  <c r="U37" i="12" s="1"/>
  <c r="AQ37" i="12" s="1"/>
  <c r="AU37" i="12" s="1"/>
  <c r="AV37" i="12" s="1"/>
  <c r="O146" i="10"/>
  <c r="O69" i="26"/>
  <c r="P69" i="26" s="1"/>
  <c r="Q69" i="26" s="1"/>
  <c r="S69" i="26" s="1"/>
  <c r="U69" i="26" s="1"/>
  <c r="AQ69" i="26" s="1"/>
  <c r="AU69" i="26" s="1"/>
  <c r="AV69" i="26" s="1"/>
  <c r="O113" i="10"/>
  <c r="O144" i="23"/>
  <c r="AX130" i="7"/>
  <c r="BA130" i="7"/>
  <c r="P68" i="34" l="1"/>
  <c r="Q68" i="34" s="1"/>
  <c r="S68" i="34" s="1"/>
  <c r="U68" i="34" s="1"/>
  <c r="AQ68" i="34" s="1"/>
  <c r="AU68" i="34" s="1"/>
  <c r="O69" i="34"/>
  <c r="P69" i="34" s="1"/>
  <c r="Q69" i="34" s="1"/>
  <c r="S69" i="34" s="1"/>
  <c r="U69" i="34" s="1"/>
  <c r="AQ69" i="34" s="1"/>
  <c r="AU69" i="34" s="1"/>
  <c r="AV69" i="34" s="1"/>
  <c r="AX130" i="34"/>
  <c r="BA130" i="34"/>
  <c r="N131" i="34"/>
  <c r="O131" i="34" s="1"/>
  <c r="P131" i="10"/>
  <c r="Q131" i="10" s="1"/>
  <c r="S131" i="10" s="1"/>
  <c r="U131" i="10" s="1"/>
  <c r="AT131" i="10" s="1"/>
  <c r="O132" i="10"/>
  <c r="P132" i="10" s="1"/>
  <c r="Q132" i="10" s="1"/>
  <c r="S132" i="10" s="1"/>
  <c r="U132" i="10" s="1"/>
  <c r="AT132" i="10" s="1"/>
  <c r="P131" i="8"/>
  <c r="Q131" i="8" s="1"/>
  <c r="S131" i="8" s="1"/>
  <c r="U131" i="8" s="1"/>
  <c r="AT131" i="8" s="1"/>
  <c r="O132" i="8"/>
  <c r="P132" i="8" s="1"/>
  <c r="Q132" i="8" s="1"/>
  <c r="S132" i="8" s="1"/>
  <c r="U132" i="8" s="1"/>
  <c r="AT132" i="8" s="1"/>
  <c r="P68" i="4"/>
  <c r="Q68" i="4" s="1"/>
  <c r="S68" i="4" s="1"/>
  <c r="U68" i="4" s="1"/>
  <c r="AQ68" i="4" s="1"/>
  <c r="AU68" i="4" s="1"/>
  <c r="P115" i="31"/>
  <c r="Q115" i="31" s="1"/>
  <c r="S115" i="31" s="1"/>
  <c r="U115" i="31" s="1"/>
  <c r="AT115" i="31" s="1"/>
  <c r="AX115" i="31" s="1"/>
  <c r="O116" i="31"/>
  <c r="P116" i="31" s="1"/>
  <c r="Q116" i="31" s="1"/>
  <c r="S116" i="31" s="1"/>
  <c r="U116" i="31" s="1"/>
  <c r="AT116" i="31" s="1"/>
  <c r="AX116" i="31" s="1"/>
  <c r="AY116" i="31" s="1"/>
  <c r="P68" i="9"/>
  <c r="Q68" i="9" s="1"/>
  <c r="S68" i="9" s="1"/>
  <c r="U68" i="9" s="1"/>
  <c r="AQ68" i="9" s="1"/>
  <c r="AU68" i="9" s="1"/>
  <c r="O69" i="9"/>
  <c r="P69" i="9" s="1"/>
  <c r="Q69" i="9" s="1"/>
  <c r="S69" i="9" s="1"/>
  <c r="U69" i="9" s="1"/>
  <c r="AQ69" i="9" s="1"/>
  <c r="AU69" i="9" s="1"/>
  <c r="AV69" i="9" s="1"/>
  <c r="P83" i="33"/>
  <c r="Q83" i="33" s="1"/>
  <c r="S83" i="33" s="1"/>
  <c r="U83" i="33" s="1"/>
  <c r="AQ83" i="33" s="1"/>
  <c r="AU83" i="33" s="1"/>
  <c r="O84" i="33"/>
  <c r="P84" i="33" s="1"/>
  <c r="Q84" i="33" s="1"/>
  <c r="S84" i="33" s="1"/>
  <c r="U84" i="33" s="1"/>
  <c r="AQ84" i="33" s="1"/>
  <c r="AU84" i="33" s="1"/>
  <c r="AV84" i="33" s="1"/>
  <c r="P131" i="21"/>
  <c r="Q131" i="21" s="1"/>
  <c r="S131" i="21" s="1"/>
  <c r="U131" i="21" s="1"/>
  <c r="AT131" i="21" s="1"/>
  <c r="O132" i="21"/>
  <c r="P132" i="21" s="1"/>
  <c r="Q132" i="21" s="1"/>
  <c r="S132" i="21" s="1"/>
  <c r="U132" i="21" s="1"/>
  <c r="AT132" i="21" s="1"/>
  <c r="P99" i="23"/>
  <c r="Q99" i="23" s="1"/>
  <c r="S99" i="23" s="1"/>
  <c r="U99" i="23" s="1"/>
  <c r="AJ99" i="23" s="1"/>
  <c r="AN99" i="23" s="1"/>
  <c r="O100" i="23"/>
  <c r="P100" i="23" s="1"/>
  <c r="Q100" i="23" s="1"/>
  <c r="S100" i="23" s="1"/>
  <c r="U100" i="23" s="1"/>
  <c r="AJ100" i="23" s="1"/>
  <c r="AN100" i="23" s="1"/>
  <c r="AO100" i="23" s="1"/>
  <c r="P52" i="7"/>
  <c r="Q52" i="7" s="1"/>
  <c r="S52" i="7" s="1"/>
  <c r="U52" i="7" s="1"/>
  <c r="AQ52" i="7" s="1"/>
  <c r="AU52" i="7" s="1"/>
  <c r="O53" i="7"/>
  <c r="P53" i="7" s="1"/>
  <c r="Q53" i="7" s="1"/>
  <c r="S53" i="7" s="1"/>
  <c r="U53" i="7" s="1"/>
  <c r="AQ53" i="7" s="1"/>
  <c r="AU53" i="7" s="1"/>
  <c r="AV53" i="7" s="1"/>
  <c r="P68" i="27"/>
  <c r="Q68" i="27" s="1"/>
  <c r="S68" i="27" s="1"/>
  <c r="U68" i="27" s="1"/>
  <c r="AQ68" i="27" s="1"/>
  <c r="AU68" i="27" s="1"/>
  <c r="P99" i="33"/>
  <c r="Q99" i="33" s="1"/>
  <c r="S99" i="33" s="1"/>
  <c r="U99" i="33" s="1"/>
  <c r="AJ99" i="33" s="1"/>
  <c r="AN99" i="33" s="1"/>
  <c r="O100" i="33"/>
  <c r="P100" i="33" s="1"/>
  <c r="Q100" i="33" s="1"/>
  <c r="S100" i="33" s="1"/>
  <c r="U100" i="33" s="1"/>
  <c r="AJ100" i="33" s="1"/>
  <c r="AN100" i="33" s="1"/>
  <c r="AO100" i="33" s="1"/>
  <c r="P83" i="16"/>
  <c r="Q83" i="16" s="1"/>
  <c r="S83" i="16" s="1"/>
  <c r="U83" i="16" s="1"/>
  <c r="AQ83" i="16" s="1"/>
  <c r="AU83" i="16" s="1"/>
  <c r="O84" i="16"/>
  <c r="P84" i="16" s="1"/>
  <c r="Q84" i="16" s="1"/>
  <c r="S84" i="16" s="1"/>
  <c r="U84" i="16" s="1"/>
  <c r="AQ84" i="16" s="1"/>
  <c r="AU84" i="16" s="1"/>
  <c r="AV84" i="16" s="1"/>
  <c r="P115" i="29"/>
  <c r="Q115" i="29" s="1"/>
  <c r="S115" i="29" s="1"/>
  <c r="U115" i="29" s="1"/>
  <c r="AT115" i="29" s="1"/>
  <c r="AX115" i="29" s="1"/>
  <c r="O116" i="29"/>
  <c r="P116" i="29" s="1"/>
  <c r="Q116" i="29" s="1"/>
  <c r="S116" i="29" s="1"/>
  <c r="U116" i="29" s="1"/>
  <c r="AT116" i="29" s="1"/>
  <c r="AX116" i="29" s="1"/>
  <c r="AY116" i="29" s="1"/>
  <c r="P146" i="25"/>
  <c r="Q146" i="25" s="1"/>
  <c r="S146" i="25" s="1"/>
  <c r="U146" i="25" s="1"/>
  <c r="AT146" i="25" s="1"/>
  <c r="AX146" i="25" s="1"/>
  <c r="O147" i="25"/>
  <c r="P147" i="25" s="1"/>
  <c r="Q147" i="25" s="1"/>
  <c r="S147" i="25" s="1"/>
  <c r="U147" i="25" s="1"/>
  <c r="AT147" i="25" s="1"/>
  <c r="AX147" i="25" s="1"/>
  <c r="AY147" i="25" s="1"/>
  <c r="P146" i="33"/>
  <c r="Q146" i="33" s="1"/>
  <c r="S146" i="33" s="1"/>
  <c r="U146" i="33" s="1"/>
  <c r="AT146" i="33" s="1"/>
  <c r="AX146" i="33" s="1"/>
  <c r="O147" i="33"/>
  <c r="P147" i="33" s="1"/>
  <c r="Q147" i="33" s="1"/>
  <c r="S147" i="33" s="1"/>
  <c r="U147" i="33" s="1"/>
  <c r="AT147" i="33" s="1"/>
  <c r="AX147" i="33" s="1"/>
  <c r="AY147" i="33" s="1"/>
  <c r="P131" i="3"/>
  <c r="Q131" i="3" s="1"/>
  <c r="S131" i="3" s="1"/>
  <c r="U131" i="3" s="1"/>
  <c r="AT131" i="3" s="1"/>
  <c r="O132" i="3"/>
  <c r="P132" i="3" s="1"/>
  <c r="Q132" i="3" s="1"/>
  <c r="S132" i="3" s="1"/>
  <c r="U132" i="3" s="1"/>
  <c r="AT132" i="3" s="1"/>
  <c r="P115" i="21"/>
  <c r="Q115" i="21" s="1"/>
  <c r="S115" i="21" s="1"/>
  <c r="U115" i="21" s="1"/>
  <c r="AT115" i="21" s="1"/>
  <c r="AX115" i="21" s="1"/>
  <c r="O116" i="21"/>
  <c r="P116" i="21" s="1"/>
  <c r="Q116" i="21" s="1"/>
  <c r="S116" i="21" s="1"/>
  <c r="U116" i="21" s="1"/>
  <c r="AT116" i="21" s="1"/>
  <c r="AX116" i="21" s="1"/>
  <c r="AY116" i="21" s="1"/>
  <c r="P52" i="10"/>
  <c r="Q52" i="10" s="1"/>
  <c r="S52" i="10" s="1"/>
  <c r="U52" i="10" s="1"/>
  <c r="AQ52" i="10" s="1"/>
  <c r="AU52" i="10" s="1"/>
  <c r="P131" i="27"/>
  <c r="Q131" i="27" s="1"/>
  <c r="S131" i="27" s="1"/>
  <c r="U131" i="27" s="1"/>
  <c r="AT131" i="27" s="1"/>
  <c r="O132" i="27"/>
  <c r="P132" i="27" s="1"/>
  <c r="Q132" i="27" s="1"/>
  <c r="S132" i="27" s="1"/>
  <c r="U132" i="27" s="1"/>
  <c r="AT132" i="27" s="1"/>
  <c r="P83" i="8"/>
  <c r="Q83" i="8" s="1"/>
  <c r="S83" i="8" s="1"/>
  <c r="U83" i="8" s="1"/>
  <c r="AQ83" i="8" s="1"/>
  <c r="AU83" i="8" s="1"/>
  <c r="O84" i="8"/>
  <c r="P84" i="8" s="1"/>
  <c r="Q84" i="8" s="1"/>
  <c r="S84" i="8" s="1"/>
  <c r="U84" i="8" s="1"/>
  <c r="AQ84" i="8" s="1"/>
  <c r="AU84" i="8" s="1"/>
  <c r="AV84" i="8" s="1"/>
  <c r="P131" i="17"/>
  <c r="Q131" i="17" s="1"/>
  <c r="S131" i="17" s="1"/>
  <c r="U131" i="17" s="1"/>
  <c r="AT131" i="17" s="1"/>
  <c r="O132" i="17"/>
  <c r="P132" i="17" s="1"/>
  <c r="Q132" i="17" s="1"/>
  <c r="S132" i="17" s="1"/>
  <c r="U132" i="17" s="1"/>
  <c r="AT132" i="17" s="1"/>
  <c r="N99" i="11"/>
  <c r="N115" i="20"/>
  <c r="P114" i="20"/>
  <c r="Q114" i="20" s="1"/>
  <c r="S114" i="20" s="1"/>
  <c r="U114" i="20" s="1"/>
  <c r="AT114" i="20" s="1"/>
  <c r="AX114" i="20" s="1"/>
  <c r="O115" i="20"/>
  <c r="BA128" i="15"/>
  <c r="AX128" i="15"/>
  <c r="O69" i="3"/>
  <c r="P69" i="3" s="1"/>
  <c r="Q69" i="3" s="1"/>
  <c r="S69" i="3" s="1"/>
  <c r="U69" i="3" s="1"/>
  <c r="AQ69" i="3" s="1"/>
  <c r="AU69" i="3" s="1"/>
  <c r="AV69" i="3" s="1"/>
  <c r="O147" i="4"/>
  <c r="P147" i="4" s="1"/>
  <c r="Q147" i="4" s="1"/>
  <c r="S147" i="4" s="1"/>
  <c r="U147" i="4" s="1"/>
  <c r="AT147" i="4" s="1"/>
  <c r="AX147" i="4" s="1"/>
  <c r="AY147" i="4" s="1"/>
  <c r="O144" i="20"/>
  <c r="O98" i="30"/>
  <c r="P36" i="8"/>
  <c r="Q36" i="8" s="1"/>
  <c r="S36" i="8" s="1"/>
  <c r="U36" i="8" s="1"/>
  <c r="AQ36" i="8" s="1"/>
  <c r="AU36" i="8" s="1"/>
  <c r="O37" i="8"/>
  <c r="P37" i="8" s="1"/>
  <c r="Q37" i="8" s="1"/>
  <c r="S37" i="8" s="1"/>
  <c r="U37" i="8" s="1"/>
  <c r="AQ37" i="8" s="1"/>
  <c r="AU37" i="8" s="1"/>
  <c r="AV37" i="8" s="1"/>
  <c r="P129" i="16"/>
  <c r="Q129" i="16" s="1"/>
  <c r="S129" i="16" s="1"/>
  <c r="U129" i="16" s="1"/>
  <c r="AT129" i="16" s="1"/>
  <c r="O100" i="16"/>
  <c r="P100" i="16" s="1"/>
  <c r="Q100" i="16" s="1"/>
  <c r="S100" i="16" s="1"/>
  <c r="U100" i="16" s="1"/>
  <c r="AJ100" i="16" s="1"/>
  <c r="AN100" i="16" s="1"/>
  <c r="AO100" i="16" s="1"/>
  <c r="AX132" i="12"/>
  <c r="AY132" i="12" s="1"/>
  <c r="BA132" i="12"/>
  <c r="BB132" i="12" s="1"/>
  <c r="P98" i="7"/>
  <c r="Q98" i="7" s="1"/>
  <c r="S98" i="7" s="1"/>
  <c r="U98" i="7" s="1"/>
  <c r="AJ98" i="7" s="1"/>
  <c r="AN98" i="7" s="1"/>
  <c r="N99" i="7"/>
  <c r="O99" i="7"/>
  <c r="P114" i="4"/>
  <c r="Q114" i="4" s="1"/>
  <c r="S114" i="4" s="1"/>
  <c r="U114" i="4" s="1"/>
  <c r="AT114" i="4" s="1"/>
  <c r="AX114" i="4" s="1"/>
  <c r="O132" i="25"/>
  <c r="P132" i="25" s="1"/>
  <c r="Q132" i="25" s="1"/>
  <c r="S132" i="25" s="1"/>
  <c r="U132" i="25" s="1"/>
  <c r="AT132" i="25" s="1"/>
  <c r="P144" i="16"/>
  <c r="Q144" i="16" s="1"/>
  <c r="S144" i="16" s="1"/>
  <c r="U144" i="16" s="1"/>
  <c r="AT144" i="16" s="1"/>
  <c r="AX144" i="16" s="1"/>
  <c r="O145" i="16"/>
  <c r="P52" i="24"/>
  <c r="Q52" i="24" s="1"/>
  <c r="S52" i="24" s="1"/>
  <c r="U52" i="24" s="1"/>
  <c r="AQ52" i="24" s="1"/>
  <c r="AU52" i="24" s="1"/>
  <c r="O53" i="24"/>
  <c r="P53" i="24" s="1"/>
  <c r="Q53" i="24" s="1"/>
  <c r="S53" i="24" s="1"/>
  <c r="U53" i="24" s="1"/>
  <c r="AQ53" i="24" s="1"/>
  <c r="AU53" i="24" s="1"/>
  <c r="AV53" i="24" s="1"/>
  <c r="P83" i="18"/>
  <c r="Q83" i="18" s="1"/>
  <c r="S83" i="18" s="1"/>
  <c r="U83" i="18" s="1"/>
  <c r="AQ83" i="18" s="1"/>
  <c r="AU83" i="18" s="1"/>
  <c r="O84" i="18"/>
  <c r="P84" i="18" s="1"/>
  <c r="Q84" i="18" s="1"/>
  <c r="S84" i="18" s="1"/>
  <c r="U84" i="18" s="1"/>
  <c r="AQ84" i="18" s="1"/>
  <c r="AU84" i="18" s="1"/>
  <c r="AV84" i="18" s="1"/>
  <c r="P130" i="5"/>
  <c r="Q130" i="5" s="1"/>
  <c r="S130" i="5" s="1"/>
  <c r="U130" i="5" s="1"/>
  <c r="AT130" i="5" s="1"/>
  <c r="N131" i="5"/>
  <c r="P131" i="7"/>
  <c r="Q131" i="7" s="1"/>
  <c r="S131" i="7" s="1"/>
  <c r="U131" i="7" s="1"/>
  <c r="AT131" i="7" s="1"/>
  <c r="O132" i="7"/>
  <c r="P132" i="7" s="1"/>
  <c r="Q132" i="7" s="1"/>
  <c r="S132" i="7" s="1"/>
  <c r="U132" i="7" s="1"/>
  <c r="AT132" i="7" s="1"/>
  <c r="P145" i="18"/>
  <c r="Q145" i="18" s="1"/>
  <c r="S145" i="18" s="1"/>
  <c r="U145" i="18" s="1"/>
  <c r="AT145" i="18" s="1"/>
  <c r="AX145" i="18" s="1"/>
  <c r="N146" i="18"/>
  <c r="BA130" i="19"/>
  <c r="AX130" i="19"/>
  <c r="N83" i="5"/>
  <c r="O83" i="5" s="1"/>
  <c r="N115" i="33"/>
  <c r="O115" i="33" s="1"/>
  <c r="N115" i="11"/>
  <c r="O115" i="11" s="1"/>
  <c r="N83" i="29"/>
  <c r="O83" i="29" s="1"/>
  <c r="P82" i="29"/>
  <c r="Q82" i="29" s="1"/>
  <c r="S82" i="29" s="1"/>
  <c r="U82" i="29" s="1"/>
  <c r="AQ82" i="29" s="1"/>
  <c r="AU82" i="29" s="1"/>
  <c r="P98" i="17"/>
  <c r="Q98" i="17" s="1"/>
  <c r="S98" i="17" s="1"/>
  <c r="U98" i="17" s="1"/>
  <c r="AJ98" i="17" s="1"/>
  <c r="AN98" i="17" s="1"/>
  <c r="P115" i="25"/>
  <c r="Q115" i="25" s="1"/>
  <c r="S115" i="25" s="1"/>
  <c r="U115" i="25" s="1"/>
  <c r="AT115" i="25" s="1"/>
  <c r="AX115" i="25" s="1"/>
  <c r="O116" i="25"/>
  <c r="P116" i="25" s="1"/>
  <c r="Q116" i="25" s="1"/>
  <c r="S116" i="25" s="1"/>
  <c r="U116" i="25" s="1"/>
  <c r="AT116" i="25" s="1"/>
  <c r="AX116" i="25" s="1"/>
  <c r="AY116" i="25" s="1"/>
  <c r="AX131" i="25"/>
  <c r="BA131" i="25"/>
  <c r="P144" i="29"/>
  <c r="Q144" i="29" s="1"/>
  <c r="S144" i="29" s="1"/>
  <c r="U144" i="29" s="1"/>
  <c r="AT144" i="29" s="1"/>
  <c r="AX144" i="29" s="1"/>
  <c r="O145" i="29"/>
  <c r="BA131" i="12"/>
  <c r="AX131" i="12"/>
  <c r="P144" i="7"/>
  <c r="Q144" i="7" s="1"/>
  <c r="S144" i="7" s="1"/>
  <c r="U144" i="7" s="1"/>
  <c r="AT144" i="7" s="1"/>
  <c r="AX144" i="7" s="1"/>
  <c r="O145" i="7"/>
  <c r="P52" i="1"/>
  <c r="Q52" i="1" s="1"/>
  <c r="S52" i="1" s="1"/>
  <c r="U52" i="1" s="1"/>
  <c r="AQ52" i="1" s="1"/>
  <c r="AU52" i="1" s="1"/>
  <c r="O130" i="24"/>
  <c r="O53" i="13"/>
  <c r="P53" i="13" s="1"/>
  <c r="Q53" i="13" s="1"/>
  <c r="S53" i="13" s="1"/>
  <c r="U53" i="13" s="1"/>
  <c r="AQ53" i="13" s="1"/>
  <c r="AU53" i="13" s="1"/>
  <c r="AV53" i="13" s="1"/>
  <c r="N131" i="19"/>
  <c r="O131" i="19" s="1"/>
  <c r="O84" i="22"/>
  <c r="P84" i="22" s="1"/>
  <c r="Q84" i="22" s="1"/>
  <c r="S84" i="22" s="1"/>
  <c r="U84" i="22" s="1"/>
  <c r="AQ84" i="22" s="1"/>
  <c r="AU84" i="22" s="1"/>
  <c r="AV84" i="22" s="1"/>
  <c r="P67" i="14"/>
  <c r="Q67" i="14" s="1"/>
  <c r="S67" i="14" s="1"/>
  <c r="U67" i="14" s="1"/>
  <c r="AQ67" i="14" s="1"/>
  <c r="AU67" i="14" s="1"/>
  <c r="N68" i="14"/>
  <c r="AX130" i="8"/>
  <c r="BA130" i="8"/>
  <c r="BA130" i="21"/>
  <c r="AX130" i="21"/>
  <c r="O145" i="3"/>
  <c r="N146" i="6"/>
  <c r="O146" i="6" s="1"/>
  <c r="P145" i="6"/>
  <c r="Q145" i="6" s="1"/>
  <c r="S145" i="6" s="1"/>
  <c r="U145" i="6" s="1"/>
  <c r="AT145" i="6" s="1"/>
  <c r="AX145" i="6" s="1"/>
  <c r="O114" i="7"/>
  <c r="BA130" i="6"/>
  <c r="AX130" i="6"/>
  <c r="P114" i="9"/>
  <c r="Q114" i="9" s="1"/>
  <c r="S114" i="9" s="1"/>
  <c r="U114" i="9" s="1"/>
  <c r="AT114" i="9" s="1"/>
  <c r="AX114" i="9" s="1"/>
  <c r="N131" i="28"/>
  <c r="O131" i="28" s="1"/>
  <c r="P130" i="28"/>
  <c r="Q130" i="28" s="1"/>
  <c r="S130" i="28" s="1"/>
  <c r="U130" i="28" s="1"/>
  <c r="AT130" i="28" s="1"/>
  <c r="P144" i="28"/>
  <c r="Q144" i="28" s="1"/>
  <c r="S144" i="28" s="1"/>
  <c r="U144" i="28" s="1"/>
  <c r="AT144" i="28" s="1"/>
  <c r="AX144" i="28" s="1"/>
  <c r="P83" i="12"/>
  <c r="Q83" i="12" s="1"/>
  <c r="S83" i="12" s="1"/>
  <c r="U83" i="12" s="1"/>
  <c r="AQ83" i="12" s="1"/>
  <c r="AU83" i="12" s="1"/>
  <c r="O84" i="12"/>
  <c r="P84" i="12" s="1"/>
  <c r="Q84" i="12" s="1"/>
  <c r="S84" i="12" s="1"/>
  <c r="U84" i="12" s="1"/>
  <c r="AQ84" i="12" s="1"/>
  <c r="AU84" i="12" s="1"/>
  <c r="AV84" i="12" s="1"/>
  <c r="N131" i="20"/>
  <c r="O131" i="20" s="1"/>
  <c r="P130" i="20"/>
  <c r="Q130" i="20" s="1"/>
  <c r="S130" i="20" s="1"/>
  <c r="U130" i="20" s="1"/>
  <c r="AT130" i="20" s="1"/>
  <c r="P144" i="15"/>
  <c r="Q144" i="15" s="1"/>
  <c r="S144" i="15" s="1"/>
  <c r="U144" i="15" s="1"/>
  <c r="AT144" i="15" s="1"/>
  <c r="AX144" i="15" s="1"/>
  <c r="AX129" i="24"/>
  <c r="BA129" i="24"/>
  <c r="P130" i="13"/>
  <c r="Q130" i="13" s="1"/>
  <c r="S130" i="13" s="1"/>
  <c r="U130" i="13" s="1"/>
  <c r="AT130" i="13" s="1"/>
  <c r="N131" i="13"/>
  <c r="P146" i="13"/>
  <c r="Q146" i="13" s="1"/>
  <c r="S146" i="13" s="1"/>
  <c r="U146" i="13" s="1"/>
  <c r="AT146" i="13" s="1"/>
  <c r="AX146" i="13" s="1"/>
  <c r="O147" i="13"/>
  <c r="P147" i="13" s="1"/>
  <c r="Q147" i="13" s="1"/>
  <c r="S147" i="13" s="1"/>
  <c r="U147" i="13" s="1"/>
  <c r="AT147" i="13" s="1"/>
  <c r="AX147" i="13" s="1"/>
  <c r="AY147" i="13" s="1"/>
  <c r="O37" i="2"/>
  <c r="P37" i="2" s="1"/>
  <c r="Q37" i="2" s="1"/>
  <c r="S37" i="2" s="1"/>
  <c r="U37" i="2" s="1"/>
  <c r="AQ37" i="2" s="1"/>
  <c r="AU37" i="2" s="1"/>
  <c r="AV37" i="2" s="1"/>
  <c r="N146" i="30"/>
  <c r="O146" i="30" s="1"/>
  <c r="BA129" i="28"/>
  <c r="AX129" i="28"/>
  <c r="O100" i="24"/>
  <c r="P100" i="24" s="1"/>
  <c r="Q100" i="24" s="1"/>
  <c r="S100" i="24" s="1"/>
  <c r="U100" i="24" s="1"/>
  <c r="AJ100" i="24" s="1"/>
  <c r="AN100" i="24" s="1"/>
  <c r="AO100" i="24" s="1"/>
  <c r="N99" i="13"/>
  <c r="O99" i="13" s="1"/>
  <c r="O100" i="6"/>
  <c r="P100" i="6" s="1"/>
  <c r="Q100" i="6" s="1"/>
  <c r="S100" i="6" s="1"/>
  <c r="U100" i="6" s="1"/>
  <c r="AJ100" i="6" s="1"/>
  <c r="AN100" i="6" s="1"/>
  <c r="AO100" i="6" s="1"/>
  <c r="O145" i="5"/>
  <c r="BA129" i="20"/>
  <c r="AX129" i="20"/>
  <c r="O84" i="19"/>
  <c r="P84" i="19" s="1"/>
  <c r="Q84" i="19" s="1"/>
  <c r="S84" i="19" s="1"/>
  <c r="U84" i="19" s="1"/>
  <c r="AQ84" i="19" s="1"/>
  <c r="AU84" i="19" s="1"/>
  <c r="AV84" i="19" s="1"/>
  <c r="P131" i="18"/>
  <c r="Q131" i="18" s="1"/>
  <c r="S131" i="18" s="1"/>
  <c r="U131" i="18" s="1"/>
  <c r="AT131" i="18" s="1"/>
  <c r="P130" i="14"/>
  <c r="Q130" i="14" s="1"/>
  <c r="S130" i="14" s="1"/>
  <c r="U130" i="14" s="1"/>
  <c r="AT130" i="14" s="1"/>
  <c r="P97" i="21"/>
  <c r="Q97" i="21" s="1"/>
  <c r="S97" i="21" s="1"/>
  <c r="U97" i="21" s="1"/>
  <c r="AJ97" i="21" s="1"/>
  <c r="AN97" i="21" s="1"/>
  <c r="O98" i="21"/>
  <c r="N146" i="21"/>
  <c r="O146" i="21" s="1"/>
  <c r="P145" i="21"/>
  <c r="Q145" i="21" s="1"/>
  <c r="S145" i="21" s="1"/>
  <c r="U145" i="21" s="1"/>
  <c r="AT145" i="21" s="1"/>
  <c r="AX145" i="21" s="1"/>
  <c r="P130" i="33"/>
  <c r="Q130" i="33" s="1"/>
  <c r="S130" i="33" s="1"/>
  <c r="U130" i="33" s="1"/>
  <c r="AT130" i="33" s="1"/>
  <c r="P99" i="5"/>
  <c r="Q99" i="5" s="1"/>
  <c r="S99" i="5" s="1"/>
  <c r="U99" i="5" s="1"/>
  <c r="AJ99" i="5" s="1"/>
  <c r="AN99" i="5" s="1"/>
  <c r="O100" i="5"/>
  <c r="P100" i="5" s="1"/>
  <c r="Q100" i="5" s="1"/>
  <c r="S100" i="5" s="1"/>
  <c r="U100" i="5" s="1"/>
  <c r="AJ100" i="5" s="1"/>
  <c r="AN100" i="5" s="1"/>
  <c r="AO100" i="5" s="1"/>
  <c r="N83" i="4"/>
  <c r="N131" i="6"/>
  <c r="P99" i="4"/>
  <c r="Q99" i="4" s="1"/>
  <c r="S99" i="4" s="1"/>
  <c r="U99" i="4" s="1"/>
  <c r="AJ99" i="4" s="1"/>
  <c r="AN99" i="4" s="1"/>
  <c r="O100" i="4"/>
  <c r="P100" i="4" s="1"/>
  <c r="Q100" i="4" s="1"/>
  <c r="S100" i="4" s="1"/>
  <c r="U100" i="4" s="1"/>
  <c r="AJ100" i="4" s="1"/>
  <c r="AN100" i="4" s="1"/>
  <c r="AO100" i="4" s="1"/>
  <c r="P115" i="2"/>
  <c r="Q115" i="2" s="1"/>
  <c r="S115" i="2" s="1"/>
  <c r="U115" i="2" s="1"/>
  <c r="AT115" i="2" s="1"/>
  <c r="AX115" i="2" s="1"/>
  <c r="P68" i="25"/>
  <c r="Q68" i="25" s="1"/>
  <c r="S68" i="25" s="1"/>
  <c r="U68" i="25" s="1"/>
  <c r="AQ68" i="25" s="1"/>
  <c r="AU68" i="25" s="1"/>
  <c r="O69" i="25"/>
  <c r="P69" i="25" s="1"/>
  <c r="Q69" i="25" s="1"/>
  <c r="S69" i="25" s="1"/>
  <c r="U69" i="25" s="1"/>
  <c r="AQ69" i="25" s="1"/>
  <c r="AU69" i="25" s="1"/>
  <c r="AV69" i="25" s="1"/>
  <c r="O143" i="19"/>
  <c r="P115" i="3"/>
  <c r="Q115" i="3" s="1"/>
  <c r="S115" i="3" s="1"/>
  <c r="U115" i="3" s="1"/>
  <c r="AT115" i="3" s="1"/>
  <c r="AX115" i="3" s="1"/>
  <c r="O116" i="3"/>
  <c r="P116" i="3" s="1"/>
  <c r="Q116" i="3" s="1"/>
  <c r="S116" i="3" s="1"/>
  <c r="U116" i="3" s="1"/>
  <c r="AT116" i="3" s="1"/>
  <c r="AX116" i="3" s="1"/>
  <c r="AY116" i="3" s="1"/>
  <c r="O37" i="21"/>
  <c r="P37" i="21" s="1"/>
  <c r="Q37" i="21" s="1"/>
  <c r="S37" i="21" s="1"/>
  <c r="U37" i="21" s="1"/>
  <c r="AQ37" i="21" s="1"/>
  <c r="AU37" i="21" s="1"/>
  <c r="AV37" i="21" s="1"/>
  <c r="AX129" i="14"/>
  <c r="BA129" i="14"/>
  <c r="BA129" i="33"/>
  <c r="AX129" i="33"/>
  <c r="N115" i="14"/>
  <c r="O115" i="14" s="1"/>
  <c r="O37" i="24"/>
  <c r="P37" i="24" s="1"/>
  <c r="Q37" i="24" s="1"/>
  <c r="S37" i="24" s="1"/>
  <c r="U37" i="24" s="1"/>
  <c r="AQ37" i="24" s="1"/>
  <c r="AU37" i="24" s="1"/>
  <c r="AV37" i="24" s="1"/>
  <c r="O131" i="26"/>
  <c r="N99" i="20"/>
  <c r="O99" i="20" s="1"/>
  <c r="P129" i="22"/>
  <c r="Q129" i="22" s="1"/>
  <c r="S129" i="22" s="1"/>
  <c r="U129" i="22" s="1"/>
  <c r="AT129" i="22" s="1"/>
  <c r="O130" i="22"/>
  <c r="O84" i="24"/>
  <c r="P84" i="24" s="1"/>
  <c r="Q84" i="24" s="1"/>
  <c r="S84" i="24" s="1"/>
  <c r="U84" i="24" s="1"/>
  <c r="AQ84" i="24" s="1"/>
  <c r="AU84" i="24" s="1"/>
  <c r="AV84" i="24" s="1"/>
  <c r="P68" i="29"/>
  <c r="Q68" i="29" s="1"/>
  <c r="S68" i="29" s="1"/>
  <c r="U68" i="29" s="1"/>
  <c r="AQ68" i="29" s="1"/>
  <c r="AU68" i="29" s="1"/>
  <c r="P115" i="15"/>
  <c r="Q115" i="15" s="1"/>
  <c r="S115" i="15" s="1"/>
  <c r="U115" i="15" s="1"/>
  <c r="AT115" i="15" s="1"/>
  <c r="AX115" i="15" s="1"/>
  <c r="P99" i="8"/>
  <c r="Q99" i="8" s="1"/>
  <c r="S99" i="8" s="1"/>
  <c r="U99" i="8" s="1"/>
  <c r="AJ99" i="8" s="1"/>
  <c r="AN99" i="8" s="1"/>
  <c r="P144" i="23"/>
  <c r="Q144" i="23" s="1"/>
  <c r="S144" i="23" s="1"/>
  <c r="U144" i="23" s="1"/>
  <c r="AT144" i="23" s="1"/>
  <c r="AX144" i="23" s="1"/>
  <c r="O145" i="23"/>
  <c r="P145" i="22"/>
  <c r="Q145" i="22" s="1"/>
  <c r="S145" i="22" s="1"/>
  <c r="U145" i="22" s="1"/>
  <c r="AT145" i="22" s="1"/>
  <c r="AX145" i="22" s="1"/>
  <c r="P115" i="22"/>
  <c r="Q115" i="22" s="1"/>
  <c r="S115" i="22" s="1"/>
  <c r="U115" i="22" s="1"/>
  <c r="AT115" i="22" s="1"/>
  <c r="AX115" i="22" s="1"/>
  <c r="P145" i="27"/>
  <c r="Q145" i="27" s="1"/>
  <c r="S145" i="27" s="1"/>
  <c r="U145" i="27" s="1"/>
  <c r="AT145" i="27" s="1"/>
  <c r="AX145" i="27" s="1"/>
  <c r="P113" i="10"/>
  <c r="Q113" i="10" s="1"/>
  <c r="S113" i="10" s="1"/>
  <c r="U113" i="10" s="1"/>
  <c r="AT113" i="10" s="1"/>
  <c r="AX113" i="10" s="1"/>
  <c r="O114" i="10"/>
  <c r="AX130" i="27"/>
  <c r="BA130" i="27"/>
  <c r="P99" i="10"/>
  <c r="Q99" i="10" s="1"/>
  <c r="S99" i="10" s="1"/>
  <c r="U99" i="10" s="1"/>
  <c r="AJ99" i="10" s="1"/>
  <c r="AN99" i="10" s="1"/>
  <c r="O100" i="10"/>
  <c r="P100" i="10" s="1"/>
  <c r="Q100" i="10" s="1"/>
  <c r="S100" i="10" s="1"/>
  <c r="U100" i="10" s="1"/>
  <c r="AJ100" i="10" s="1"/>
  <c r="AN100" i="10" s="1"/>
  <c r="AO100" i="10" s="1"/>
  <c r="O131" i="29"/>
  <c r="N99" i="27"/>
  <c r="O99" i="27" s="1"/>
  <c r="O116" i="28"/>
  <c r="P116" i="28" s="1"/>
  <c r="Q116" i="28" s="1"/>
  <c r="S116" i="28" s="1"/>
  <c r="U116" i="28" s="1"/>
  <c r="AT116" i="28" s="1"/>
  <c r="AX116" i="28" s="1"/>
  <c r="AY116" i="28" s="1"/>
  <c r="BA130" i="26"/>
  <c r="AX130" i="26"/>
  <c r="P146" i="9"/>
  <c r="Q146" i="9" s="1"/>
  <c r="S146" i="9" s="1"/>
  <c r="U146" i="9" s="1"/>
  <c r="AT146" i="9" s="1"/>
  <c r="AX146" i="9" s="1"/>
  <c r="P129" i="15"/>
  <c r="Q129" i="15" s="1"/>
  <c r="S129" i="15" s="1"/>
  <c r="U129" i="15" s="1"/>
  <c r="AT129" i="15" s="1"/>
  <c r="O130" i="15"/>
  <c r="P114" i="19"/>
  <c r="Q114" i="19" s="1"/>
  <c r="S114" i="19" s="1"/>
  <c r="U114" i="19" s="1"/>
  <c r="AT114" i="19" s="1"/>
  <c r="AX114" i="19" s="1"/>
  <c r="N115" i="19"/>
  <c r="O114" i="23"/>
  <c r="O130" i="4"/>
  <c r="P144" i="24"/>
  <c r="Q144" i="24" s="1"/>
  <c r="S144" i="24" s="1"/>
  <c r="U144" i="24" s="1"/>
  <c r="AT144" i="24" s="1"/>
  <c r="AX144" i="24" s="1"/>
  <c r="O145" i="24"/>
  <c r="P144" i="26"/>
  <c r="Q144" i="26" s="1"/>
  <c r="S144" i="26" s="1"/>
  <c r="U144" i="26" s="1"/>
  <c r="AT144" i="26" s="1"/>
  <c r="AX144" i="26" s="1"/>
  <c r="O145" i="26"/>
  <c r="P113" i="5"/>
  <c r="Q113" i="5" s="1"/>
  <c r="S113" i="5" s="1"/>
  <c r="U113" i="5" s="1"/>
  <c r="AT113" i="5" s="1"/>
  <c r="AX113" i="5" s="1"/>
  <c r="P130" i="31"/>
  <c r="Q130" i="31" s="1"/>
  <c r="S130" i="31" s="1"/>
  <c r="U130" i="31" s="1"/>
  <c r="AT130" i="31" s="1"/>
  <c r="N131" i="31"/>
  <c r="O131" i="31"/>
  <c r="P115" i="16"/>
  <c r="Q115" i="16" s="1"/>
  <c r="S115" i="16" s="1"/>
  <c r="U115" i="16" s="1"/>
  <c r="AT115" i="16" s="1"/>
  <c r="AX115" i="16" s="1"/>
  <c r="N52" i="16"/>
  <c r="O52" i="16" s="1"/>
  <c r="P51" i="16"/>
  <c r="Q51" i="16" s="1"/>
  <c r="S51" i="16" s="1"/>
  <c r="U51" i="16" s="1"/>
  <c r="AQ51" i="16" s="1"/>
  <c r="AU51" i="16" s="1"/>
  <c r="P129" i="23"/>
  <c r="Q129" i="23" s="1"/>
  <c r="S129" i="23" s="1"/>
  <c r="U129" i="23" s="1"/>
  <c r="AT129" i="23" s="1"/>
  <c r="P130" i="2"/>
  <c r="Q130" i="2" s="1"/>
  <c r="S130" i="2" s="1"/>
  <c r="U130" i="2" s="1"/>
  <c r="AT130" i="2" s="1"/>
  <c r="N131" i="2"/>
  <c r="O131" i="2"/>
  <c r="P113" i="26"/>
  <c r="Q113" i="26" s="1"/>
  <c r="S113" i="26" s="1"/>
  <c r="U113" i="26" s="1"/>
  <c r="AT113" i="26" s="1"/>
  <c r="AX113" i="26" s="1"/>
  <c r="O114" i="26"/>
  <c r="BA130" i="29"/>
  <c r="AX130" i="29"/>
  <c r="P128" i="9"/>
  <c r="Q128" i="9" s="1"/>
  <c r="S128" i="9" s="1"/>
  <c r="U128" i="9" s="1"/>
  <c r="AT128" i="9" s="1"/>
  <c r="O129" i="9"/>
  <c r="P145" i="17"/>
  <c r="Q145" i="17" s="1"/>
  <c r="S145" i="17" s="1"/>
  <c r="U145" i="17" s="1"/>
  <c r="AT145" i="17" s="1"/>
  <c r="AX145" i="17" s="1"/>
  <c r="P146" i="2"/>
  <c r="Q146" i="2" s="1"/>
  <c r="S146" i="2" s="1"/>
  <c r="U146" i="2" s="1"/>
  <c r="AT146" i="2" s="1"/>
  <c r="AX146" i="2" s="1"/>
  <c r="O147" i="2"/>
  <c r="P147" i="2" s="1"/>
  <c r="Q147" i="2" s="1"/>
  <c r="S147" i="2" s="1"/>
  <c r="U147" i="2" s="1"/>
  <c r="AT147" i="2" s="1"/>
  <c r="AX147" i="2" s="1"/>
  <c r="AY147" i="2" s="1"/>
  <c r="P99" i="26"/>
  <c r="Q99" i="26" s="1"/>
  <c r="S99" i="26" s="1"/>
  <c r="U99" i="26" s="1"/>
  <c r="AJ99" i="26" s="1"/>
  <c r="AN99" i="26" s="1"/>
  <c r="O83" i="1"/>
  <c r="O99" i="29"/>
  <c r="N99" i="9"/>
  <c r="O99" i="9" s="1"/>
  <c r="N83" i="15"/>
  <c r="O83" i="15" s="1"/>
  <c r="O53" i="9"/>
  <c r="P53" i="9" s="1"/>
  <c r="Q53" i="9" s="1"/>
  <c r="S53" i="9" s="1"/>
  <c r="U53" i="9" s="1"/>
  <c r="AQ53" i="9" s="1"/>
  <c r="AU53" i="9" s="1"/>
  <c r="AV53" i="9" s="1"/>
  <c r="O130" i="11"/>
  <c r="O115" i="27"/>
  <c r="P36" i="26"/>
  <c r="Q36" i="26" s="1"/>
  <c r="S36" i="26" s="1"/>
  <c r="U36" i="26" s="1"/>
  <c r="AQ36" i="26" s="1"/>
  <c r="AU36" i="26" s="1"/>
  <c r="O69" i="23"/>
  <c r="P69" i="23" s="1"/>
  <c r="Q69" i="23" s="1"/>
  <c r="S69" i="23" s="1"/>
  <c r="U69" i="23" s="1"/>
  <c r="AQ69" i="23" s="1"/>
  <c r="AU69" i="23" s="1"/>
  <c r="AV69" i="23" s="1"/>
  <c r="O132" i="30"/>
  <c r="P132" i="30" s="1"/>
  <c r="Q132" i="30" s="1"/>
  <c r="S132" i="30" s="1"/>
  <c r="U132" i="30" s="1"/>
  <c r="AT132" i="30" s="1"/>
  <c r="P145" i="31"/>
  <c r="Q145" i="31" s="1"/>
  <c r="S145" i="31" s="1"/>
  <c r="U145" i="31" s="1"/>
  <c r="AT145" i="31" s="1"/>
  <c r="AX145" i="31" s="1"/>
  <c r="P146" i="10"/>
  <c r="Q146" i="10" s="1"/>
  <c r="S146" i="10" s="1"/>
  <c r="U146" i="10" s="1"/>
  <c r="AT146" i="10" s="1"/>
  <c r="AX146" i="10" s="1"/>
  <c r="AX129" i="4"/>
  <c r="BA129" i="4"/>
  <c r="O83" i="4"/>
  <c r="P99" i="28"/>
  <c r="Q99" i="28" s="1"/>
  <c r="S99" i="28" s="1"/>
  <c r="U99" i="28" s="1"/>
  <c r="AJ99" i="28" s="1"/>
  <c r="AN99" i="28" s="1"/>
  <c r="O100" i="28"/>
  <c r="P100" i="28" s="1"/>
  <c r="Q100" i="28" s="1"/>
  <c r="S100" i="28" s="1"/>
  <c r="U100" i="28" s="1"/>
  <c r="AJ100" i="28" s="1"/>
  <c r="AN100" i="28" s="1"/>
  <c r="AO100" i="28" s="1"/>
  <c r="P115" i="12"/>
  <c r="Q115" i="12" s="1"/>
  <c r="S115" i="12" s="1"/>
  <c r="U115" i="12" s="1"/>
  <c r="AT115" i="12" s="1"/>
  <c r="AX115" i="12" s="1"/>
  <c r="O131" i="6"/>
  <c r="O99" i="11"/>
  <c r="P115" i="6"/>
  <c r="Q115" i="6" s="1"/>
  <c r="S115" i="6" s="1"/>
  <c r="U115" i="6" s="1"/>
  <c r="AT115" i="6" s="1"/>
  <c r="AX115" i="6" s="1"/>
  <c r="BA129" i="11"/>
  <c r="AX129" i="11"/>
  <c r="P145" i="14"/>
  <c r="Q145" i="14" s="1"/>
  <c r="S145" i="14" s="1"/>
  <c r="U145" i="14" s="1"/>
  <c r="AT145" i="14" s="1"/>
  <c r="AX145" i="14" s="1"/>
  <c r="N146" i="14"/>
  <c r="BA131" i="30"/>
  <c r="AX131" i="30"/>
  <c r="P131" i="34" l="1"/>
  <c r="Q131" i="34" s="1"/>
  <c r="S131" i="34" s="1"/>
  <c r="U131" i="34" s="1"/>
  <c r="AT131" i="34" s="1"/>
  <c r="O132" i="34"/>
  <c r="P132" i="34" s="1"/>
  <c r="Q132" i="34" s="1"/>
  <c r="S132" i="34" s="1"/>
  <c r="U132" i="34" s="1"/>
  <c r="AT132" i="34" s="1"/>
  <c r="P83" i="29"/>
  <c r="Q83" i="29" s="1"/>
  <c r="S83" i="29" s="1"/>
  <c r="U83" i="29" s="1"/>
  <c r="AQ83" i="29" s="1"/>
  <c r="AU83" i="29" s="1"/>
  <c r="O84" i="29"/>
  <c r="P84" i="29" s="1"/>
  <c r="Q84" i="29" s="1"/>
  <c r="S84" i="29" s="1"/>
  <c r="U84" i="29" s="1"/>
  <c r="AQ84" i="29" s="1"/>
  <c r="AU84" i="29" s="1"/>
  <c r="AV84" i="29" s="1"/>
  <c r="P131" i="28"/>
  <c r="Q131" i="28" s="1"/>
  <c r="S131" i="28" s="1"/>
  <c r="U131" i="28" s="1"/>
  <c r="AT131" i="28" s="1"/>
  <c r="O132" i="28"/>
  <c r="P132" i="28" s="1"/>
  <c r="Q132" i="28" s="1"/>
  <c r="S132" i="28" s="1"/>
  <c r="U132" i="28" s="1"/>
  <c r="AT132" i="28" s="1"/>
  <c r="P115" i="11"/>
  <c r="Q115" i="11" s="1"/>
  <c r="S115" i="11" s="1"/>
  <c r="U115" i="11" s="1"/>
  <c r="AT115" i="11" s="1"/>
  <c r="AX115" i="11" s="1"/>
  <c r="P83" i="15"/>
  <c r="Q83" i="15" s="1"/>
  <c r="S83" i="15" s="1"/>
  <c r="U83" i="15" s="1"/>
  <c r="AQ83" i="15" s="1"/>
  <c r="AU83" i="15" s="1"/>
  <c r="O84" i="15"/>
  <c r="P84" i="15" s="1"/>
  <c r="Q84" i="15" s="1"/>
  <c r="S84" i="15" s="1"/>
  <c r="U84" i="15" s="1"/>
  <c r="AQ84" i="15" s="1"/>
  <c r="AU84" i="15" s="1"/>
  <c r="AV84" i="15" s="1"/>
  <c r="P146" i="21"/>
  <c r="Q146" i="21" s="1"/>
  <c r="S146" i="21" s="1"/>
  <c r="U146" i="21" s="1"/>
  <c r="AT146" i="21" s="1"/>
  <c r="AX146" i="21" s="1"/>
  <c r="O147" i="21"/>
  <c r="P147" i="21" s="1"/>
  <c r="Q147" i="21" s="1"/>
  <c r="S147" i="21" s="1"/>
  <c r="U147" i="21" s="1"/>
  <c r="AT147" i="21" s="1"/>
  <c r="AX147" i="21" s="1"/>
  <c r="AY147" i="21" s="1"/>
  <c r="P146" i="30"/>
  <c r="Q146" i="30" s="1"/>
  <c r="S146" i="30" s="1"/>
  <c r="U146" i="30" s="1"/>
  <c r="AT146" i="30" s="1"/>
  <c r="AX146" i="30" s="1"/>
  <c r="O147" i="30"/>
  <c r="P147" i="30" s="1"/>
  <c r="Q147" i="30" s="1"/>
  <c r="S147" i="30" s="1"/>
  <c r="U147" i="30" s="1"/>
  <c r="AT147" i="30" s="1"/>
  <c r="AX147" i="30" s="1"/>
  <c r="AY147" i="30" s="1"/>
  <c r="P83" i="5"/>
  <c r="Q83" i="5" s="1"/>
  <c r="S83" i="5" s="1"/>
  <c r="U83" i="5" s="1"/>
  <c r="AQ83" i="5" s="1"/>
  <c r="AU83" i="5" s="1"/>
  <c r="O84" i="5"/>
  <c r="P84" i="5" s="1"/>
  <c r="Q84" i="5" s="1"/>
  <c r="S84" i="5" s="1"/>
  <c r="U84" i="5" s="1"/>
  <c r="AQ84" i="5" s="1"/>
  <c r="AU84" i="5" s="1"/>
  <c r="AV84" i="5" s="1"/>
  <c r="P52" i="16"/>
  <c r="Q52" i="16" s="1"/>
  <c r="S52" i="16" s="1"/>
  <c r="U52" i="16" s="1"/>
  <c r="AQ52" i="16" s="1"/>
  <c r="AU52" i="16" s="1"/>
  <c r="O53" i="16"/>
  <c r="P53" i="16" s="1"/>
  <c r="Q53" i="16" s="1"/>
  <c r="S53" i="16" s="1"/>
  <c r="U53" i="16" s="1"/>
  <c r="AQ53" i="16" s="1"/>
  <c r="AU53" i="16" s="1"/>
  <c r="AV53" i="16" s="1"/>
  <c r="P146" i="6"/>
  <c r="Q146" i="6" s="1"/>
  <c r="S146" i="6" s="1"/>
  <c r="U146" i="6" s="1"/>
  <c r="AT146" i="6" s="1"/>
  <c r="AX146" i="6" s="1"/>
  <c r="O147" i="6"/>
  <c r="P147" i="6" s="1"/>
  <c r="Q147" i="6" s="1"/>
  <c r="S147" i="6" s="1"/>
  <c r="U147" i="6" s="1"/>
  <c r="AT147" i="6" s="1"/>
  <c r="AX147" i="6" s="1"/>
  <c r="AY147" i="6" s="1"/>
  <c r="P99" i="27"/>
  <c r="Q99" i="27" s="1"/>
  <c r="S99" i="27" s="1"/>
  <c r="U99" i="27" s="1"/>
  <c r="AJ99" i="27" s="1"/>
  <c r="AN99" i="27" s="1"/>
  <c r="O100" i="27"/>
  <c r="P100" i="27" s="1"/>
  <c r="Q100" i="27" s="1"/>
  <c r="S100" i="27" s="1"/>
  <c r="U100" i="27" s="1"/>
  <c r="AJ100" i="27" s="1"/>
  <c r="AN100" i="27" s="1"/>
  <c r="AO100" i="27" s="1"/>
  <c r="P115" i="33"/>
  <c r="Q115" i="33" s="1"/>
  <c r="S115" i="33" s="1"/>
  <c r="U115" i="33" s="1"/>
  <c r="AT115" i="33" s="1"/>
  <c r="AX115" i="33" s="1"/>
  <c r="P99" i="13"/>
  <c r="Q99" i="13" s="1"/>
  <c r="S99" i="13" s="1"/>
  <c r="U99" i="13" s="1"/>
  <c r="AJ99" i="13" s="1"/>
  <c r="AN99" i="13" s="1"/>
  <c r="O100" i="13"/>
  <c r="P100" i="13" s="1"/>
  <c r="Q100" i="13" s="1"/>
  <c r="S100" i="13" s="1"/>
  <c r="U100" i="13" s="1"/>
  <c r="AJ100" i="13" s="1"/>
  <c r="AN100" i="13" s="1"/>
  <c r="AO100" i="13" s="1"/>
  <c r="P131" i="20"/>
  <c r="Q131" i="20" s="1"/>
  <c r="S131" i="20" s="1"/>
  <c r="U131" i="20" s="1"/>
  <c r="AT131" i="20" s="1"/>
  <c r="P99" i="9"/>
  <c r="Q99" i="9" s="1"/>
  <c r="S99" i="9" s="1"/>
  <c r="U99" i="9" s="1"/>
  <c r="AJ99" i="9" s="1"/>
  <c r="AN99" i="9" s="1"/>
  <c r="O100" i="9"/>
  <c r="P100" i="9" s="1"/>
  <c r="Q100" i="9" s="1"/>
  <c r="S100" i="9" s="1"/>
  <c r="U100" i="9" s="1"/>
  <c r="AJ100" i="9" s="1"/>
  <c r="AN100" i="9" s="1"/>
  <c r="AO100" i="9" s="1"/>
  <c r="P99" i="20"/>
  <c r="Q99" i="20" s="1"/>
  <c r="S99" i="20" s="1"/>
  <c r="U99" i="20" s="1"/>
  <c r="AJ99" i="20" s="1"/>
  <c r="AN99" i="20" s="1"/>
  <c r="O100" i="20"/>
  <c r="P100" i="20" s="1"/>
  <c r="Q100" i="20" s="1"/>
  <c r="S100" i="20" s="1"/>
  <c r="U100" i="20" s="1"/>
  <c r="AJ100" i="20" s="1"/>
  <c r="AN100" i="20" s="1"/>
  <c r="AO100" i="20" s="1"/>
  <c r="AX132" i="21"/>
  <c r="BA132" i="21"/>
  <c r="P99" i="11"/>
  <c r="Q99" i="11" s="1"/>
  <c r="S99" i="11" s="1"/>
  <c r="U99" i="11" s="1"/>
  <c r="AJ99" i="11" s="1"/>
  <c r="AN99" i="11" s="1"/>
  <c r="O100" i="11"/>
  <c r="P100" i="11" s="1"/>
  <c r="Q100" i="11" s="1"/>
  <c r="S100" i="11" s="1"/>
  <c r="U100" i="11" s="1"/>
  <c r="AJ100" i="11" s="1"/>
  <c r="AN100" i="11" s="1"/>
  <c r="AO100" i="11" s="1"/>
  <c r="O37" i="26"/>
  <c r="P37" i="26" s="1"/>
  <c r="Q37" i="26" s="1"/>
  <c r="S37" i="26" s="1"/>
  <c r="U37" i="26" s="1"/>
  <c r="AQ37" i="26" s="1"/>
  <c r="AU37" i="26" s="1"/>
  <c r="AV37" i="26" s="1"/>
  <c r="N146" i="17"/>
  <c r="O116" i="16"/>
  <c r="P116" i="16" s="1"/>
  <c r="Q116" i="16" s="1"/>
  <c r="S116" i="16" s="1"/>
  <c r="U116" i="16" s="1"/>
  <c r="AT116" i="16" s="1"/>
  <c r="AX116" i="16" s="1"/>
  <c r="AY116" i="16" s="1"/>
  <c r="O115" i="19"/>
  <c r="O116" i="15"/>
  <c r="P116" i="15" s="1"/>
  <c r="Q116" i="15" s="1"/>
  <c r="S116" i="15" s="1"/>
  <c r="U116" i="15" s="1"/>
  <c r="AT116" i="15" s="1"/>
  <c r="AX116" i="15" s="1"/>
  <c r="AY116" i="15" s="1"/>
  <c r="N131" i="33"/>
  <c r="P114" i="7"/>
  <c r="Q114" i="7" s="1"/>
  <c r="S114" i="7" s="1"/>
  <c r="U114" i="7" s="1"/>
  <c r="AT114" i="7" s="1"/>
  <c r="AX114" i="7" s="1"/>
  <c r="N99" i="17"/>
  <c r="BA130" i="5"/>
  <c r="AX130" i="5"/>
  <c r="BA131" i="21"/>
  <c r="AX131" i="21"/>
  <c r="P129" i="9"/>
  <c r="Q129" i="9" s="1"/>
  <c r="S129" i="9" s="1"/>
  <c r="U129" i="9" s="1"/>
  <c r="AT129" i="9" s="1"/>
  <c r="O130" i="9"/>
  <c r="P114" i="10"/>
  <c r="Q114" i="10" s="1"/>
  <c r="S114" i="10" s="1"/>
  <c r="U114" i="10" s="1"/>
  <c r="AT114" i="10" s="1"/>
  <c r="AX114" i="10" s="1"/>
  <c r="P130" i="24"/>
  <c r="Q130" i="24" s="1"/>
  <c r="S130" i="24" s="1"/>
  <c r="U130" i="24" s="1"/>
  <c r="AT130" i="24" s="1"/>
  <c r="O116" i="12"/>
  <c r="P116" i="12" s="1"/>
  <c r="Q116" i="12" s="1"/>
  <c r="S116" i="12" s="1"/>
  <c r="U116" i="12" s="1"/>
  <c r="AT116" i="12" s="1"/>
  <c r="AX116" i="12" s="1"/>
  <c r="AY116" i="12" s="1"/>
  <c r="I13" i="12" s="1"/>
  <c r="K13" i="12" s="1"/>
  <c r="P115" i="27"/>
  <c r="Q115" i="27" s="1"/>
  <c r="S115" i="27" s="1"/>
  <c r="U115" i="27" s="1"/>
  <c r="AT115" i="27" s="1"/>
  <c r="AX115" i="27" s="1"/>
  <c r="AX128" i="9"/>
  <c r="BA128" i="9"/>
  <c r="O69" i="29"/>
  <c r="P69" i="29" s="1"/>
  <c r="Q69" i="29" s="1"/>
  <c r="S69" i="29" s="1"/>
  <c r="U69" i="29" s="1"/>
  <c r="AQ69" i="29" s="1"/>
  <c r="AU69" i="29" s="1"/>
  <c r="AV69" i="29" s="1"/>
  <c r="BA130" i="20"/>
  <c r="AX130" i="20"/>
  <c r="O53" i="1"/>
  <c r="P53" i="1" s="1"/>
  <c r="Q53" i="1" s="1"/>
  <c r="S53" i="1" s="1"/>
  <c r="U53" i="1" s="1"/>
  <c r="AQ53" i="1" s="1"/>
  <c r="AU53" i="1" s="1"/>
  <c r="AV53" i="1" s="1"/>
  <c r="O130" i="16"/>
  <c r="P114" i="23"/>
  <c r="Q114" i="23" s="1"/>
  <c r="S114" i="23" s="1"/>
  <c r="U114" i="23" s="1"/>
  <c r="AT114" i="23" s="1"/>
  <c r="AX114" i="23" s="1"/>
  <c r="P131" i="31"/>
  <c r="Q131" i="31" s="1"/>
  <c r="S131" i="31" s="1"/>
  <c r="U131" i="31" s="1"/>
  <c r="AT131" i="31" s="1"/>
  <c r="P98" i="21"/>
  <c r="Q98" i="21" s="1"/>
  <c r="S98" i="21" s="1"/>
  <c r="U98" i="21" s="1"/>
  <c r="AJ98" i="21" s="1"/>
  <c r="AN98" i="21" s="1"/>
  <c r="N99" i="21"/>
  <c r="N146" i="3"/>
  <c r="O146" i="3" s="1"/>
  <c r="P145" i="3"/>
  <c r="Q145" i="3" s="1"/>
  <c r="S145" i="3" s="1"/>
  <c r="U145" i="3" s="1"/>
  <c r="AT145" i="3" s="1"/>
  <c r="AX145" i="3" s="1"/>
  <c r="P145" i="7"/>
  <c r="Q145" i="7" s="1"/>
  <c r="S145" i="7" s="1"/>
  <c r="U145" i="7" s="1"/>
  <c r="AT145" i="7" s="1"/>
  <c r="AX145" i="7" s="1"/>
  <c r="AX131" i="17"/>
  <c r="BA131" i="17"/>
  <c r="AX129" i="16"/>
  <c r="BA129" i="16"/>
  <c r="P114" i="26"/>
  <c r="Q114" i="26" s="1"/>
  <c r="S114" i="26" s="1"/>
  <c r="U114" i="26" s="1"/>
  <c r="AT114" i="26" s="1"/>
  <c r="AX114" i="26" s="1"/>
  <c r="BA129" i="15"/>
  <c r="AX129" i="15"/>
  <c r="N146" i="27"/>
  <c r="O146" i="27" s="1"/>
  <c r="P130" i="22"/>
  <c r="Q130" i="22" s="1"/>
  <c r="S130" i="22" s="1"/>
  <c r="U130" i="22" s="1"/>
  <c r="AT130" i="22" s="1"/>
  <c r="P145" i="16"/>
  <c r="Q145" i="16" s="1"/>
  <c r="S145" i="16" s="1"/>
  <c r="U145" i="16" s="1"/>
  <c r="AT145" i="16" s="1"/>
  <c r="AX145" i="16" s="1"/>
  <c r="P115" i="20"/>
  <c r="Q115" i="20" s="1"/>
  <c r="S115" i="20" s="1"/>
  <c r="U115" i="20" s="1"/>
  <c r="AT115" i="20" s="1"/>
  <c r="AX115" i="20" s="1"/>
  <c r="O116" i="20"/>
  <c r="P116" i="20" s="1"/>
  <c r="Q116" i="20" s="1"/>
  <c r="S116" i="20" s="1"/>
  <c r="U116" i="20" s="1"/>
  <c r="AT116" i="20" s="1"/>
  <c r="AX116" i="20" s="1"/>
  <c r="AY116" i="20" s="1"/>
  <c r="P143" i="19"/>
  <c r="Q143" i="19" s="1"/>
  <c r="S143" i="19" s="1"/>
  <c r="U143" i="19" s="1"/>
  <c r="AT143" i="19" s="1"/>
  <c r="AX143" i="19" s="1"/>
  <c r="O144" i="19"/>
  <c r="BA130" i="31"/>
  <c r="AX130" i="31"/>
  <c r="P83" i="4"/>
  <c r="Q83" i="4" s="1"/>
  <c r="S83" i="4" s="1"/>
  <c r="U83" i="4" s="1"/>
  <c r="AQ83" i="4" s="1"/>
  <c r="AU83" i="4" s="1"/>
  <c r="O114" i="5"/>
  <c r="O147" i="9"/>
  <c r="P147" i="9" s="1"/>
  <c r="Q147" i="9" s="1"/>
  <c r="S147" i="9" s="1"/>
  <c r="U147" i="9" s="1"/>
  <c r="AT147" i="9" s="1"/>
  <c r="AX147" i="9" s="1"/>
  <c r="AY147" i="9" s="1"/>
  <c r="O116" i="22"/>
  <c r="P116" i="22" s="1"/>
  <c r="Q116" i="22" s="1"/>
  <c r="S116" i="22" s="1"/>
  <c r="U116" i="22" s="1"/>
  <c r="AT116" i="22" s="1"/>
  <c r="AX116" i="22" s="1"/>
  <c r="AY116" i="22" s="1"/>
  <c r="AX129" i="22"/>
  <c r="BA129" i="22"/>
  <c r="O116" i="2"/>
  <c r="P116" i="2" s="1"/>
  <c r="Q116" i="2" s="1"/>
  <c r="S116" i="2" s="1"/>
  <c r="U116" i="2" s="1"/>
  <c r="AT116" i="2" s="1"/>
  <c r="AX116" i="2" s="1"/>
  <c r="AY116" i="2" s="1"/>
  <c r="O145" i="28"/>
  <c r="N99" i="30"/>
  <c r="O99" i="30" s="1"/>
  <c r="P98" i="30"/>
  <c r="Q98" i="30" s="1"/>
  <c r="S98" i="30" s="1"/>
  <c r="U98" i="30" s="1"/>
  <c r="AJ98" i="30" s="1"/>
  <c r="AN98" i="30" s="1"/>
  <c r="P131" i="2"/>
  <c r="Q131" i="2" s="1"/>
  <c r="S131" i="2" s="1"/>
  <c r="U131" i="2" s="1"/>
  <c r="AT131" i="2" s="1"/>
  <c r="O132" i="2"/>
  <c r="P132" i="2" s="1"/>
  <c r="Q132" i="2" s="1"/>
  <c r="S132" i="2" s="1"/>
  <c r="U132" i="2" s="1"/>
  <c r="AT132" i="2" s="1"/>
  <c r="BA130" i="14"/>
  <c r="AX130" i="14"/>
  <c r="AX132" i="25"/>
  <c r="AY132" i="25" s="1"/>
  <c r="BA132" i="25"/>
  <c r="BB132" i="25" s="1"/>
  <c r="I13" i="25" s="1"/>
  <c r="K13" i="25" s="1"/>
  <c r="P144" i="20"/>
  <c r="Q144" i="20" s="1"/>
  <c r="S144" i="20" s="1"/>
  <c r="U144" i="20" s="1"/>
  <c r="AT144" i="20" s="1"/>
  <c r="AX144" i="20" s="1"/>
  <c r="AX132" i="27"/>
  <c r="BA132" i="27"/>
  <c r="P145" i="5"/>
  <c r="Q145" i="5" s="1"/>
  <c r="S145" i="5" s="1"/>
  <c r="U145" i="5" s="1"/>
  <c r="AT145" i="5" s="1"/>
  <c r="AX145" i="5" s="1"/>
  <c r="P130" i="15"/>
  <c r="Q130" i="15" s="1"/>
  <c r="S130" i="15" s="1"/>
  <c r="U130" i="15" s="1"/>
  <c r="AT130" i="15" s="1"/>
  <c r="P99" i="29"/>
  <c r="Q99" i="29" s="1"/>
  <c r="S99" i="29" s="1"/>
  <c r="U99" i="29" s="1"/>
  <c r="AJ99" i="29" s="1"/>
  <c r="AN99" i="29" s="1"/>
  <c r="P83" i="1"/>
  <c r="Q83" i="1" s="1"/>
  <c r="S83" i="1" s="1"/>
  <c r="U83" i="1" s="1"/>
  <c r="AQ83" i="1" s="1"/>
  <c r="AU83" i="1" s="1"/>
  <c r="N146" i="26"/>
  <c r="P145" i="26"/>
  <c r="Q145" i="26" s="1"/>
  <c r="S145" i="26" s="1"/>
  <c r="U145" i="26" s="1"/>
  <c r="AT145" i="26" s="1"/>
  <c r="AX145" i="26" s="1"/>
  <c r="P131" i="26"/>
  <c r="Q131" i="26" s="1"/>
  <c r="S131" i="26" s="1"/>
  <c r="U131" i="26" s="1"/>
  <c r="AT131" i="26" s="1"/>
  <c r="O132" i="26"/>
  <c r="P132" i="26" s="1"/>
  <c r="Q132" i="26" s="1"/>
  <c r="S132" i="26" s="1"/>
  <c r="U132" i="26" s="1"/>
  <c r="AT132" i="26" s="1"/>
  <c r="N131" i="14"/>
  <c r="O131" i="14" s="1"/>
  <c r="P145" i="29"/>
  <c r="Q145" i="29" s="1"/>
  <c r="S145" i="29" s="1"/>
  <c r="U145" i="29" s="1"/>
  <c r="AT145" i="29" s="1"/>
  <c r="AX145" i="29" s="1"/>
  <c r="BA131" i="27"/>
  <c r="AX131" i="27"/>
  <c r="O146" i="14"/>
  <c r="O147" i="10"/>
  <c r="P147" i="10" s="1"/>
  <c r="Q147" i="10" s="1"/>
  <c r="S147" i="10" s="1"/>
  <c r="U147" i="10" s="1"/>
  <c r="AT147" i="10" s="1"/>
  <c r="AX147" i="10" s="1"/>
  <c r="AY147" i="10" s="1"/>
  <c r="O100" i="26"/>
  <c r="P100" i="26" s="1"/>
  <c r="Q100" i="26" s="1"/>
  <c r="S100" i="26" s="1"/>
  <c r="U100" i="26" s="1"/>
  <c r="AJ100" i="26" s="1"/>
  <c r="AN100" i="26" s="1"/>
  <c r="AO100" i="26" s="1"/>
  <c r="AX130" i="2"/>
  <c r="BA130" i="2"/>
  <c r="O146" i="22"/>
  <c r="O132" i="18"/>
  <c r="P132" i="18" s="1"/>
  <c r="Q132" i="18" s="1"/>
  <c r="S132" i="18" s="1"/>
  <c r="U132" i="18" s="1"/>
  <c r="AT132" i="18" s="1"/>
  <c r="O131" i="13"/>
  <c r="BA130" i="28"/>
  <c r="AX130" i="28"/>
  <c r="O68" i="14"/>
  <c r="O146" i="18"/>
  <c r="O53" i="10"/>
  <c r="P53" i="10" s="1"/>
  <c r="Q53" i="10" s="1"/>
  <c r="S53" i="10" s="1"/>
  <c r="U53" i="10" s="1"/>
  <c r="AQ53" i="10" s="1"/>
  <c r="AU53" i="10" s="1"/>
  <c r="AV53" i="10" s="1"/>
  <c r="O69" i="27"/>
  <c r="P69" i="27" s="1"/>
  <c r="Q69" i="27" s="1"/>
  <c r="S69" i="27" s="1"/>
  <c r="U69" i="27" s="1"/>
  <c r="AQ69" i="27" s="1"/>
  <c r="AU69" i="27" s="1"/>
  <c r="AV69" i="27" s="1"/>
  <c r="O69" i="4"/>
  <c r="P69" i="4" s="1"/>
  <c r="Q69" i="4" s="1"/>
  <c r="S69" i="4" s="1"/>
  <c r="U69" i="4" s="1"/>
  <c r="AQ69" i="4" s="1"/>
  <c r="AU69" i="4" s="1"/>
  <c r="AV69" i="4" s="1"/>
  <c r="AX132" i="17"/>
  <c r="AY132" i="17" s="1"/>
  <c r="BA132" i="17"/>
  <c r="BB132" i="17" s="1"/>
  <c r="O130" i="23"/>
  <c r="N146" i="22"/>
  <c r="AX131" i="18"/>
  <c r="BA131" i="18"/>
  <c r="AX130" i="33"/>
  <c r="BA130" i="33"/>
  <c r="AX129" i="23"/>
  <c r="BA129" i="23"/>
  <c r="P145" i="24"/>
  <c r="Q145" i="24" s="1"/>
  <c r="S145" i="24" s="1"/>
  <c r="U145" i="24" s="1"/>
  <c r="AT145" i="24" s="1"/>
  <c r="AX145" i="24" s="1"/>
  <c r="P115" i="14"/>
  <c r="Q115" i="14" s="1"/>
  <c r="S115" i="14" s="1"/>
  <c r="U115" i="14" s="1"/>
  <c r="AT115" i="14" s="1"/>
  <c r="AX115" i="14" s="1"/>
  <c r="O116" i="14"/>
  <c r="P116" i="14" s="1"/>
  <c r="Q116" i="14" s="1"/>
  <c r="S116" i="14" s="1"/>
  <c r="U116" i="14" s="1"/>
  <c r="AT116" i="14" s="1"/>
  <c r="AX116" i="14" s="1"/>
  <c r="AY116" i="14" s="1"/>
  <c r="BA130" i="13"/>
  <c r="AX130" i="13"/>
  <c r="N115" i="4"/>
  <c r="O115" i="4" s="1"/>
  <c r="AX132" i="8"/>
  <c r="AY132" i="8" s="1"/>
  <c r="BA132" i="8"/>
  <c r="P131" i="29"/>
  <c r="Q131" i="29" s="1"/>
  <c r="S131" i="29" s="1"/>
  <c r="U131" i="29" s="1"/>
  <c r="AT131" i="29" s="1"/>
  <c r="P145" i="23"/>
  <c r="Q145" i="23" s="1"/>
  <c r="S145" i="23" s="1"/>
  <c r="U145" i="23" s="1"/>
  <c r="AT145" i="23" s="1"/>
  <c r="AX145" i="23" s="1"/>
  <c r="AX132" i="7"/>
  <c r="BA132" i="7"/>
  <c r="BB132" i="7" s="1"/>
  <c r="P99" i="7"/>
  <c r="Q99" i="7" s="1"/>
  <c r="S99" i="7" s="1"/>
  <c r="U99" i="7" s="1"/>
  <c r="AJ99" i="7" s="1"/>
  <c r="AN99" i="7" s="1"/>
  <c r="O100" i="7"/>
  <c r="P100" i="7" s="1"/>
  <c r="Q100" i="7" s="1"/>
  <c r="S100" i="7" s="1"/>
  <c r="U100" i="7" s="1"/>
  <c r="AJ100" i="7" s="1"/>
  <c r="AN100" i="7" s="1"/>
  <c r="AO100" i="7" s="1"/>
  <c r="AX131" i="8"/>
  <c r="BA131" i="8"/>
  <c r="N115" i="9"/>
  <c r="O115" i="9" s="1"/>
  <c r="AX131" i="7"/>
  <c r="BA131" i="7"/>
  <c r="BA132" i="3"/>
  <c r="AX132" i="3"/>
  <c r="AX132" i="10"/>
  <c r="BA132" i="10"/>
  <c r="P131" i="6"/>
  <c r="Q131" i="6" s="1"/>
  <c r="S131" i="6" s="1"/>
  <c r="U131" i="6" s="1"/>
  <c r="AT131" i="6" s="1"/>
  <c r="O132" i="6"/>
  <c r="P132" i="6" s="1"/>
  <c r="Q132" i="6" s="1"/>
  <c r="S132" i="6" s="1"/>
  <c r="U132" i="6" s="1"/>
  <c r="AT132" i="6" s="1"/>
  <c r="P130" i="11"/>
  <c r="Q130" i="11" s="1"/>
  <c r="S130" i="11" s="1"/>
  <c r="U130" i="11" s="1"/>
  <c r="AT130" i="11" s="1"/>
  <c r="N131" i="11"/>
  <c r="N146" i="31"/>
  <c r="O146" i="31" s="1"/>
  <c r="O116" i="6"/>
  <c r="P116" i="6" s="1"/>
  <c r="Q116" i="6" s="1"/>
  <c r="S116" i="6" s="1"/>
  <c r="U116" i="6" s="1"/>
  <c r="AT116" i="6" s="1"/>
  <c r="AX116" i="6" s="1"/>
  <c r="AY116" i="6" s="1"/>
  <c r="AX132" i="30"/>
  <c r="AY132" i="30" s="1"/>
  <c r="BA132" i="30"/>
  <c r="BB132" i="30" s="1"/>
  <c r="O146" i="17"/>
  <c r="P130" i="4"/>
  <c r="Q130" i="4" s="1"/>
  <c r="S130" i="4" s="1"/>
  <c r="U130" i="4" s="1"/>
  <c r="AT130" i="4" s="1"/>
  <c r="O100" i="8"/>
  <c r="P100" i="8" s="1"/>
  <c r="Q100" i="8" s="1"/>
  <c r="S100" i="8" s="1"/>
  <c r="U100" i="8" s="1"/>
  <c r="AJ100" i="8" s="1"/>
  <c r="AN100" i="8" s="1"/>
  <c r="AO100" i="8" s="1"/>
  <c r="O131" i="33"/>
  <c r="O145" i="15"/>
  <c r="P131" i="19"/>
  <c r="Q131" i="19" s="1"/>
  <c r="S131" i="19" s="1"/>
  <c r="U131" i="19" s="1"/>
  <c r="AT131" i="19" s="1"/>
  <c r="O132" i="19"/>
  <c r="P132" i="19" s="1"/>
  <c r="Q132" i="19" s="1"/>
  <c r="S132" i="19" s="1"/>
  <c r="U132" i="19" s="1"/>
  <c r="AT132" i="19" s="1"/>
  <c r="O99" i="17"/>
  <c r="O131" i="5"/>
  <c r="BA131" i="3"/>
  <c r="AX131" i="3"/>
  <c r="BA131" i="10"/>
  <c r="AX131" i="10"/>
  <c r="AX132" i="34" l="1"/>
  <c r="BA132" i="34"/>
  <c r="BA131" i="34"/>
  <c r="AX131" i="34"/>
  <c r="P146" i="3"/>
  <c r="Q146" i="3" s="1"/>
  <c r="S146" i="3" s="1"/>
  <c r="U146" i="3" s="1"/>
  <c r="AT146" i="3" s="1"/>
  <c r="AX146" i="3" s="1"/>
  <c r="O147" i="3"/>
  <c r="P147" i="3" s="1"/>
  <c r="Q147" i="3" s="1"/>
  <c r="S147" i="3" s="1"/>
  <c r="U147" i="3" s="1"/>
  <c r="AT147" i="3" s="1"/>
  <c r="AX147" i="3" s="1"/>
  <c r="AY147" i="3" s="1"/>
  <c r="P131" i="14"/>
  <c r="Q131" i="14" s="1"/>
  <c r="S131" i="14" s="1"/>
  <c r="U131" i="14" s="1"/>
  <c r="AT131" i="14" s="1"/>
  <c r="O132" i="14"/>
  <c r="P132" i="14" s="1"/>
  <c r="Q132" i="14" s="1"/>
  <c r="S132" i="14" s="1"/>
  <c r="U132" i="14" s="1"/>
  <c r="AT132" i="14" s="1"/>
  <c r="P99" i="30"/>
  <c r="Q99" i="30" s="1"/>
  <c r="S99" i="30" s="1"/>
  <c r="U99" i="30" s="1"/>
  <c r="AJ99" i="30" s="1"/>
  <c r="AN99" i="30" s="1"/>
  <c r="O100" i="30"/>
  <c r="P100" i="30" s="1"/>
  <c r="Q100" i="30" s="1"/>
  <c r="S100" i="30" s="1"/>
  <c r="U100" i="30" s="1"/>
  <c r="AJ100" i="30" s="1"/>
  <c r="AN100" i="30" s="1"/>
  <c r="AO100" i="30" s="1"/>
  <c r="I13" i="30" s="1"/>
  <c r="K13" i="30" s="1"/>
  <c r="P115" i="4"/>
  <c r="Q115" i="4" s="1"/>
  <c r="S115" i="4" s="1"/>
  <c r="U115" i="4" s="1"/>
  <c r="AT115" i="4" s="1"/>
  <c r="AX115" i="4" s="1"/>
  <c r="O116" i="4"/>
  <c r="P116" i="4" s="1"/>
  <c r="Q116" i="4" s="1"/>
  <c r="S116" i="4" s="1"/>
  <c r="U116" i="4" s="1"/>
  <c r="AT116" i="4" s="1"/>
  <c r="AX116" i="4" s="1"/>
  <c r="AY116" i="4" s="1"/>
  <c r="P115" i="9"/>
  <c r="Q115" i="9" s="1"/>
  <c r="S115" i="9" s="1"/>
  <c r="U115" i="9" s="1"/>
  <c r="AT115" i="9" s="1"/>
  <c r="AX115" i="9" s="1"/>
  <c r="O116" i="9"/>
  <c r="P116" i="9" s="1"/>
  <c r="Q116" i="9" s="1"/>
  <c r="S116" i="9" s="1"/>
  <c r="U116" i="9" s="1"/>
  <c r="AT116" i="9" s="1"/>
  <c r="AX116" i="9" s="1"/>
  <c r="AY116" i="9" s="1"/>
  <c r="O84" i="1"/>
  <c r="P84" i="1" s="1"/>
  <c r="Q84" i="1" s="1"/>
  <c r="S84" i="1" s="1"/>
  <c r="U84" i="1" s="1"/>
  <c r="AQ84" i="1" s="1"/>
  <c r="AU84" i="1" s="1"/>
  <c r="AV84" i="1" s="1"/>
  <c r="I13" i="1" s="1"/>
  <c r="K13" i="1" s="1"/>
  <c r="P114" i="5"/>
  <c r="Q114" i="5" s="1"/>
  <c r="S114" i="5" s="1"/>
  <c r="U114" i="5" s="1"/>
  <c r="AT114" i="5" s="1"/>
  <c r="AX114" i="5" s="1"/>
  <c r="O99" i="21"/>
  <c r="O116" i="27"/>
  <c r="P116" i="27" s="1"/>
  <c r="Q116" i="27" s="1"/>
  <c r="S116" i="27" s="1"/>
  <c r="U116" i="27" s="1"/>
  <c r="AT116" i="27" s="1"/>
  <c r="AX116" i="27" s="1"/>
  <c r="AY116" i="27" s="1"/>
  <c r="P130" i="23"/>
  <c r="Q130" i="23" s="1"/>
  <c r="S130" i="23" s="1"/>
  <c r="U130" i="23" s="1"/>
  <c r="AT130" i="23" s="1"/>
  <c r="N131" i="23"/>
  <c r="O131" i="23"/>
  <c r="O84" i="4"/>
  <c r="P84" i="4" s="1"/>
  <c r="Q84" i="4" s="1"/>
  <c r="S84" i="4" s="1"/>
  <c r="U84" i="4" s="1"/>
  <c r="AQ84" i="4" s="1"/>
  <c r="AU84" i="4" s="1"/>
  <c r="AV84" i="4" s="1"/>
  <c r="O100" i="29"/>
  <c r="P100" i="29" s="1"/>
  <c r="Q100" i="29" s="1"/>
  <c r="S100" i="29" s="1"/>
  <c r="U100" i="29" s="1"/>
  <c r="AJ100" i="29" s="1"/>
  <c r="AN100" i="29" s="1"/>
  <c r="AO100" i="29" s="1"/>
  <c r="O115" i="26"/>
  <c r="N115" i="7"/>
  <c r="O115" i="7" s="1"/>
  <c r="P131" i="5"/>
  <c r="Q131" i="5" s="1"/>
  <c r="S131" i="5" s="1"/>
  <c r="U131" i="5" s="1"/>
  <c r="AT131" i="5" s="1"/>
  <c r="O131" i="11"/>
  <c r="P146" i="14"/>
  <c r="Q146" i="14" s="1"/>
  <c r="S146" i="14" s="1"/>
  <c r="U146" i="14" s="1"/>
  <c r="AT146" i="14" s="1"/>
  <c r="AX146" i="14" s="1"/>
  <c r="O147" i="14"/>
  <c r="P147" i="14" s="1"/>
  <c r="Q147" i="14" s="1"/>
  <c r="S147" i="14" s="1"/>
  <c r="U147" i="14" s="1"/>
  <c r="AT147" i="14" s="1"/>
  <c r="AX147" i="14" s="1"/>
  <c r="AY147" i="14" s="1"/>
  <c r="BA131" i="2"/>
  <c r="AX131" i="2"/>
  <c r="N115" i="26"/>
  <c r="O132" i="31"/>
  <c r="P132" i="31" s="1"/>
  <c r="Q132" i="31" s="1"/>
  <c r="S132" i="31" s="1"/>
  <c r="U132" i="31" s="1"/>
  <c r="AT132" i="31" s="1"/>
  <c r="O132" i="20"/>
  <c r="P132" i="20" s="1"/>
  <c r="Q132" i="20" s="1"/>
  <c r="S132" i="20" s="1"/>
  <c r="U132" i="20" s="1"/>
  <c r="AT132" i="20" s="1"/>
  <c r="P146" i="31"/>
  <c r="Q146" i="31" s="1"/>
  <c r="S146" i="31" s="1"/>
  <c r="U146" i="31" s="1"/>
  <c r="AT146" i="31" s="1"/>
  <c r="AX146" i="31" s="1"/>
  <c r="AX130" i="15"/>
  <c r="BA130" i="15"/>
  <c r="P144" i="19"/>
  <c r="Q144" i="19" s="1"/>
  <c r="S144" i="19" s="1"/>
  <c r="U144" i="19" s="1"/>
  <c r="AT144" i="19" s="1"/>
  <c r="AX144" i="19" s="1"/>
  <c r="AX131" i="31"/>
  <c r="BA131" i="31"/>
  <c r="AX130" i="24"/>
  <c r="BA130" i="24"/>
  <c r="BA131" i="20"/>
  <c r="AX131" i="20"/>
  <c r="BA132" i="2"/>
  <c r="BB132" i="2" s="1"/>
  <c r="AX132" i="2"/>
  <c r="AY132" i="2" s="1"/>
  <c r="I13" i="2" s="1"/>
  <c r="K13" i="2" s="1"/>
  <c r="N131" i="15"/>
  <c r="O131" i="15" s="1"/>
  <c r="O115" i="23"/>
  <c r="N131" i="24"/>
  <c r="O131" i="24" s="1"/>
  <c r="P115" i="19"/>
  <c r="Q115" i="19" s="1"/>
  <c r="S115" i="19" s="1"/>
  <c r="U115" i="19" s="1"/>
  <c r="AT115" i="19" s="1"/>
  <c r="AX115" i="19" s="1"/>
  <c r="BA131" i="19"/>
  <c r="AX131" i="19"/>
  <c r="P145" i="15"/>
  <c r="Q145" i="15" s="1"/>
  <c r="S145" i="15" s="1"/>
  <c r="U145" i="15" s="1"/>
  <c r="AT145" i="15" s="1"/>
  <c r="AX145" i="15" s="1"/>
  <c r="P145" i="28"/>
  <c r="Q145" i="28" s="1"/>
  <c r="S145" i="28" s="1"/>
  <c r="U145" i="28" s="1"/>
  <c r="AT145" i="28" s="1"/>
  <c r="AX145" i="28" s="1"/>
  <c r="N146" i="28"/>
  <c r="O146" i="28"/>
  <c r="N115" i="23"/>
  <c r="AX131" i="6"/>
  <c r="BA131" i="6"/>
  <c r="AY132" i="7"/>
  <c r="P146" i="18"/>
  <c r="Q146" i="18" s="1"/>
  <c r="S146" i="18" s="1"/>
  <c r="U146" i="18" s="1"/>
  <c r="AT146" i="18" s="1"/>
  <c r="AX146" i="18" s="1"/>
  <c r="O147" i="18"/>
  <c r="P147" i="18" s="1"/>
  <c r="Q147" i="18" s="1"/>
  <c r="S147" i="18" s="1"/>
  <c r="U147" i="18" s="1"/>
  <c r="AT147" i="18" s="1"/>
  <c r="AX147" i="18" s="1"/>
  <c r="AY147" i="18" s="1"/>
  <c r="P131" i="33"/>
  <c r="Q131" i="33" s="1"/>
  <c r="S131" i="33" s="1"/>
  <c r="U131" i="33" s="1"/>
  <c r="AT131" i="33" s="1"/>
  <c r="O132" i="33"/>
  <c r="P132" i="33" s="1"/>
  <c r="Q132" i="33" s="1"/>
  <c r="S132" i="33" s="1"/>
  <c r="U132" i="33" s="1"/>
  <c r="AT132" i="33" s="1"/>
  <c r="N146" i="24"/>
  <c r="O146" i="24" s="1"/>
  <c r="P68" i="14"/>
  <c r="Q68" i="14" s="1"/>
  <c r="S68" i="14" s="1"/>
  <c r="U68" i="14" s="1"/>
  <c r="AQ68" i="14" s="1"/>
  <c r="AU68" i="14" s="1"/>
  <c r="N146" i="29"/>
  <c r="O146" i="29" s="1"/>
  <c r="N146" i="5"/>
  <c r="O146" i="5" s="1"/>
  <c r="P130" i="16"/>
  <c r="Q130" i="16" s="1"/>
  <c r="S130" i="16" s="1"/>
  <c r="U130" i="16" s="1"/>
  <c r="AT130" i="16" s="1"/>
  <c r="N115" i="10"/>
  <c r="O115" i="10" s="1"/>
  <c r="O116" i="33"/>
  <c r="P116" i="33" s="1"/>
  <c r="Q116" i="33" s="1"/>
  <c r="S116" i="33" s="1"/>
  <c r="U116" i="33" s="1"/>
  <c r="AT116" i="33" s="1"/>
  <c r="AX116" i="33" s="1"/>
  <c r="AY116" i="33" s="1"/>
  <c r="O116" i="11"/>
  <c r="P116" i="11" s="1"/>
  <c r="Q116" i="11" s="1"/>
  <c r="S116" i="11" s="1"/>
  <c r="U116" i="11" s="1"/>
  <c r="AT116" i="11" s="1"/>
  <c r="AX116" i="11" s="1"/>
  <c r="AY116" i="11" s="1"/>
  <c r="P130" i="9"/>
  <c r="Q130" i="9" s="1"/>
  <c r="S130" i="9" s="1"/>
  <c r="U130" i="9" s="1"/>
  <c r="AT130" i="9" s="1"/>
  <c r="BA132" i="19"/>
  <c r="BB132" i="19" s="1"/>
  <c r="AX132" i="19"/>
  <c r="AY132" i="19" s="1"/>
  <c r="BB132" i="10"/>
  <c r="AY132" i="10"/>
  <c r="BB132" i="27"/>
  <c r="N146" i="16"/>
  <c r="O146" i="16" s="1"/>
  <c r="BA129" i="9"/>
  <c r="AX129" i="9"/>
  <c r="BA132" i="28"/>
  <c r="BB132" i="28" s="1"/>
  <c r="AX132" i="28"/>
  <c r="AY132" i="28" s="1"/>
  <c r="P146" i="27"/>
  <c r="Q146" i="27" s="1"/>
  <c r="S146" i="27" s="1"/>
  <c r="U146" i="27" s="1"/>
  <c r="AT146" i="27" s="1"/>
  <c r="AX146" i="27" s="1"/>
  <c r="P99" i="17"/>
  <c r="Q99" i="17" s="1"/>
  <c r="S99" i="17" s="1"/>
  <c r="U99" i="17" s="1"/>
  <c r="AJ99" i="17" s="1"/>
  <c r="AN99" i="17" s="1"/>
  <c r="N146" i="23"/>
  <c r="O146" i="23" s="1"/>
  <c r="AX132" i="26"/>
  <c r="BA132" i="26"/>
  <c r="N131" i="4"/>
  <c r="O131" i="4" s="1"/>
  <c r="AY132" i="3"/>
  <c r="I13" i="3" s="1"/>
  <c r="K13" i="3" s="1"/>
  <c r="O132" i="29"/>
  <c r="P132" i="29" s="1"/>
  <c r="Q132" i="29" s="1"/>
  <c r="S132" i="29" s="1"/>
  <c r="U132" i="29" s="1"/>
  <c r="AT132" i="29" s="1"/>
  <c r="P131" i="13"/>
  <c r="Q131" i="13" s="1"/>
  <c r="S131" i="13" s="1"/>
  <c r="U131" i="13" s="1"/>
  <c r="AT131" i="13" s="1"/>
  <c r="O132" i="13"/>
  <c r="P132" i="13" s="1"/>
  <c r="Q132" i="13" s="1"/>
  <c r="S132" i="13" s="1"/>
  <c r="U132" i="13" s="1"/>
  <c r="AT132" i="13" s="1"/>
  <c r="AX131" i="26"/>
  <c r="BA131" i="26"/>
  <c r="AY132" i="27"/>
  <c r="O131" i="22"/>
  <c r="N146" i="7"/>
  <c r="O146" i="7" s="1"/>
  <c r="BA131" i="28"/>
  <c r="AX131" i="28"/>
  <c r="AX130" i="11"/>
  <c r="BA130" i="11"/>
  <c r="BB132" i="3"/>
  <c r="AX131" i="29"/>
  <c r="BA131" i="29"/>
  <c r="AX132" i="18"/>
  <c r="AY132" i="18" s="1"/>
  <c r="BA132" i="18"/>
  <c r="BB132" i="18" s="1"/>
  <c r="O146" i="26"/>
  <c r="O145" i="20"/>
  <c r="BA130" i="22"/>
  <c r="AX130" i="22"/>
  <c r="BB132" i="21"/>
  <c r="P146" i="22"/>
  <c r="Q146" i="22" s="1"/>
  <c r="S146" i="22" s="1"/>
  <c r="U146" i="22" s="1"/>
  <c r="AT146" i="22" s="1"/>
  <c r="AX146" i="22" s="1"/>
  <c r="O147" i="22"/>
  <c r="P147" i="22" s="1"/>
  <c r="Q147" i="22" s="1"/>
  <c r="S147" i="22" s="1"/>
  <c r="U147" i="22" s="1"/>
  <c r="AT147" i="22" s="1"/>
  <c r="AX147" i="22" s="1"/>
  <c r="AY147" i="22" s="1"/>
  <c r="BA132" i="6"/>
  <c r="AX132" i="6"/>
  <c r="BA130" i="4"/>
  <c r="AX130" i="4"/>
  <c r="P146" i="17"/>
  <c r="Q146" i="17" s="1"/>
  <c r="S146" i="17" s="1"/>
  <c r="U146" i="17" s="1"/>
  <c r="AT146" i="17" s="1"/>
  <c r="AX146" i="17" s="1"/>
  <c r="O147" i="17"/>
  <c r="P147" i="17" s="1"/>
  <c r="Q147" i="17" s="1"/>
  <c r="S147" i="17" s="1"/>
  <c r="U147" i="17" s="1"/>
  <c r="AT147" i="17" s="1"/>
  <c r="AX147" i="17" s="1"/>
  <c r="AY147" i="17" s="1"/>
  <c r="BB132" i="8"/>
  <c r="I13" i="8" s="1"/>
  <c r="K13" i="8" s="1"/>
  <c r="N131" i="22"/>
  <c r="AY132" i="21"/>
  <c r="BB132" i="34" l="1"/>
  <c r="AY132" i="34"/>
  <c r="I13" i="34" s="1"/>
  <c r="K13" i="34" s="1"/>
  <c r="P115" i="7"/>
  <c r="Q115" i="7" s="1"/>
  <c r="S115" i="7" s="1"/>
  <c r="U115" i="7" s="1"/>
  <c r="AT115" i="7" s="1"/>
  <c r="AX115" i="7" s="1"/>
  <c r="O116" i="7"/>
  <c r="P116" i="7" s="1"/>
  <c r="Q116" i="7" s="1"/>
  <c r="S116" i="7" s="1"/>
  <c r="U116" i="7" s="1"/>
  <c r="AT116" i="7" s="1"/>
  <c r="AX116" i="7" s="1"/>
  <c r="AY116" i="7" s="1"/>
  <c r="P131" i="15"/>
  <c r="Q131" i="15" s="1"/>
  <c r="S131" i="15" s="1"/>
  <c r="U131" i="15" s="1"/>
  <c r="AT131" i="15" s="1"/>
  <c r="P146" i="16"/>
  <c r="Q146" i="16" s="1"/>
  <c r="S146" i="16" s="1"/>
  <c r="U146" i="16" s="1"/>
  <c r="AT146" i="16" s="1"/>
  <c r="AX146" i="16" s="1"/>
  <c r="O147" i="16"/>
  <c r="P147" i="16" s="1"/>
  <c r="Q147" i="16" s="1"/>
  <c r="S147" i="16" s="1"/>
  <c r="U147" i="16" s="1"/>
  <c r="AT147" i="16" s="1"/>
  <c r="AX147" i="16" s="1"/>
  <c r="AY147" i="16" s="1"/>
  <c r="P131" i="4"/>
  <c r="Q131" i="4" s="1"/>
  <c r="S131" i="4" s="1"/>
  <c r="U131" i="4" s="1"/>
  <c r="AT131" i="4" s="1"/>
  <c r="P146" i="23"/>
  <c r="Q146" i="23" s="1"/>
  <c r="S146" i="23" s="1"/>
  <c r="U146" i="23" s="1"/>
  <c r="AT146" i="23" s="1"/>
  <c r="AX146" i="23" s="1"/>
  <c r="O147" i="23"/>
  <c r="P147" i="23" s="1"/>
  <c r="Q147" i="23" s="1"/>
  <c r="S147" i="23" s="1"/>
  <c r="U147" i="23" s="1"/>
  <c r="AT147" i="23" s="1"/>
  <c r="AX147" i="23" s="1"/>
  <c r="AY147" i="23" s="1"/>
  <c r="P131" i="24"/>
  <c r="Q131" i="24" s="1"/>
  <c r="S131" i="24" s="1"/>
  <c r="U131" i="24" s="1"/>
  <c r="AT131" i="24" s="1"/>
  <c r="O132" i="24"/>
  <c r="P132" i="24" s="1"/>
  <c r="Q132" i="24" s="1"/>
  <c r="S132" i="24" s="1"/>
  <c r="U132" i="24" s="1"/>
  <c r="AT132" i="24" s="1"/>
  <c r="P115" i="23"/>
  <c r="Q115" i="23" s="1"/>
  <c r="S115" i="23" s="1"/>
  <c r="U115" i="23" s="1"/>
  <c r="AT115" i="23" s="1"/>
  <c r="AX115" i="23" s="1"/>
  <c r="O147" i="31"/>
  <c r="P147" i="31" s="1"/>
  <c r="Q147" i="31" s="1"/>
  <c r="S147" i="31" s="1"/>
  <c r="U147" i="31" s="1"/>
  <c r="AT147" i="31" s="1"/>
  <c r="AX147" i="31" s="1"/>
  <c r="AY147" i="31" s="1"/>
  <c r="P115" i="26"/>
  <c r="Q115" i="26" s="1"/>
  <c r="S115" i="26" s="1"/>
  <c r="U115" i="26" s="1"/>
  <c r="AT115" i="26" s="1"/>
  <c r="AX115" i="26" s="1"/>
  <c r="BA131" i="5"/>
  <c r="AX131" i="5"/>
  <c r="P115" i="10"/>
  <c r="Q115" i="10" s="1"/>
  <c r="S115" i="10" s="1"/>
  <c r="U115" i="10" s="1"/>
  <c r="AT115" i="10" s="1"/>
  <c r="AX115" i="10" s="1"/>
  <c r="O116" i="10"/>
  <c r="P116" i="10" s="1"/>
  <c r="Q116" i="10" s="1"/>
  <c r="S116" i="10" s="1"/>
  <c r="U116" i="10" s="1"/>
  <c r="AT116" i="10" s="1"/>
  <c r="AX116" i="10" s="1"/>
  <c r="AY116" i="10" s="1"/>
  <c r="I13" i="10" s="1"/>
  <c r="K13" i="10" s="1"/>
  <c r="AX132" i="13"/>
  <c r="AY132" i="13" s="1"/>
  <c r="BA132" i="13"/>
  <c r="BB132" i="13" s="1"/>
  <c r="AX132" i="20"/>
  <c r="AY132" i="20" s="1"/>
  <c r="BA132" i="20"/>
  <c r="BB132" i="20" s="1"/>
  <c r="P145" i="20"/>
  <c r="Q145" i="20" s="1"/>
  <c r="S145" i="20" s="1"/>
  <c r="U145" i="20" s="1"/>
  <c r="AT145" i="20" s="1"/>
  <c r="AX145" i="20" s="1"/>
  <c r="N146" i="20"/>
  <c r="O146" i="20" s="1"/>
  <c r="P146" i="26"/>
  <c r="Q146" i="26" s="1"/>
  <c r="S146" i="26" s="1"/>
  <c r="U146" i="26" s="1"/>
  <c r="AT146" i="26" s="1"/>
  <c r="AX146" i="26" s="1"/>
  <c r="BA131" i="13"/>
  <c r="AX131" i="13"/>
  <c r="N131" i="16"/>
  <c r="O131" i="16" s="1"/>
  <c r="BA130" i="16"/>
  <c r="AX130" i="16"/>
  <c r="P146" i="28"/>
  <c r="Q146" i="28" s="1"/>
  <c r="S146" i="28" s="1"/>
  <c r="U146" i="28" s="1"/>
  <c r="AT146" i="28" s="1"/>
  <c r="AX146" i="28" s="1"/>
  <c r="O147" i="28"/>
  <c r="P147" i="28" s="1"/>
  <c r="Q147" i="28" s="1"/>
  <c r="S147" i="28" s="1"/>
  <c r="U147" i="28" s="1"/>
  <c r="AT147" i="28" s="1"/>
  <c r="AX147" i="28" s="1"/>
  <c r="AY147" i="28" s="1"/>
  <c r="I13" i="28" s="1"/>
  <c r="K13" i="28" s="1"/>
  <c r="AX132" i="31"/>
  <c r="AY132" i="31" s="1"/>
  <c r="BA132" i="31"/>
  <c r="BB132" i="31" s="1"/>
  <c r="I13" i="18"/>
  <c r="K13" i="18" s="1"/>
  <c r="P131" i="23"/>
  <c r="Q131" i="23" s="1"/>
  <c r="S131" i="23" s="1"/>
  <c r="U131" i="23" s="1"/>
  <c r="AT131" i="23" s="1"/>
  <c r="P146" i="5"/>
  <c r="Q146" i="5" s="1"/>
  <c r="S146" i="5" s="1"/>
  <c r="U146" i="5" s="1"/>
  <c r="AT146" i="5" s="1"/>
  <c r="AX146" i="5" s="1"/>
  <c r="BB132" i="26"/>
  <c r="P146" i="29"/>
  <c r="Q146" i="29" s="1"/>
  <c r="S146" i="29" s="1"/>
  <c r="U146" i="29" s="1"/>
  <c r="AT146" i="29" s="1"/>
  <c r="AX146" i="29" s="1"/>
  <c r="O147" i="29"/>
  <c r="P147" i="29" s="1"/>
  <c r="Q147" i="29" s="1"/>
  <c r="S147" i="29" s="1"/>
  <c r="U147" i="29" s="1"/>
  <c r="AT147" i="29" s="1"/>
  <c r="AX147" i="29" s="1"/>
  <c r="AY147" i="29" s="1"/>
  <c r="BA130" i="23"/>
  <c r="AX130" i="23"/>
  <c r="AY132" i="26"/>
  <c r="O69" i="14"/>
  <c r="P69" i="14" s="1"/>
  <c r="Q69" i="14" s="1"/>
  <c r="S69" i="14" s="1"/>
  <c r="U69" i="14" s="1"/>
  <c r="AQ69" i="14" s="1"/>
  <c r="AU69" i="14" s="1"/>
  <c r="AV69" i="14" s="1"/>
  <c r="N146" i="15"/>
  <c r="O146" i="15" s="1"/>
  <c r="P146" i="24"/>
  <c r="Q146" i="24" s="1"/>
  <c r="S146" i="24" s="1"/>
  <c r="U146" i="24" s="1"/>
  <c r="AT146" i="24" s="1"/>
  <c r="AX146" i="24" s="1"/>
  <c r="O147" i="24"/>
  <c r="P147" i="24" s="1"/>
  <c r="Q147" i="24" s="1"/>
  <c r="S147" i="24" s="1"/>
  <c r="U147" i="24" s="1"/>
  <c r="AT147" i="24" s="1"/>
  <c r="AX147" i="24" s="1"/>
  <c r="AY147" i="24" s="1"/>
  <c r="P99" i="21"/>
  <c r="Q99" i="21" s="1"/>
  <c r="S99" i="21" s="1"/>
  <c r="U99" i="21" s="1"/>
  <c r="AJ99" i="21" s="1"/>
  <c r="AN99" i="21" s="1"/>
  <c r="O100" i="21"/>
  <c r="P100" i="21" s="1"/>
  <c r="Q100" i="21" s="1"/>
  <c r="S100" i="21" s="1"/>
  <c r="U100" i="21" s="1"/>
  <c r="AJ100" i="21" s="1"/>
  <c r="AN100" i="21" s="1"/>
  <c r="AO100" i="21" s="1"/>
  <c r="I13" i="21" s="1"/>
  <c r="K13" i="21" s="1"/>
  <c r="BA132" i="14"/>
  <c r="BB132" i="14" s="1"/>
  <c r="AX132" i="14"/>
  <c r="AY132" i="14" s="1"/>
  <c r="P131" i="22"/>
  <c r="Q131" i="22" s="1"/>
  <c r="S131" i="22" s="1"/>
  <c r="U131" i="22" s="1"/>
  <c r="AT131" i="22" s="1"/>
  <c r="AX132" i="29"/>
  <c r="AY132" i="29" s="1"/>
  <c r="I13" i="29" s="1"/>
  <c r="K13" i="29" s="1"/>
  <c r="BA132" i="29"/>
  <c r="BB132" i="29" s="1"/>
  <c r="AY132" i="6"/>
  <c r="BB132" i="6"/>
  <c r="O100" i="17"/>
  <c r="P100" i="17" s="1"/>
  <c r="Q100" i="17" s="1"/>
  <c r="S100" i="17" s="1"/>
  <c r="U100" i="17" s="1"/>
  <c r="AJ100" i="17" s="1"/>
  <c r="AN100" i="17" s="1"/>
  <c r="AO100" i="17" s="1"/>
  <c r="I13" i="17" s="1"/>
  <c r="K13" i="17" s="1"/>
  <c r="O131" i="9"/>
  <c r="O145" i="19"/>
  <c r="AX131" i="14"/>
  <c r="BA131" i="14"/>
  <c r="BA130" i="9"/>
  <c r="AX130" i="9"/>
  <c r="AX132" i="33"/>
  <c r="AY132" i="33" s="1"/>
  <c r="I13" i="33" s="1"/>
  <c r="K13" i="33" s="1"/>
  <c r="BA132" i="33"/>
  <c r="BB132" i="33" s="1"/>
  <c r="P131" i="11"/>
  <c r="Q131" i="11" s="1"/>
  <c r="S131" i="11" s="1"/>
  <c r="U131" i="11" s="1"/>
  <c r="AT131" i="11" s="1"/>
  <c r="P146" i="7"/>
  <c r="Q146" i="7" s="1"/>
  <c r="S146" i="7" s="1"/>
  <c r="U146" i="7" s="1"/>
  <c r="AT146" i="7" s="1"/>
  <c r="AX146" i="7" s="1"/>
  <c r="O147" i="27"/>
  <c r="P147" i="27" s="1"/>
  <c r="Q147" i="27" s="1"/>
  <c r="S147" i="27" s="1"/>
  <c r="U147" i="27" s="1"/>
  <c r="AT147" i="27" s="1"/>
  <c r="AX147" i="27" s="1"/>
  <c r="AY147" i="27" s="1"/>
  <c r="I13" i="27" s="1"/>
  <c r="K13" i="27" s="1"/>
  <c r="N131" i="9"/>
  <c r="AX131" i="33"/>
  <c r="BA131" i="33"/>
  <c r="O116" i="19"/>
  <c r="P116" i="19" s="1"/>
  <c r="Q116" i="19" s="1"/>
  <c r="S116" i="19" s="1"/>
  <c r="U116" i="19" s="1"/>
  <c r="AT116" i="19" s="1"/>
  <c r="AX116" i="19" s="1"/>
  <c r="AY116" i="19" s="1"/>
  <c r="O132" i="5"/>
  <c r="P132" i="5" s="1"/>
  <c r="Q132" i="5" s="1"/>
  <c r="S132" i="5" s="1"/>
  <c r="U132" i="5" s="1"/>
  <c r="AT132" i="5" s="1"/>
  <c r="N115" i="5"/>
  <c r="O115" i="5" s="1"/>
  <c r="P146" i="15" l="1"/>
  <c r="Q146" i="15" s="1"/>
  <c r="S146" i="15" s="1"/>
  <c r="U146" i="15" s="1"/>
  <c r="AT146" i="15" s="1"/>
  <c r="AX146" i="15" s="1"/>
  <c r="O147" i="15"/>
  <c r="P147" i="15" s="1"/>
  <c r="Q147" i="15" s="1"/>
  <c r="S147" i="15" s="1"/>
  <c r="U147" i="15" s="1"/>
  <c r="AT147" i="15" s="1"/>
  <c r="AX147" i="15" s="1"/>
  <c r="AY147" i="15" s="1"/>
  <c r="P146" i="20"/>
  <c r="Q146" i="20" s="1"/>
  <c r="S146" i="20" s="1"/>
  <c r="U146" i="20" s="1"/>
  <c r="AT146" i="20" s="1"/>
  <c r="AX146" i="20" s="1"/>
  <c r="O147" i="20"/>
  <c r="P147" i="20" s="1"/>
  <c r="Q147" i="20" s="1"/>
  <c r="S147" i="20" s="1"/>
  <c r="U147" i="20" s="1"/>
  <c r="AT147" i="20" s="1"/>
  <c r="AX147" i="20" s="1"/>
  <c r="AY147" i="20" s="1"/>
  <c r="O147" i="5"/>
  <c r="P147" i="5" s="1"/>
  <c r="Q147" i="5" s="1"/>
  <c r="S147" i="5" s="1"/>
  <c r="U147" i="5" s="1"/>
  <c r="AT147" i="5" s="1"/>
  <c r="AX147" i="5" s="1"/>
  <c r="AY147" i="5" s="1"/>
  <c r="AX132" i="24"/>
  <c r="BA132" i="24"/>
  <c r="O132" i="23"/>
  <c r="P132" i="23" s="1"/>
  <c r="Q132" i="23" s="1"/>
  <c r="S132" i="23" s="1"/>
  <c r="U132" i="23" s="1"/>
  <c r="AT132" i="23" s="1"/>
  <c r="BA131" i="24"/>
  <c r="AX131" i="24"/>
  <c r="AX131" i="22"/>
  <c r="BA131" i="22"/>
  <c r="I13" i="20"/>
  <c r="K13" i="20" s="1"/>
  <c r="BA131" i="11"/>
  <c r="AX131" i="11"/>
  <c r="AX132" i="5"/>
  <c r="AY132" i="5" s="1"/>
  <c r="BA132" i="5"/>
  <c r="BB132" i="5" s="1"/>
  <c r="I13" i="31"/>
  <c r="K13" i="31" s="1"/>
  <c r="I13" i="13"/>
  <c r="K13" i="13" s="1"/>
  <c r="O132" i="4"/>
  <c r="P132" i="4" s="1"/>
  <c r="Q132" i="4" s="1"/>
  <c r="S132" i="4" s="1"/>
  <c r="U132" i="4" s="1"/>
  <c r="AT132" i="4" s="1"/>
  <c r="AX131" i="4"/>
  <c r="BA131" i="4"/>
  <c r="AX131" i="23"/>
  <c r="BA131" i="23"/>
  <c r="I13" i="6"/>
  <c r="K13" i="6" s="1"/>
  <c r="P131" i="16"/>
  <c r="Q131" i="16" s="1"/>
  <c r="S131" i="16" s="1"/>
  <c r="U131" i="16" s="1"/>
  <c r="AT131" i="16" s="1"/>
  <c r="O132" i="16"/>
  <c r="P132" i="16" s="1"/>
  <c r="Q132" i="16" s="1"/>
  <c r="S132" i="16" s="1"/>
  <c r="U132" i="16" s="1"/>
  <c r="AT132" i="16" s="1"/>
  <c r="O116" i="26"/>
  <c r="P116" i="26" s="1"/>
  <c r="Q116" i="26" s="1"/>
  <c r="S116" i="26" s="1"/>
  <c r="U116" i="26" s="1"/>
  <c r="AT116" i="26" s="1"/>
  <c r="AX116" i="26" s="1"/>
  <c r="AY116" i="26" s="1"/>
  <c r="I13" i="26" s="1"/>
  <c r="K13" i="26" s="1"/>
  <c r="O132" i="15"/>
  <c r="P132" i="15" s="1"/>
  <c r="Q132" i="15" s="1"/>
  <c r="S132" i="15" s="1"/>
  <c r="U132" i="15" s="1"/>
  <c r="AT132" i="15" s="1"/>
  <c r="P115" i="5"/>
  <c r="Q115" i="5" s="1"/>
  <c r="S115" i="5" s="1"/>
  <c r="U115" i="5" s="1"/>
  <c r="AT115" i="5" s="1"/>
  <c r="AX115" i="5" s="1"/>
  <c r="N146" i="19"/>
  <c r="O146" i="19" s="1"/>
  <c r="P145" i="19"/>
  <c r="Q145" i="19" s="1"/>
  <c r="S145" i="19" s="1"/>
  <c r="U145" i="19" s="1"/>
  <c r="AT145" i="19" s="1"/>
  <c r="AX145" i="19" s="1"/>
  <c r="P131" i="9"/>
  <c r="Q131" i="9" s="1"/>
  <c r="S131" i="9" s="1"/>
  <c r="U131" i="9" s="1"/>
  <c r="AT131" i="9" s="1"/>
  <c r="O132" i="9"/>
  <c r="P132" i="9" s="1"/>
  <c r="Q132" i="9" s="1"/>
  <c r="S132" i="9" s="1"/>
  <c r="U132" i="9" s="1"/>
  <c r="AT132" i="9" s="1"/>
  <c r="O147" i="7"/>
  <c r="P147" i="7" s="1"/>
  <c r="Q147" i="7" s="1"/>
  <c r="S147" i="7" s="1"/>
  <c r="U147" i="7" s="1"/>
  <c r="AT147" i="7" s="1"/>
  <c r="AX147" i="7" s="1"/>
  <c r="AY147" i="7" s="1"/>
  <c r="I13" i="7" s="1"/>
  <c r="K13" i="7" s="1"/>
  <c r="BA131" i="15"/>
  <c r="AX131" i="15"/>
  <c r="I13" i="14"/>
  <c r="K13" i="14" s="1"/>
  <c r="O132" i="11"/>
  <c r="P132" i="11" s="1"/>
  <c r="Q132" i="11" s="1"/>
  <c r="S132" i="11" s="1"/>
  <c r="U132" i="11" s="1"/>
  <c r="AT132" i="11" s="1"/>
  <c r="O132" i="22"/>
  <c r="P132" i="22" s="1"/>
  <c r="Q132" i="22" s="1"/>
  <c r="S132" i="22" s="1"/>
  <c r="U132" i="22" s="1"/>
  <c r="AT132" i="22" s="1"/>
  <c r="O147" i="26"/>
  <c r="P147" i="26" s="1"/>
  <c r="Q147" i="26" s="1"/>
  <c r="S147" i="26" s="1"/>
  <c r="U147" i="26" s="1"/>
  <c r="AT147" i="26" s="1"/>
  <c r="AX147" i="26" s="1"/>
  <c r="AY147" i="26" s="1"/>
  <c r="O116" i="23"/>
  <c r="P116" i="23" s="1"/>
  <c r="Q116" i="23" s="1"/>
  <c r="S116" i="23" s="1"/>
  <c r="U116" i="23" s="1"/>
  <c r="AT116" i="23" s="1"/>
  <c r="AX116" i="23" s="1"/>
  <c r="AY116" i="23" s="1"/>
  <c r="P146" i="19" l="1"/>
  <c r="Q146" i="19" s="1"/>
  <c r="S146" i="19" s="1"/>
  <c r="U146" i="19" s="1"/>
  <c r="AT146" i="19" s="1"/>
  <c r="AX146" i="19" s="1"/>
  <c r="O147" i="19"/>
  <c r="P147" i="19" s="1"/>
  <c r="Q147" i="19" s="1"/>
  <c r="S147" i="19" s="1"/>
  <c r="U147" i="19" s="1"/>
  <c r="AT147" i="19" s="1"/>
  <c r="AX147" i="19" s="1"/>
  <c r="AY147" i="19" s="1"/>
  <c r="I13" i="19" s="1"/>
  <c r="K13" i="19" s="1"/>
  <c r="BA132" i="11"/>
  <c r="BB132" i="11" s="1"/>
  <c r="AX132" i="11"/>
  <c r="AY132" i="11" s="1"/>
  <c r="I13" i="11" s="1"/>
  <c r="K13" i="11" s="1"/>
  <c r="AX132" i="23"/>
  <c r="AY132" i="23" s="1"/>
  <c r="I13" i="23" s="1"/>
  <c r="K13" i="23" s="1"/>
  <c r="BA132" i="23"/>
  <c r="BB132" i="23" s="1"/>
  <c r="BB132" i="24"/>
  <c r="BA132" i="16"/>
  <c r="BB132" i="16" s="1"/>
  <c r="AX132" i="16"/>
  <c r="AY132" i="16" s="1"/>
  <c r="I13" i="16" s="1"/>
  <c r="K13" i="16" s="1"/>
  <c r="AY132" i="24"/>
  <c r="I13" i="24" s="1"/>
  <c r="K13" i="24" s="1"/>
  <c r="BA132" i="22"/>
  <c r="BB132" i="22" s="1"/>
  <c r="AX132" i="22"/>
  <c r="AY132" i="22" s="1"/>
  <c r="I13" i="22" s="1"/>
  <c r="K13" i="22" s="1"/>
  <c r="BA132" i="4"/>
  <c r="BB132" i="4" s="1"/>
  <c r="AX132" i="4"/>
  <c r="AY132" i="4" s="1"/>
  <c r="I13" i="4" s="1"/>
  <c r="K13" i="4" s="1"/>
  <c r="O116" i="5"/>
  <c r="P116" i="5" s="1"/>
  <c r="Q116" i="5" s="1"/>
  <c r="S116" i="5" s="1"/>
  <c r="U116" i="5" s="1"/>
  <c r="AT116" i="5" s="1"/>
  <c r="AX116" i="5" s="1"/>
  <c r="AY116" i="5" s="1"/>
  <c r="I13" i="5" s="1"/>
  <c r="K13" i="5" s="1"/>
  <c r="BA131" i="9"/>
  <c r="AX131" i="9"/>
  <c r="AX132" i="15"/>
  <c r="AY132" i="15" s="1"/>
  <c r="BA132" i="15"/>
  <c r="BB132" i="15" s="1"/>
  <c r="AX131" i="16"/>
  <c r="BA131" i="16"/>
  <c r="AX132" i="9"/>
  <c r="AY132" i="9" s="1"/>
  <c r="BA132" i="9"/>
  <c r="BB132" i="9" s="1"/>
  <c r="I13" i="9" l="1"/>
  <c r="K13" i="9" s="1"/>
  <c r="I13" i="15"/>
  <c r="K13" i="15" s="1"/>
</calcChain>
</file>

<file path=xl/sharedStrings.xml><?xml version="1.0" encoding="utf-8"?>
<sst xmlns="http://schemas.openxmlformats.org/spreadsheetml/2006/main" count="21271" uniqueCount="95">
  <si>
    <t>北美</t>
  </si>
  <si>
    <t>西欧</t>
  </si>
  <si>
    <t>拉丁美洲</t>
  </si>
  <si>
    <t>中东</t>
  </si>
  <si>
    <t>亚洲</t>
  </si>
  <si>
    <t>印度</t>
  </si>
  <si>
    <t>VSrate</t>
  </si>
  <si>
    <t>Buffalo</t>
  </si>
  <si>
    <t>cattle</t>
  </si>
  <si>
    <t>Goats</t>
  </si>
  <si>
    <t>Sheep</t>
  </si>
  <si>
    <t>Swine</t>
  </si>
  <si>
    <t>Horses</t>
  </si>
  <si>
    <t>Mules and asses</t>
  </si>
  <si>
    <t>Camels</t>
  </si>
  <si>
    <t>TAM</t>
  </si>
  <si>
    <t>VS</t>
  </si>
  <si>
    <t>驴</t>
  </si>
  <si>
    <t>骡</t>
  </si>
  <si>
    <t>B0</t>
  </si>
  <si>
    <t>LIQUID</t>
  </si>
  <si>
    <t>出栏量</t>
  </si>
  <si>
    <t>存栏量</t>
  </si>
  <si>
    <t>总头数</t>
  </si>
  <si>
    <t>VS(kg/头/年)</t>
  </si>
  <si>
    <t>liquid</t>
  </si>
  <si>
    <t>羊</t>
  </si>
  <si>
    <t>猪</t>
  </si>
  <si>
    <t>马</t>
  </si>
  <si>
    <t>骆驼</t>
  </si>
  <si>
    <t>牛</t>
  </si>
  <si>
    <t>绵羊</t>
  </si>
  <si>
    <t>山羊</t>
  </si>
  <si>
    <t>T1</t>
  </si>
  <si>
    <t>K</t>
  </si>
  <si>
    <t>Total CH4</t>
  </si>
  <si>
    <t>这次按温度计算的</t>
  </si>
  <si>
    <t>kg</t>
  </si>
  <si>
    <t>万吨</t>
  </si>
  <si>
    <t>T2</t>
  </si>
  <si>
    <t>Ea</t>
  </si>
  <si>
    <t>cal/mol</t>
  </si>
  <si>
    <t>R</t>
  </si>
  <si>
    <t>cal/K mol</t>
  </si>
  <si>
    <t>Minimum T2</t>
  </si>
  <si>
    <t>℃</t>
  </si>
  <si>
    <t>Damping T2</t>
  </si>
  <si>
    <t>m3/kg VS</t>
  </si>
  <si>
    <t>MDP</t>
  </si>
  <si>
    <t>unitless</t>
  </si>
  <si>
    <t>Emptying efficiency</t>
  </si>
  <si>
    <t>%</t>
  </si>
  <si>
    <t>CH4 Density</t>
  </si>
  <si>
    <t>kg/m3</t>
  </si>
  <si>
    <t>logoon</t>
  </si>
  <si>
    <t>solid</t>
  </si>
  <si>
    <t>dry</t>
  </si>
  <si>
    <t>daily</t>
  </si>
  <si>
    <t>digestion</t>
  </si>
  <si>
    <t>fuel</t>
  </si>
  <si>
    <t>PRP</t>
  </si>
  <si>
    <t>水牛</t>
  </si>
  <si>
    <t>月份</t>
  </si>
  <si>
    <t>空气温度 ℃</t>
  </si>
  <si>
    <t>粪便温度 ℃</t>
  </si>
  <si>
    <t>一年清理</t>
  </si>
  <si>
    <t>粪便温度 K</t>
  </si>
  <si>
    <t>f</t>
  </si>
  <si>
    <t>VS排出</t>
  </si>
  <si>
    <t>VS loaded</t>
  </si>
  <si>
    <t>粪便清理</t>
  </si>
  <si>
    <t>VS清空</t>
  </si>
  <si>
    <t>VS可用</t>
  </si>
  <si>
    <t>VS消耗</t>
  </si>
  <si>
    <t>甲烷生产</t>
  </si>
  <si>
    <t>potential CH4</t>
  </si>
  <si>
    <t>MCF</t>
  </si>
  <si>
    <t>AWMS</t>
  </si>
  <si>
    <t>mcf*awms总和</t>
  </si>
  <si>
    <t>N (万)</t>
  </si>
  <si>
    <t>CH4 (kg)</t>
  </si>
  <si>
    <t>VS excretion</t>
  </si>
  <si>
    <t>上一年12</t>
  </si>
  <si>
    <t>N</t>
  </si>
  <si>
    <t>VS% liquid storage</t>
  </si>
  <si>
    <t>Y</t>
  </si>
  <si>
    <t>pit&gt;1</t>
  </si>
  <si>
    <t>pit&lt;1</t>
  </si>
  <si>
    <t>MEF</t>
  </si>
  <si>
    <t>MEF总和</t>
  </si>
  <si>
    <t>驴/骡</t>
  </si>
  <si>
    <t>N (万) 驴</t>
  </si>
  <si>
    <t>CH4 (kg) 驴</t>
  </si>
  <si>
    <t>N 骡</t>
  </si>
  <si>
    <t>CH4 (kg) 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</si>
</sst>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8" formatCode="0.00000_ "/>
    <numFmt numFmtId="179" formatCode="0.000_ "/>
    <numFmt numFmtId="180" formatCode="0.0000_ "/>
    <numFmt numFmtId="181" formatCode="0.000000_ "/>
    <numFmt numFmtId="182" formatCode="0.00_ "/>
  </numFmts>
  <fonts count="6" x14ac:knownFonts="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rgb="FFFF0000"/>
      <name val="微软雅黑"/>
      <charset val="134"/>
    </font>
    <font>
      <sz val="11"/>
      <name val="微软雅黑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2" borderId="1" xfId="0" applyFont="1" applyFill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0" borderId="0" xfId="0" applyAlignment="1"/>
    <xf numFmtId="179" fontId="1" fillId="0" borderId="0" xfId="0" applyNumberFormat="1" applyFont="1" applyAlignment="1">
      <alignment horizontal="center" vertical="center"/>
    </xf>
    <xf numFmtId="179" fontId="1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180" fontId="1" fillId="0" borderId="0" xfId="0" applyNumberFormat="1" applyFont="1" applyAlignment="1">
      <alignment horizontal="center" vertical="center"/>
    </xf>
    <xf numFmtId="179" fontId="1" fillId="0" borderId="1" xfId="0" applyNumberFormat="1" applyFont="1" applyBorder="1" applyAlignment="1">
      <alignment horizontal="center" vertical="center"/>
    </xf>
    <xf numFmtId="181" fontId="1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182" fontId="1" fillId="0" borderId="0" xfId="0" applyNumberFormat="1" applyFont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0" fontId="1" fillId="4" borderId="1" xfId="0" applyFont="1" applyFill="1" applyBorder="1" applyAlignment="1"/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4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9"/>
  <sheetViews>
    <sheetView topLeftCell="A25" workbookViewId="0">
      <selection activeCell="C41" sqref="C41:C49"/>
    </sheetView>
  </sheetViews>
  <sheetFormatPr defaultColWidth="8.875" defaultRowHeight="13.5" x14ac:dyDescent="0.15"/>
  <cols>
    <col min="3" max="8" width="11.5"/>
  </cols>
  <sheetData>
    <row r="1" spans="1:8" ht="16.5" x14ac:dyDescent="0.15">
      <c r="A1" s="1"/>
      <c r="B1" s="1"/>
      <c r="C1" s="1"/>
      <c r="D1" s="1"/>
      <c r="E1" s="1"/>
      <c r="F1" s="1"/>
      <c r="G1" s="1"/>
      <c r="H1" s="1"/>
    </row>
    <row r="2" spans="1:8" ht="16.5" x14ac:dyDescent="0.15">
      <c r="A2" s="1"/>
      <c r="B2" s="1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</row>
    <row r="3" spans="1:8" ht="16.5" x14ac:dyDescent="0.15">
      <c r="A3" s="20" t="s">
        <v>6</v>
      </c>
      <c r="B3" s="2" t="s">
        <v>7</v>
      </c>
      <c r="C3" s="2"/>
      <c r="D3" s="2">
        <v>7.7</v>
      </c>
      <c r="E3" s="2">
        <v>11.2</v>
      </c>
      <c r="F3" s="2">
        <v>9.8000000000000007</v>
      </c>
      <c r="G3" s="2">
        <v>13.5</v>
      </c>
      <c r="H3" s="2">
        <v>13</v>
      </c>
    </row>
    <row r="4" spans="1:8" ht="16.5" x14ac:dyDescent="0.15">
      <c r="A4" s="20"/>
      <c r="B4" s="2" t="s">
        <v>8</v>
      </c>
      <c r="C4" s="2">
        <v>9.3000000000000007</v>
      </c>
      <c r="D4" s="2">
        <v>7.5</v>
      </c>
      <c r="E4" s="2">
        <v>7.9</v>
      </c>
      <c r="F4" s="2">
        <v>10.7</v>
      </c>
      <c r="G4" s="2">
        <v>9</v>
      </c>
      <c r="H4" s="2">
        <v>14.1</v>
      </c>
    </row>
    <row r="5" spans="1:8" ht="16.5" x14ac:dyDescent="0.15">
      <c r="A5" s="20"/>
      <c r="B5" s="2" t="s">
        <v>9</v>
      </c>
      <c r="C5" s="2">
        <v>9</v>
      </c>
      <c r="D5" s="2">
        <v>9</v>
      </c>
      <c r="E5" s="2">
        <v>10.4</v>
      </c>
      <c r="F5" s="2">
        <v>10.4</v>
      </c>
      <c r="G5" s="2">
        <v>10.4</v>
      </c>
      <c r="H5" s="2">
        <v>10.4</v>
      </c>
    </row>
    <row r="6" spans="1:8" ht="16.5" x14ac:dyDescent="0.15">
      <c r="A6" s="20"/>
      <c r="B6" s="2" t="s">
        <v>10</v>
      </c>
      <c r="C6" s="2">
        <v>8.1999999999999993</v>
      </c>
      <c r="D6" s="2">
        <v>8.1999999999999993</v>
      </c>
      <c r="E6" s="2">
        <v>8.3000000000000007</v>
      </c>
      <c r="F6" s="2">
        <v>8.3000000000000007</v>
      </c>
      <c r="G6" s="2">
        <v>8.3000000000000007</v>
      </c>
      <c r="H6" s="2">
        <v>8.3000000000000007</v>
      </c>
    </row>
    <row r="7" spans="1:8" ht="16.5" x14ac:dyDescent="0.15">
      <c r="A7" s="20"/>
      <c r="B7" s="2" t="s">
        <v>11</v>
      </c>
      <c r="C7" s="2">
        <v>3.3</v>
      </c>
      <c r="D7" s="2">
        <v>4.5</v>
      </c>
      <c r="E7" s="2">
        <v>5</v>
      </c>
      <c r="F7" s="2">
        <v>4.3</v>
      </c>
      <c r="G7" s="2">
        <v>5.8</v>
      </c>
      <c r="H7" s="2">
        <v>7.7</v>
      </c>
    </row>
    <row r="8" spans="1:8" ht="16.5" x14ac:dyDescent="0.15">
      <c r="A8" s="20"/>
      <c r="B8" s="2" t="s">
        <v>12</v>
      </c>
      <c r="C8" s="2">
        <v>5.65</v>
      </c>
      <c r="D8" s="2">
        <v>5.65</v>
      </c>
      <c r="E8" s="2">
        <v>7.2</v>
      </c>
      <c r="F8" s="2">
        <v>7.2</v>
      </c>
      <c r="G8" s="2">
        <v>7.2</v>
      </c>
      <c r="H8" s="2">
        <v>7.2</v>
      </c>
    </row>
    <row r="9" spans="1:8" ht="16.5" x14ac:dyDescent="0.15">
      <c r="A9" s="20"/>
      <c r="B9" s="2" t="s">
        <v>13</v>
      </c>
      <c r="C9" s="2">
        <v>7.2</v>
      </c>
      <c r="D9" s="2">
        <v>7.2</v>
      </c>
      <c r="E9" s="2">
        <v>7.2</v>
      </c>
      <c r="F9" s="2">
        <v>7.2</v>
      </c>
      <c r="G9" s="2">
        <v>7.2</v>
      </c>
      <c r="H9" s="2">
        <v>7.2</v>
      </c>
    </row>
    <row r="10" spans="1:8" ht="16.5" x14ac:dyDescent="0.15">
      <c r="A10" s="20"/>
      <c r="B10" s="2" t="s">
        <v>14</v>
      </c>
      <c r="C10" s="2">
        <v>11.5</v>
      </c>
      <c r="D10" s="2">
        <v>11.5</v>
      </c>
      <c r="E10" s="2">
        <v>11.5</v>
      </c>
      <c r="F10" s="2">
        <v>11.5</v>
      </c>
      <c r="G10" s="2">
        <v>11.5</v>
      </c>
      <c r="H10" s="2">
        <v>11.5</v>
      </c>
    </row>
    <row r="11" spans="1:8" ht="16.5" x14ac:dyDescent="0.15">
      <c r="A11" s="1"/>
      <c r="B11" s="1"/>
      <c r="C11" s="1"/>
      <c r="D11" s="1"/>
      <c r="E11" s="1"/>
      <c r="F11" s="1"/>
      <c r="G11" s="1"/>
      <c r="H11" s="1"/>
    </row>
    <row r="12" spans="1:8" ht="16.5" x14ac:dyDescent="0.15">
      <c r="A12" s="20" t="s">
        <v>15</v>
      </c>
      <c r="B12" s="2" t="s">
        <v>7</v>
      </c>
      <c r="C12" s="2"/>
      <c r="D12" s="2">
        <v>509</v>
      </c>
      <c r="E12" s="2">
        <v>315</v>
      </c>
      <c r="F12" s="2">
        <v>381</v>
      </c>
      <c r="G12" s="2">
        <v>336</v>
      </c>
      <c r="H12" s="2">
        <v>321</v>
      </c>
    </row>
    <row r="13" spans="1:8" ht="16.5" x14ac:dyDescent="0.15">
      <c r="A13" s="20"/>
      <c r="B13" s="2" t="s">
        <v>8</v>
      </c>
      <c r="C13" s="2">
        <v>650</v>
      </c>
      <c r="D13" s="2">
        <v>600</v>
      </c>
      <c r="E13" s="2">
        <v>508</v>
      </c>
      <c r="F13" s="2">
        <v>349</v>
      </c>
      <c r="G13" s="2">
        <v>386</v>
      </c>
      <c r="H13" s="2">
        <v>285</v>
      </c>
    </row>
    <row r="14" spans="1:8" ht="16.5" x14ac:dyDescent="0.15">
      <c r="A14" s="20"/>
      <c r="B14" s="2" t="s">
        <v>9</v>
      </c>
      <c r="C14" s="2">
        <v>41</v>
      </c>
      <c r="D14" s="2">
        <v>40</v>
      </c>
      <c r="E14" s="2">
        <v>24</v>
      </c>
      <c r="F14" s="2">
        <v>24</v>
      </c>
      <c r="G14" s="2">
        <v>24</v>
      </c>
      <c r="H14" s="2">
        <v>24</v>
      </c>
    </row>
    <row r="15" spans="1:8" ht="16.5" x14ac:dyDescent="0.15">
      <c r="A15" s="20"/>
      <c r="B15" s="2" t="s">
        <v>10</v>
      </c>
      <c r="C15" s="2">
        <v>40</v>
      </c>
      <c r="D15" s="2">
        <v>40</v>
      </c>
      <c r="E15" s="2">
        <v>31</v>
      </c>
      <c r="F15" s="2">
        <v>31</v>
      </c>
      <c r="G15" s="2">
        <v>31</v>
      </c>
      <c r="H15" s="2">
        <v>31</v>
      </c>
    </row>
    <row r="16" spans="1:8" ht="16.5" x14ac:dyDescent="0.15">
      <c r="A16" s="20"/>
      <c r="B16" s="2" t="s">
        <v>11</v>
      </c>
      <c r="C16" s="2">
        <v>77</v>
      </c>
      <c r="D16" s="2">
        <v>76</v>
      </c>
      <c r="E16" s="2">
        <v>65</v>
      </c>
      <c r="F16" s="2">
        <v>59</v>
      </c>
      <c r="G16" s="2">
        <v>58</v>
      </c>
      <c r="H16" s="2">
        <v>59</v>
      </c>
    </row>
    <row r="17" spans="1:8" ht="16.5" x14ac:dyDescent="0.15">
      <c r="A17" s="20"/>
      <c r="B17" s="2" t="s">
        <v>12</v>
      </c>
      <c r="C17" s="2">
        <v>377</v>
      </c>
      <c r="D17" s="2">
        <v>377</v>
      </c>
      <c r="E17" s="2">
        <v>238</v>
      </c>
      <c r="F17" s="2">
        <v>238</v>
      </c>
      <c r="G17" s="2">
        <v>238</v>
      </c>
      <c r="H17" s="2">
        <v>238</v>
      </c>
    </row>
    <row r="18" spans="1:8" ht="16.5" x14ac:dyDescent="0.15">
      <c r="A18" s="20"/>
      <c r="B18" s="2" t="s">
        <v>13</v>
      </c>
      <c r="C18" s="2">
        <v>130</v>
      </c>
      <c r="D18" s="2">
        <v>130</v>
      </c>
      <c r="E18" s="2">
        <v>130</v>
      </c>
      <c r="F18" s="2">
        <v>130</v>
      </c>
      <c r="G18" s="2">
        <v>130</v>
      </c>
      <c r="H18" s="2">
        <v>130</v>
      </c>
    </row>
    <row r="19" spans="1:8" ht="16.5" x14ac:dyDescent="0.15">
      <c r="A19" s="20"/>
      <c r="B19" s="2" t="s">
        <v>14</v>
      </c>
      <c r="C19" s="2">
        <v>217</v>
      </c>
      <c r="D19" s="2">
        <v>217</v>
      </c>
      <c r="E19" s="2">
        <v>217</v>
      </c>
      <c r="F19" s="2">
        <v>217</v>
      </c>
      <c r="G19" s="2">
        <v>217</v>
      </c>
      <c r="H19" s="2">
        <v>217</v>
      </c>
    </row>
    <row r="20" spans="1:8" ht="16.5" x14ac:dyDescent="0.15">
      <c r="A20" s="1"/>
      <c r="B20" s="1"/>
      <c r="C20" s="1"/>
      <c r="D20" s="1"/>
      <c r="E20" s="1"/>
      <c r="F20" s="1"/>
      <c r="G20" s="1"/>
      <c r="H20" s="1"/>
    </row>
    <row r="21" spans="1:8" ht="16.5" x14ac:dyDescent="0.15">
      <c r="A21" s="20" t="s">
        <v>16</v>
      </c>
      <c r="B21" s="2" t="s">
        <v>7</v>
      </c>
      <c r="C21" s="2">
        <f t="shared" ref="C21:H21" si="0">C3*C12/1000*365</f>
        <v>0</v>
      </c>
      <c r="D21" s="2">
        <f t="shared" si="0"/>
        <v>1430.5445</v>
      </c>
      <c r="E21" s="2">
        <f t="shared" si="0"/>
        <v>1287.72</v>
      </c>
      <c r="F21" s="2">
        <f t="shared" si="0"/>
        <v>1362.837</v>
      </c>
      <c r="G21" s="2">
        <f t="shared" si="0"/>
        <v>1655.6399999999999</v>
      </c>
      <c r="H21" s="2">
        <f t="shared" si="0"/>
        <v>1523.145</v>
      </c>
    </row>
    <row r="22" spans="1:8" ht="16.5" x14ac:dyDescent="0.15">
      <c r="A22" s="20"/>
      <c r="B22" s="2" t="s">
        <v>8</v>
      </c>
      <c r="C22" s="2">
        <f t="shared" ref="C22:H22" si="1">C4*C13/1000*365</f>
        <v>2206.4250000000002</v>
      </c>
      <c r="D22" s="2">
        <f t="shared" si="1"/>
        <v>1642.5</v>
      </c>
      <c r="E22" s="2">
        <f t="shared" si="1"/>
        <v>1464.8180000000002</v>
      </c>
      <c r="F22" s="2">
        <f t="shared" si="1"/>
        <v>1363.0194999999999</v>
      </c>
      <c r="G22" s="2">
        <f t="shared" si="1"/>
        <v>1268.01</v>
      </c>
      <c r="H22" s="2">
        <f t="shared" si="1"/>
        <v>1466.7525000000001</v>
      </c>
    </row>
    <row r="23" spans="1:8" ht="16.5" x14ac:dyDescent="0.15">
      <c r="A23" s="20"/>
      <c r="B23" s="2" t="s">
        <v>9</v>
      </c>
      <c r="C23" s="2">
        <f t="shared" ref="C23:H23" si="2">C5*C14/1000*365</f>
        <v>134.685</v>
      </c>
      <c r="D23" s="2">
        <f t="shared" si="2"/>
        <v>131.4</v>
      </c>
      <c r="E23" s="2">
        <f t="shared" si="2"/>
        <v>91.103999999999999</v>
      </c>
      <c r="F23" s="2">
        <f t="shared" si="2"/>
        <v>91.103999999999999</v>
      </c>
      <c r="G23" s="2">
        <f t="shared" si="2"/>
        <v>91.103999999999999</v>
      </c>
      <c r="H23" s="2">
        <f t="shared" si="2"/>
        <v>91.103999999999999</v>
      </c>
    </row>
    <row r="24" spans="1:8" ht="16.5" x14ac:dyDescent="0.15">
      <c r="A24" s="20"/>
      <c r="B24" s="2" t="s">
        <v>10</v>
      </c>
      <c r="C24" s="2">
        <f t="shared" ref="C24:H24" si="3">C6*C15/1000*365</f>
        <v>119.72</v>
      </c>
      <c r="D24" s="2">
        <f t="shared" si="3"/>
        <v>119.72</v>
      </c>
      <c r="E24" s="2">
        <f t="shared" si="3"/>
        <v>93.914500000000004</v>
      </c>
      <c r="F24" s="2">
        <f t="shared" si="3"/>
        <v>93.914500000000004</v>
      </c>
      <c r="G24" s="2">
        <f t="shared" si="3"/>
        <v>93.914500000000004</v>
      </c>
      <c r="H24" s="2">
        <f t="shared" si="3"/>
        <v>93.914500000000004</v>
      </c>
    </row>
    <row r="25" spans="1:8" ht="16.5" x14ac:dyDescent="0.15">
      <c r="A25" s="20"/>
      <c r="B25" s="2" t="s">
        <v>11</v>
      </c>
      <c r="C25" s="2">
        <f t="shared" ref="C25:H25" si="4">C7*C16/1000*365</f>
        <v>92.746499999999997</v>
      </c>
      <c r="D25" s="2">
        <f t="shared" si="4"/>
        <v>124.83000000000001</v>
      </c>
      <c r="E25" s="2">
        <f t="shared" si="4"/>
        <v>118.625</v>
      </c>
      <c r="F25" s="2">
        <f t="shared" si="4"/>
        <v>92.600499999999997</v>
      </c>
      <c r="G25" s="2">
        <f t="shared" si="4"/>
        <v>122.78599999999999</v>
      </c>
      <c r="H25" s="2">
        <f t="shared" si="4"/>
        <v>165.81950000000001</v>
      </c>
    </row>
    <row r="26" spans="1:8" ht="16.5" x14ac:dyDescent="0.15">
      <c r="A26" s="20"/>
      <c r="B26" s="2" t="s">
        <v>12</v>
      </c>
      <c r="C26" s="2">
        <f t="shared" ref="C26:H26" si="5">C8*C17/1000*365</f>
        <v>777.46825000000013</v>
      </c>
      <c r="D26" s="2">
        <f t="shared" si="5"/>
        <v>777.46825000000013</v>
      </c>
      <c r="E26" s="2">
        <f t="shared" si="5"/>
        <v>625.46400000000006</v>
      </c>
      <c r="F26" s="2">
        <f t="shared" si="5"/>
        <v>625.46400000000006</v>
      </c>
      <c r="G26" s="2">
        <f t="shared" si="5"/>
        <v>625.46400000000006</v>
      </c>
      <c r="H26" s="2">
        <f t="shared" si="5"/>
        <v>625.46400000000006</v>
      </c>
    </row>
    <row r="27" spans="1:8" ht="16.5" x14ac:dyDescent="0.15">
      <c r="A27" s="20"/>
      <c r="B27" s="2" t="s">
        <v>17</v>
      </c>
      <c r="C27" s="2">
        <f t="shared" ref="C27:H27" si="6">C9*C18/1000*365</f>
        <v>341.64000000000004</v>
      </c>
      <c r="D27" s="2">
        <f t="shared" si="6"/>
        <v>341.64000000000004</v>
      </c>
      <c r="E27" s="2">
        <f t="shared" si="6"/>
        <v>341.64000000000004</v>
      </c>
      <c r="F27" s="2">
        <f t="shared" si="6"/>
        <v>341.64000000000004</v>
      </c>
      <c r="G27" s="2">
        <f t="shared" si="6"/>
        <v>341.64000000000004</v>
      </c>
      <c r="H27" s="2">
        <f t="shared" si="6"/>
        <v>341.64000000000004</v>
      </c>
    </row>
    <row r="28" spans="1:8" ht="16.5" x14ac:dyDescent="0.15">
      <c r="A28" s="20"/>
      <c r="B28" s="2" t="s">
        <v>18</v>
      </c>
      <c r="C28" s="2">
        <f t="shared" ref="C28:H28" si="7">C27</f>
        <v>341.64000000000004</v>
      </c>
      <c r="D28" s="2">
        <f t="shared" si="7"/>
        <v>341.64000000000004</v>
      </c>
      <c r="E28" s="2">
        <f t="shared" si="7"/>
        <v>341.64000000000004</v>
      </c>
      <c r="F28" s="2">
        <f t="shared" si="7"/>
        <v>341.64000000000004</v>
      </c>
      <c r="G28" s="2">
        <f t="shared" si="7"/>
        <v>341.64000000000004</v>
      </c>
      <c r="H28" s="2">
        <f t="shared" si="7"/>
        <v>341.64000000000004</v>
      </c>
    </row>
    <row r="29" spans="1:8" ht="16.5" x14ac:dyDescent="0.15">
      <c r="A29" s="20"/>
      <c r="B29" s="2" t="s">
        <v>14</v>
      </c>
      <c r="C29" s="2">
        <f t="shared" ref="C29:H29" si="8">C10*C19/1000*365</f>
        <v>910.85749999999996</v>
      </c>
      <c r="D29" s="2">
        <f t="shared" si="8"/>
        <v>910.85749999999996</v>
      </c>
      <c r="E29" s="2">
        <f t="shared" si="8"/>
        <v>910.85749999999996</v>
      </c>
      <c r="F29" s="2">
        <f t="shared" si="8"/>
        <v>910.85749999999996</v>
      </c>
      <c r="G29" s="2">
        <f t="shared" si="8"/>
        <v>910.85749999999996</v>
      </c>
      <c r="H29" s="2">
        <f t="shared" si="8"/>
        <v>910.85749999999996</v>
      </c>
    </row>
    <row r="31" spans="1:8" ht="16.5" x14ac:dyDescent="0.15">
      <c r="A31" s="20" t="s">
        <v>19</v>
      </c>
      <c r="B31" s="2" t="s">
        <v>7</v>
      </c>
      <c r="C31" s="2">
        <v>0.1</v>
      </c>
      <c r="D31" s="2">
        <v>0.1</v>
      </c>
      <c r="E31" s="2">
        <v>0.1</v>
      </c>
      <c r="F31" s="2">
        <v>0.1</v>
      </c>
      <c r="G31" s="2">
        <v>0.1</v>
      </c>
      <c r="H31" s="2">
        <v>0.1</v>
      </c>
    </row>
    <row r="32" spans="1:8" ht="16.5" x14ac:dyDescent="0.15">
      <c r="A32" s="20"/>
      <c r="B32" s="2" t="s">
        <v>8</v>
      </c>
      <c r="C32" s="2">
        <v>0.24</v>
      </c>
      <c r="D32" s="2">
        <v>0.24</v>
      </c>
      <c r="E32" s="2">
        <v>0.24</v>
      </c>
      <c r="F32" s="2">
        <v>0.24</v>
      </c>
      <c r="G32" s="2">
        <v>0.24</v>
      </c>
      <c r="H32" s="2">
        <v>0.24</v>
      </c>
    </row>
    <row r="33" spans="1:8" ht="16.5" x14ac:dyDescent="0.15">
      <c r="A33" s="20"/>
      <c r="B33" s="2" t="s">
        <v>9</v>
      </c>
      <c r="C33" s="2">
        <v>0.18</v>
      </c>
      <c r="D33" s="2">
        <v>0.18</v>
      </c>
      <c r="E33" s="2">
        <v>0.18</v>
      </c>
      <c r="F33" s="2">
        <v>0.18</v>
      </c>
      <c r="G33" s="2">
        <v>0.18</v>
      </c>
      <c r="H33" s="2">
        <v>0.18</v>
      </c>
    </row>
    <row r="34" spans="1:8" ht="16.5" x14ac:dyDescent="0.15">
      <c r="A34" s="20"/>
      <c r="B34" s="2" t="s">
        <v>10</v>
      </c>
      <c r="C34" s="2">
        <v>0.19</v>
      </c>
      <c r="D34" s="2">
        <v>0.19</v>
      </c>
      <c r="E34" s="2">
        <v>0.19</v>
      </c>
      <c r="F34" s="2">
        <v>0.19</v>
      </c>
      <c r="G34" s="2">
        <v>0.19</v>
      </c>
      <c r="H34" s="2">
        <v>0.19</v>
      </c>
    </row>
    <row r="35" spans="1:8" ht="16.5" x14ac:dyDescent="0.15">
      <c r="A35" s="20"/>
      <c r="B35" s="2" t="s">
        <v>11</v>
      </c>
      <c r="C35" s="2">
        <v>0.48</v>
      </c>
      <c r="D35" s="2">
        <v>0.45</v>
      </c>
      <c r="E35" s="2">
        <v>0.45</v>
      </c>
      <c r="F35" s="2">
        <v>0.45</v>
      </c>
      <c r="G35" s="2">
        <v>0.45</v>
      </c>
      <c r="H35" s="2">
        <v>0.45</v>
      </c>
    </row>
    <row r="36" spans="1:8" ht="16.5" x14ac:dyDescent="0.15">
      <c r="A36" s="20"/>
      <c r="B36" s="2" t="s">
        <v>12</v>
      </c>
      <c r="C36" s="2">
        <v>0.3</v>
      </c>
      <c r="D36" s="2">
        <v>0.3</v>
      </c>
      <c r="E36" s="2">
        <v>0.3</v>
      </c>
      <c r="F36" s="2">
        <v>0.3</v>
      </c>
      <c r="G36" s="2">
        <v>0.3</v>
      </c>
      <c r="H36" s="2">
        <v>0.3</v>
      </c>
    </row>
    <row r="37" spans="1:8" ht="16.5" x14ac:dyDescent="0.15">
      <c r="A37" s="20"/>
      <c r="B37" s="2" t="s">
        <v>17</v>
      </c>
      <c r="C37" s="2">
        <v>0.33</v>
      </c>
      <c r="D37" s="2">
        <v>0.33</v>
      </c>
      <c r="E37" s="2">
        <v>0.33</v>
      </c>
      <c r="F37" s="2">
        <v>0.33</v>
      </c>
      <c r="G37" s="2">
        <v>0.33</v>
      </c>
      <c r="H37" s="2">
        <v>0.33</v>
      </c>
    </row>
    <row r="38" spans="1:8" ht="16.5" x14ac:dyDescent="0.15">
      <c r="A38" s="20"/>
      <c r="B38" s="2" t="s">
        <v>18</v>
      </c>
      <c r="C38" s="2">
        <v>0.33</v>
      </c>
      <c r="D38" s="2">
        <v>0.33</v>
      </c>
      <c r="E38" s="2">
        <v>0.33</v>
      </c>
      <c r="F38" s="2">
        <v>0.33</v>
      </c>
      <c r="G38" s="2">
        <v>0.33</v>
      </c>
      <c r="H38" s="2">
        <v>0.33</v>
      </c>
    </row>
    <row r="39" spans="1:8" ht="16.5" x14ac:dyDescent="0.15">
      <c r="A39" s="20"/>
      <c r="B39" s="2" t="s">
        <v>14</v>
      </c>
      <c r="C39" s="2">
        <v>0.26</v>
      </c>
      <c r="D39" s="2">
        <v>0.26</v>
      </c>
      <c r="E39" s="2">
        <v>0.26</v>
      </c>
      <c r="F39" s="2">
        <v>0.26</v>
      </c>
      <c r="G39" s="2">
        <v>0.26</v>
      </c>
      <c r="H39" s="2">
        <v>0.26</v>
      </c>
    </row>
    <row r="41" spans="1:8" ht="16.5" x14ac:dyDescent="0.15">
      <c r="A41" s="20" t="s">
        <v>20</v>
      </c>
      <c r="B41" s="2" t="s">
        <v>7</v>
      </c>
      <c r="C41" s="2">
        <v>43</v>
      </c>
      <c r="D41" s="2">
        <v>34</v>
      </c>
      <c r="E41" s="2">
        <v>1</v>
      </c>
      <c r="F41" s="2">
        <v>1</v>
      </c>
      <c r="G41" s="2">
        <v>1</v>
      </c>
      <c r="H41" s="2">
        <v>1</v>
      </c>
    </row>
    <row r="42" spans="1:8" ht="16.5" x14ac:dyDescent="0.15">
      <c r="A42" s="20"/>
      <c r="B42" s="2" t="s">
        <v>8</v>
      </c>
      <c r="C42" s="2">
        <v>24</v>
      </c>
      <c r="D42" s="2">
        <v>43</v>
      </c>
      <c r="E42" s="2">
        <v>1</v>
      </c>
      <c r="F42" s="2">
        <v>1</v>
      </c>
      <c r="G42" s="2">
        <v>1</v>
      </c>
      <c r="H42" s="2">
        <v>1</v>
      </c>
    </row>
    <row r="43" spans="1:8" ht="16.5" x14ac:dyDescent="0.15">
      <c r="A43" s="20"/>
      <c r="B43" s="2" t="s">
        <v>9</v>
      </c>
      <c r="C43" s="2">
        <v>1</v>
      </c>
      <c r="D43" s="2">
        <v>1</v>
      </c>
      <c r="E43" s="2">
        <v>1</v>
      </c>
      <c r="F43" s="2">
        <v>1</v>
      </c>
      <c r="G43" s="2">
        <v>1</v>
      </c>
      <c r="H43" s="2">
        <v>1</v>
      </c>
    </row>
    <row r="44" spans="1:8" ht="16.5" x14ac:dyDescent="0.15">
      <c r="A44" s="20"/>
      <c r="B44" s="2" t="s">
        <v>10</v>
      </c>
      <c r="C44" s="2">
        <v>1</v>
      </c>
      <c r="D44" s="2">
        <v>1</v>
      </c>
      <c r="E44" s="2">
        <v>1</v>
      </c>
      <c r="F44" s="2">
        <v>1</v>
      </c>
      <c r="G44" s="2">
        <v>1</v>
      </c>
      <c r="H44" s="2">
        <v>1</v>
      </c>
    </row>
    <row r="45" spans="1:8" ht="16.5" x14ac:dyDescent="0.15">
      <c r="A45" s="20"/>
      <c r="B45" s="2" t="s">
        <v>11</v>
      </c>
      <c r="C45" s="2">
        <v>31</v>
      </c>
      <c r="D45" s="2">
        <v>51</v>
      </c>
      <c r="E45" s="2">
        <v>34</v>
      </c>
      <c r="F45" s="2">
        <v>29</v>
      </c>
      <c r="G45" s="2">
        <v>21</v>
      </c>
      <c r="H45" s="2">
        <v>23</v>
      </c>
    </row>
    <row r="46" spans="1:8" ht="16.5" x14ac:dyDescent="0.15">
      <c r="A46" s="20"/>
      <c r="B46" s="2" t="s">
        <v>12</v>
      </c>
      <c r="C46" s="2">
        <v>1</v>
      </c>
      <c r="D46" s="2">
        <v>1</v>
      </c>
      <c r="E46" s="2">
        <v>1</v>
      </c>
      <c r="F46" s="2">
        <v>1</v>
      </c>
      <c r="G46" s="2">
        <v>1</v>
      </c>
      <c r="H46" s="2">
        <v>1</v>
      </c>
    </row>
    <row r="47" spans="1:8" ht="16.5" x14ac:dyDescent="0.15">
      <c r="A47" s="20"/>
      <c r="B47" s="2" t="s">
        <v>17</v>
      </c>
      <c r="C47" s="2">
        <v>1</v>
      </c>
      <c r="D47" s="2">
        <v>1</v>
      </c>
      <c r="E47" s="2">
        <v>1</v>
      </c>
      <c r="F47" s="2">
        <v>1</v>
      </c>
      <c r="G47" s="2">
        <v>1</v>
      </c>
      <c r="H47" s="2">
        <v>1</v>
      </c>
    </row>
    <row r="48" spans="1:8" ht="16.5" x14ac:dyDescent="0.15">
      <c r="A48" s="20"/>
      <c r="B48" s="2" t="s">
        <v>18</v>
      </c>
      <c r="C48" s="2">
        <v>1</v>
      </c>
      <c r="D48" s="2">
        <v>1</v>
      </c>
      <c r="E48" s="2">
        <v>1</v>
      </c>
      <c r="F48" s="2">
        <v>1</v>
      </c>
      <c r="G48" s="2">
        <v>1</v>
      </c>
      <c r="H48" s="2">
        <v>1</v>
      </c>
    </row>
    <row r="49" spans="1:8" ht="16.5" x14ac:dyDescent="0.15">
      <c r="A49" s="20"/>
      <c r="B49" s="2" t="s">
        <v>14</v>
      </c>
      <c r="C49" s="2">
        <v>1</v>
      </c>
      <c r="D49" s="2">
        <v>1</v>
      </c>
      <c r="E49" s="2">
        <v>1</v>
      </c>
      <c r="F49" s="2">
        <v>1</v>
      </c>
      <c r="G49" s="2">
        <v>1</v>
      </c>
      <c r="H49" s="2">
        <v>1</v>
      </c>
    </row>
  </sheetData>
  <mergeCells count="5">
    <mergeCell ref="A3:A10"/>
    <mergeCell ref="A12:A19"/>
    <mergeCell ref="A21:A29"/>
    <mergeCell ref="A31:A39"/>
    <mergeCell ref="A41:A49"/>
  </mergeCells>
  <phoneticPr fontId="5" type="noConversion"/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148"/>
  <sheetViews>
    <sheetView topLeftCell="A7" workbookViewId="0">
      <pane xSplit="4" topLeftCell="K1" activePane="topRight" state="frozen"/>
      <selection pane="topRight" activeCell="R26" sqref="R26:R37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11.5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0</v>
      </c>
      <c r="G2" s="2">
        <v>0.1</v>
      </c>
      <c r="H2" s="2">
        <v>43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89143000</v>
      </c>
      <c r="F3" s="2">
        <v>2206.4250000000002</v>
      </c>
      <c r="G3" s="2">
        <v>0.24</v>
      </c>
      <c r="H3" s="2">
        <v>24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2650000</v>
      </c>
      <c r="F4" s="2">
        <v>134.685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5280000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68919300</v>
      </c>
      <c r="F6" s="2">
        <v>92.746499999999997</v>
      </c>
      <c r="G6" s="2">
        <v>0.48</v>
      </c>
      <c r="H6" s="2">
        <v>31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10267608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51986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(AV53+AV69+AV84+AO100+AY116+AY132+BB132+AY147)/10000</f>
        <v>739969390.07432055</v>
      </c>
      <c r="J13" s="6" t="s">
        <v>37</v>
      </c>
      <c r="K13" s="6">
        <f>I13/(10000*1000)</f>
        <v>73.996939007432061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0</v>
      </c>
      <c r="C26" s="7" t="s">
        <v>82</v>
      </c>
      <c r="D26" s="8">
        <v>3.4259284646947199</v>
      </c>
      <c r="E26" s="7"/>
      <c r="F26" s="7"/>
      <c r="G26" s="1">
        <v>1</v>
      </c>
      <c r="H26" s="9">
        <f t="shared" ref="H26:H37" si="0">E27</f>
        <v>3.4259284646947199</v>
      </c>
      <c r="I26" s="9">
        <f t="shared" ref="I26:I37" si="1">H26+273.15</f>
        <v>276.5759284646947</v>
      </c>
      <c r="J26" s="9">
        <f t="shared" ref="J26:J37" si="2">EXP(($C$15*(I26-$C$13))/($C$16*I26*$C$13))</f>
        <v>2.7099991305539018E-2</v>
      </c>
      <c r="K26" s="9">
        <f t="shared" ref="K26:K37" si="3">$B$26/12</f>
        <v>0</v>
      </c>
      <c r="L26" s="9">
        <f t="shared" ref="L26:L37" si="4">K26*$B$27/100</f>
        <v>0</v>
      </c>
      <c r="M26" s="1" t="s">
        <v>83</v>
      </c>
      <c r="O26" s="9">
        <f>L26</f>
        <v>0</v>
      </c>
      <c r="P26" s="9">
        <f t="shared" ref="P26:P37" si="5">O26*J26</f>
        <v>0</v>
      </c>
      <c r="Q26" s="12">
        <f t="shared" ref="Q26:Q37" si="6">P26*$B$28</f>
        <v>0</v>
      </c>
      <c r="R26" s="9">
        <v>1</v>
      </c>
      <c r="S26" s="13">
        <f t="shared" ref="S26:S37" si="7">Q26/R26</f>
        <v>0</v>
      </c>
      <c r="T26" s="2">
        <f t="shared" ref="T26:T37" si="8">$B$27/100</f>
        <v>0.43</v>
      </c>
      <c r="U26" s="14">
        <f t="shared" ref="U26:U37" si="9">S26*T26</f>
        <v>0</v>
      </c>
      <c r="V26" s="13"/>
      <c r="W26" s="2"/>
      <c r="X26" s="14"/>
      <c r="Y26" s="2">
        <v>0.02</v>
      </c>
      <c r="Z26" s="2">
        <v>0.4</v>
      </c>
      <c r="AA26" s="2">
        <f t="shared" ref="AA26:AA37" si="10">Y26*Z26</f>
        <v>8.0000000000000002E-3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0.17</v>
      </c>
      <c r="AP26" s="2">
        <f t="shared" ref="AP26:AP37" si="11">AO26*AN26</f>
        <v>1.7000000000000001E-3</v>
      </c>
      <c r="AQ26" s="1">
        <f t="shared" ref="AQ26:AQ37" si="12">(AP26+AM26+AD26+AA26+U26+X26+AG26+AJ26)</f>
        <v>9.7000000000000003E-3</v>
      </c>
      <c r="AR26" s="9">
        <f t="shared" ref="AR26:AR37" si="13">$B$26/12</f>
        <v>0</v>
      </c>
      <c r="AS26" s="1">
        <f t="shared" ref="AS26:AS37" si="14">$B$28</f>
        <v>0.1</v>
      </c>
      <c r="AT26" s="1">
        <f t="shared" ref="AT26:AT37" si="15">$E$2/12</f>
        <v>0</v>
      </c>
      <c r="AU26" s="1">
        <f t="shared" ref="AU26:AU37" si="16">AT26*10000*AS26*0.67*AR26*AQ26</f>
        <v>0</v>
      </c>
    </row>
    <row r="27" spans="1:47" x14ac:dyDescent="0.15">
      <c r="A27" s="1" t="s">
        <v>84</v>
      </c>
      <c r="B27" s="1">
        <f>H2</f>
        <v>43</v>
      </c>
      <c r="C27" s="7">
        <v>1</v>
      </c>
      <c r="D27" s="8">
        <v>-0.69662640098988005</v>
      </c>
      <c r="E27" s="10">
        <f t="shared" ref="E27:E38" si="17">D26</f>
        <v>3.4259284646947199</v>
      </c>
      <c r="F27" s="7" t="s">
        <v>83</v>
      </c>
      <c r="G27" s="1">
        <v>2</v>
      </c>
      <c r="H27" s="9">
        <f t="shared" si="0"/>
        <v>-0.69662640098988005</v>
      </c>
      <c r="I27" s="9">
        <f t="shared" si="1"/>
        <v>272.45337359901009</v>
      </c>
      <c r="J27" s="9">
        <f t="shared" si="2"/>
        <v>1.5908317136485363E-2</v>
      </c>
      <c r="K27" s="9">
        <f t="shared" si="3"/>
        <v>0</v>
      </c>
      <c r="L27" s="9">
        <f t="shared" si="4"/>
        <v>0</v>
      </c>
      <c r="M27" s="1" t="s">
        <v>83</v>
      </c>
      <c r="O27" s="9">
        <f t="shared" ref="O27:O37" si="18">L27+O26-P26-N27</f>
        <v>0</v>
      </c>
      <c r="P27" s="9">
        <f t="shared" si="5"/>
        <v>0</v>
      </c>
      <c r="Q27" s="12">
        <f t="shared" si="6"/>
        <v>0</v>
      </c>
      <c r="R27" s="9">
        <v>1</v>
      </c>
      <c r="S27" s="13">
        <f t="shared" si="7"/>
        <v>0</v>
      </c>
      <c r="T27" s="2">
        <f t="shared" si="8"/>
        <v>0.43</v>
      </c>
      <c r="U27" s="14">
        <f t="shared" si="9"/>
        <v>0</v>
      </c>
      <c r="V27" s="13"/>
      <c r="W27" s="2"/>
      <c r="X27" s="14"/>
      <c r="Y27" s="2">
        <v>0.02</v>
      </c>
      <c r="Z27" s="2">
        <v>0.4</v>
      </c>
      <c r="AA27" s="2">
        <f t="shared" si="10"/>
        <v>8.0000000000000002E-3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0.17</v>
      </c>
      <c r="AP27" s="2">
        <f t="shared" si="11"/>
        <v>1.7000000000000001E-3</v>
      </c>
      <c r="AQ27" s="1">
        <f t="shared" si="12"/>
        <v>9.7000000000000003E-3</v>
      </c>
      <c r="AR27" s="9">
        <f t="shared" si="13"/>
        <v>0</v>
      </c>
      <c r="AS27" s="1">
        <f t="shared" si="14"/>
        <v>0.1</v>
      </c>
      <c r="AT27" s="1">
        <f t="shared" si="15"/>
        <v>0</v>
      </c>
      <c r="AU27" s="1">
        <f t="shared" si="16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-1.8672616964411799</v>
      </c>
      <c r="E28" s="10">
        <f t="shared" si="17"/>
        <v>-0.69662640098988005</v>
      </c>
      <c r="F28" s="7" t="s">
        <v>83</v>
      </c>
      <c r="G28" s="1">
        <v>3</v>
      </c>
      <c r="H28" s="9">
        <f t="shared" si="0"/>
        <v>-1.8672616964411799</v>
      </c>
      <c r="I28" s="9">
        <f t="shared" si="1"/>
        <v>271.2827383035588</v>
      </c>
      <c r="J28" s="9">
        <f t="shared" si="2"/>
        <v>1.3634840760573887E-2</v>
      </c>
      <c r="K28" s="9">
        <f t="shared" si="3"/>
        <v>0</v>
      </c>
      <c r="L28" s="9">
        <f t="shared" si="4"/>
        <v>0</v>
      </c>
      <c r="M28" s="1" t="s">
        <v>83</v>
      </c>
      <c r="O28" s="9">
        <f t="shared" si="18"/>
        <v>0</v>
      </c>
      <c r="P28" s="9">
        <f t="shared" si="5"/>
        <v>0</v>
      </c>
      <c r="Q28" s="12">
        <f t="shared" si="6"/>
        <v>0</v>
      </c>
      <c r="R28" s="9">
        <v>1</v>
      </c>
      <c r="S28" s="13">
        <f t="shared" si="7"/>
        <v>0</v>
      </c>
      <c r="T28" s="2">
        <f t="shared" si="8"/>
        <v>0.43</v>
      </c>
      <c r="U28" s="14">
        <f t="shared" si="9"/>
        <v>0</v>
      </c>
      <c r="V28" s="13"/>
      <c r="W28" s="2"/>
      <c r="X28" s="14"/>
      <c r="Y28" s="2">
        <v>0.02</v>
      </c>
      <c r="Z28" s="2">
        <v>0.4</v>
      </c>
      <c r="AA28" s="2">
        <f t="shared" si="10"/>
        <v>8.0000000000000002E-3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0.17</v>
      </c>
      <c r="AP28" s="2">
        <f t="shared" si="11"/>
        <v>1.7000000000000001E-3</v>
      </c>
      <c r="AQ28" s="1">
        <f t="shared" si="12"/>
        <v>9.7000000000000003E-3</v>
      </c>
      <c r="AR28" s="9">
        <f t="shared" si="13"/>
        <v>0</v>
      </c>
      <c r="AS28" s="1">
        <f t="shared" si="14"/>
        <v>0.1</v>
      </c>
      <c r="AT28" s="1">
        <f t="shared" si="15"/>
        <v>0</v>
      </c>
      <c r="AU28" s="1">
        <f t="shared" si="16"/>
        <v>0</v>
      </c>
    </row>
    <row r="29" spans="1:47" x14ac:dyDescent="0.15">
      <c r="C29" s="7">
        <v>3</v>
      </c>
      <c r="D29" s="8">
        <v>5.8847723339310596</v>
      </c>
      <c r="E29" s="10">
        <f t="shared" si="17"/>
        <v>-1.8672616964411799</v>
      </c>
      <c r="F29" s="7" t="s">
        <v>83</v>
      </c>
      <c r="G29" s="1">
        <v>4</v>
      </c>
      <c r="H29" s="9">
        <f t="shared" si="0"/>
        <v>5.8847723339310596</v>
      </c>
      <c r="I29" s="9">
        <f t="shared" si="1"/>
        <v>279.03477233393102</v>
      </c>
      <c r="J29" s="9">
        <f t="shared" si="2"/>
        <v>3.6957049723412252E-2</v>
      </c>
      <c r="K29" s="9">
        <f t="shared" si="3"/>
        <v>0</v>
      </c>
      <c r="L29" s="9">
        <f t="shared" si="4"/>
        <v>0</v>
      </c>
      <c r="M29" s="1" t="s">
        <v>83</v>
      </c>
      <c r="O29" s="9">
        <f t="shared" si="18"/>
        <v>0</v>
      </c>
      <c r="P29" s="9">
        <f t="shared" si="5"/>
        <v>0</v>
      </c>
      <c r="Q29" s="12">
        <f t="shared" si="6"/>
        <v>0</v>
      </c>
      <c r="R29" s="9">
        <v>1</v>
      </c>
      <c r="S29" s="13">
        <f t="shared" si="7"/>
        <v>0</v>
      </c>
      <c r="T29" s="2">
        <f t="shared" si="8"/>
        <v>0.43</v>
      </c>
      <c r="U29" s="14">
        <f t="shared" si="9"/>
        <v>0</v>
      </c>
      <c r="V29" s="13"/>
      <c r="W29" s="2"/>
      <c r="X29" s="14"/>
      <c r="Y29" s="2">
        <v>0.02</v>
      </c>
      <c r="Z29" s="2">
        <v>0.4</v>
      </c>
      <c r="AA29" s="2">
        <f t="shared" si="10"/>
        <v>8.0000000000000002E-3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0.17</v>
      </c>
      <c r="AP29" s="2">
        <f t="shared" si="11"/>
        <v>1.7000000000000001E-3</v>
      </c>
      <c r="AQ29" s="1">
        <f t="shared" si="12"/>
        <v>9.7000000000000003E-3</v>
      </c>
      <c r="AR29" s="9">
        <f t="shared" si="13"/>
        <v>0</v>
      </c>
      <c r="AS29" s="1">
        <f t="shared" si="14"/>
        <v>0.1</v>
      </c>
      <c r="AT29" s="1">
        <f t="shared" si="15"/>
        <v>0</v>
      </c>
      <c r="AU29" s="1">
        <f t="shared" si="16"/>
        <v>0</v>
      </c>
    </row>
    <row r="30" spans="1:47" x14ac:dyDescent="0.15">
      <c r="C30" s="7">
        <v>4</v>
      </c>
      <c r="D30" s="8">
        <v>11.676814832051599</v>
      </c>
      <c r="E30" s="10">
        <f t="shared" si="17"/>
        <v>5.8847723339310596</v>
      </c>
      <c r="F30" s="7" t="s">
        <v>83</v>
      </c>
      <c r="G30" s="1">
        <v>5</v>
      </c>
      <c r="H30" s="9">
        <f t="shared" si="0"/>
        <v>11.676814832051599</v>
      </c>
      <c r="I30" s="9">
        <f t="shared" si="1"/>
        <v>284.82681483205158</v>
      </c>
      <c r="J30" s="9">
        <f t="shared" si="2"/>
        <v>7.5139602952583637E-2</v>
      </c>
      <c r="K30" s="9">
        <f t="shared" si="3"/>
        <v>0</v>
      </c>
      <c r="L30" s="9">
        <f t="shared" si="4"/>
        <v>0</v>
      </c>
      <c r="M30" s="1" t="s">
        <v>85</v>
      </c>
      <c r="N30" s="9">
        <f>(O29-P29)*C21/100</f>
        <v>0</v>
      </c>
      <c r="O30" s="9">
        <f t="shared" si="18"/>
        <v>0</v>
      </c>
      <c r="P30" s="9">
        <f t="shared" si="5"/>
        <v>0</v>
      </c>
      <c r="Q30" s="12">
        <f t="shared" si="6"/>
        <v>0</v>
      </c>
      <c r="R30" s="9">
        <v>1</v>
      </c>
      <c r="S30" s="13">
        <f t="shared" si="7"/>
        <v>0</v>
      </c>
      <c r="T30" s="2">
        <f t="shared" si="8"/>
        <v>0.43</v>
      </c>
      <c r="U30" s="14">
        <f t="shared" si="9"/>
        <v>0</v>
      </c>
      <c r="V30" s="13"/>
      <c r="W30" s="2"/>
      <c r="X30" s="14"/>
      <c r="Y30" s="2">
        <v>0.02</v>
      </c>
      <c r="Z30" s="2">
        <v>0.4</v>
      </c>
      <c r="AA30" s="2">
        <f t="shared" si="10"/>
        <v>8.0000000000000002E-3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0.17</v>
      </c>
      <c r="AP30" s="2">
        <f t="shared" si="11"/>
        <v>1.7000000000000001E-3</v>
      </c>
      <c r="AQ30" s="1">
        <f t="shared" si="12"/>
        <v>9.7000000000000003E-3</v>
      </c>
      <c r="AR30" s="9">
        <f t="shared" si="13"/>
        <v>0</v>
      </c>
      <c r="AS30" s="1">
        <f t="shared" si="14"/>
        <v>0.1</v>
      </c>
      <c r="AT30" s="1">
        <f t="shared" si="15"/>
        <v>0</v>
      </c>
      <c r="AU30" s="1">
        <f t="shared" si="16"/>
        <v>0</v>
      </c>
    </row>
    <row r="31" spans="1:47" x14ac:dyDescent="0.15">
      <c r="C31" s="7">
        <v>5</v>
      </c>
      <c r="D31" s="8">
        <v>16.9713064964997</v>
      </c>
      <c r="E31" s="10">
        <f t="shared" si="17"/>
        <v>11.676814832051599</v>
      </c>
      <c r="F31" s="7" t="s">
        <v>85</v>
      </c>
      <c r="G31" s="1">
        <v>6</v>
      </c>
      <c r="H31" s="9">
        <f t="shared" si="0"/>
        <v>16.9713064964997</v>
      </c>
      <c r="I31" s="9">
        <f t="shared" si="1"/>
        <v>290.1213064964997</v>
      </c>
      <c r="J31" s="9">
        <f t="shared" si="2"/>
        <v>0.14021778643286237</v>
      </c>
      <c r="K31" s="9">
        <f t="shared" si="3"/>
        <v>0</v>
      </c>
      <c r="L31" s="9">
        <f t="shared" si="4"/>
        <v>0</v>
      </c>
      <c r="M31" s="1" t="s">
        <v>83</v>
      </c>
      <c r="O31" s="9">
        <f t="shared" si="18"/>
        <v>0</v>
      </c>
      <c r="P31" s="9">
        <f t="shared" si="5"/>
        <v>0</v>
      </c>
      <c r="Q31" s="12">
        <f t="shared" si="6"/>
        <v>0</v>
      </c>
      <c r="R31" s="9">
        <v>1</v>
      </c>
      <c r="S31" s="13">
        <f t="shared" si="7"/>
        <v>0</v>
      </c>
      <c r="T31" s="2">
        <f t="shared" si="8"/>
        <v>0.43</v>
      </c>
      <c r="U31" s="14">
        <f t="shared" si="9"/>
        <v>0</v>
      </c>
      <c r="V31" s="13"/>
      <c r="W31" s="2"/>
      <c r="X31" s="14"/>
      <c r="Y31" s="2">
        <v>0.02</v>
      </c>
      <c r="Z31" s="2">
        <v>0.4</v>
      </c>
      <c r="AA31" s="2">
        <f t="shared" si="10"/>
        <v>8.0000000000000002E-3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0.17</v>
      </c>
      <c r="AP31" s="2">
        <f t="shared" si="11"/>
        <v>1.7000000000000001E-3</v>
      </c>
      <c r="AQ31" s="1">
        <f t="shared" si="12"/>
        <v>9.7000000000000003E-3</v>
      </c>
      <c r="AR31" s="9">
        <f t="shared" si="13"/>
        <v>0</v>
      </c>
      <c r="AS31" s="1">
        <f t="shared" si="14"/>
        <v>0.1</v>
      </c>
      <c r="AT31" s="1">
        <f t="shared" si="15"/>
        <v>0</v>
      </c>
      <c r="AU31" s="1">
        <f t="shared" si="16"/>
        <v>0</v>
      </c>
    </row>
    <row r="32" spans="1:47" x14ac:dyDescent="0.15">
      <c r="C32" s="7">
        <v>6</v>
      </c>
      <c r="D32" s="8">
        <v>21.584630129259502</v>
      </c>
      <c r="E32" s="10">
        <f t="shared" si="17"/>
        <v>16.9713064964997</v>
      </c>
      <c r="F32" s="7" t="s">
        <v>83</v>
      </c>
      <c r="G32" s="1">
        <v>7</v>
      </c>
      <c r="H32" s="9">
        <f t="shared" si="0"/>
        <v>21.584630129259502</v>
      </c>
      <c r="I32" s="9">
        <f t="shared" si="1"/>
        <v>294.73463012925947</v>
      </c>
      <c r="J32" s="9">
        <f t="shared" si="2"/>
        <v>0.23710681477281578</v>
      </c>
      <c r="K32" s="9">
        <f t="shared" si="3"/>
        <v>0</v>
      </c>
      <c r="L32" s="9">
        <f t="shared" si="4"/>
        <v>0</v>
      </c>
      <c r="M32" s="1" t="s">
        <v>83</v>
      </c>
      <c r="O32" s="9">
        <f t="shared" si="18"/>
        <v>0</v>
      </c>
      <c r="P32" s="9">
        <f t="shared" si="5"/>
        <v>0</v>
      </c>
      <c r="Q32" s="12">
        <f t="shared" si="6"/>
        <v>0</v>
      </c>
      <c r="R32" s="9">
        <v>1</v>
      </c>
      <c r="S32" s="13">
        <f t="shared" si="7"/>
        <v>0</v>
      </c>
      <c r="T32" s="2">
        <f t="shared" si="8"/>
        <v>0.43</v>
      </c>
      <c r="U32" s="14">
        <f t="shared" si="9"/>
        <v>0</v>
      </c>
      <c r="V32" s="13"/>
      <c r="W32" s="2"/>
      <c r="X32" s="14"/>
      <c r="Y32" s="2">
        <v>0.04</v>
      </c>
      <c r="Z32" s="2">
        <v>0.4</v>
      </c>
      <c r="AA32" s="2">
        <f t="shared" si="10"/>
        <v>1.6E-2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0.17</v>
      </c>
      <c r="AP32" s="2">
        <f t="shared" si="11"/>
        <v>2.5500000000000002E-3</v>
      </c>
      <c r="AQ32" s="1">
        <f t="shared" si="12"/>
        <v>1.8550000000000001E-2</v>
      </c>
      <c r="AR32" s="9">
        <f t="shared" si="13"/>
        <v>0</v>
      </c>
      <c r="AS32" s="1">
        <f t="shared" si="14"/>
        <v>0.1</v>
      </c>
      <c r="AT32" s="1">
        <f t="shared" si="15"/>
        <v>0</v>
      </c>
      <c r="AU32" s="1">
        <f t="shared" si="16"/>
        <v>0</v>
      </c>
    </row>
    <row r="33" spans="1:48" x14ac:dyDescent="0.15">
      <c r="C33" s="7">
        <v>7</v>
      </c>
      <c r="D33" s="8">
        <v>23.388916091967101</v>
      </c>
      <c r="E33" s="10">
        <f t="shared" si="17"/>
        <v>21.584630129259502</v>
      </c>
      <c r="F33" s="7" t="s">
        <v>83</v>
      </c>
      <c r="G33" s="1">
        <v>8</v>
      </c>
      <c r="H33" s="9">
        <f t="shared" si="0"/>
        <v>23.388916091967101</v>
      </c>
      <c r="I33" s="9">
        <f t="shared" si="1"/>
        <v>296.53891609196705</v>
      </c>
      <c r="J33" s="9">
        <f t="shared" si="2"/>
        <v>0.2898943041955635</v>
      </c>
      <c r="K33" s="9">
        <f t="shared" si="3"/>
        <v>0</v>
      </c>
      <c r="L33" s="9">
        <f t="shared" si="4"/>
        <v>0</v>
      </c>
      <c r="M33" s="1" t="s">
        <v>83</v>
      </c>
      <c r="O33" s="9">
        <f t="shared" si="18"/>
        <v>0</v>
      </c>
      <c r="P33" s="9">
        <f t="shared" si="5"/>
        <v>0</v>
      </c>
      <c r="Q33" s="12">
        <f t="shared" si="6"/>
        <v>0</v>
      </c>
      <c r="R33" s="9">
        <v>1</v>
      </c>
      <c r="S33" s="13">
        <f t="shared" si="7"/>
        <v>0</v>
      </c>
      <c r="T33" s="2">
        <f t="shared" si="8"/>
        <v>0.43</v>
      </c>
      <c r="U33" s="14">
        <f t="shared" si="9"/>
        <v>0</v>
      </c>
      <c r="V33" s="13"/>
      <c r="W33" s="2"/>
      <c r="X33" s="14"/>
      <c r="Y33" s="2">
        <v>0.04</v>
      </c>
      <c r="Z33" s="2">
        <v>0.4</v>
      </c>
      <c r="AA33" s="2">
        <f t="shared" si="10"/>
        <v>1.6E-2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0.17</v>
      </c>
      <c r="AP33" s="2">
        <f t="shared" si="11"/>
        <v>2.5500000000000002E-3</v>
      </c>
      <c r="AQ33" s="1">
        <f t="shared" si="12"/>
        <v>1.8550000000000001E-2</v>
      </c>
      <c r="AR33" s="9">
        <f t="shared" si="13"/>
        <v>0</v>
      </c>
      <c r="AS33" s="1">
        <f t="shared" si="14"/>
        <v>0.1</v>
      </c>
      <c r="AT33" s="1">
        <f t="shared" si="15"/>
        <v>0</v>
      </c>
      <c r="AU33" s="1">
        <f t="shared" si="16"/>
        <v>0</v>
      </c>
    </row>
    <row r="34" spans="1:48" x14ac:dyDescent="0.15">
      <c r="C34" s="7">
        <v>8</v>
      </c>
      <c r="D34" s="8">
        <v>22.697056172860201</v>
      </c>
      <c r="E34" s="10">
        <f t="shared" si="17"/>
        <v>23.388916091967101</v>
      </c>
      <c r="F34" s="7" t="s">
        <v>83</v>
      </c>
      <c r="G34" s="1">
        <v>9</v>
      </c>
      <c r="H34" s="9">
        <f t="shared" si="0"/>
        <v>22.697056172860201</v>
      </c>
      <c r="I34" s="9">
        <f t="shared" si="1"/>
        <v>295.84705617286016</v>
      </c>
      <c r="J34" s="9">
        <f t="shared" si="2"/>
        <v>0.26846750106992423</v>
      </c>
      <c r="K34" s="9">
        <f t="shared" si="3"/>
        <v>0</v>
      </c>
      <c r="L34" s="9">
        <f t="shared" si="4"/>
        <v>0</v>
      </c>
      <c r="M34" s="1" t="s">
        <v>83</v>
      </c>
      <c r="O34" s="9">
        <f t="shared" si="18"/>
        <v>0</v>
      </c>
      <c r="P34" s="9">
        <f t="shared" si="5"/>
        <v>0</v>
      </c>
      <c r="Q34" s="12">
        <f t="shared" si="6"/>
        <v>0</v>
      </c>
      <c r="R34" s="9">
        <v>1</v>
      </c>
      <c r="S34" s="13">
        <f t="shared" si="7"/>
        <v>0</v>
      </c>
      <c r="T34" s="2">
        <f t="shared" si="8"/>
        <v>0.43</v>
      </c>
      <c r="U34" s="14">
        <f t="shared" si="9"/>
        <v>0</v>
      </c>
      <c r="V34" s="13"/>
      <c r="W34" s="2"/>
      <c r="X34" s="14"/>
      <c r="Y34" s="2">
        <v>0.04</v>
      </c>
      <c r="Z34" s="2">
        <v>0.4</v>
      </c>
      <c r="AA34" s="2">
        <f t="shared" si="10"/>
        <v>1.6E-2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0.17</v>
      </c>
      <c r="AP34" s="2">
        <f t="shared" si="11"/>
        <v>2.5500000000000002E-3</v>
      </c>
      <c r="AQ34" s="1">
        <f t="shared" si="12"/>
        <v>1.8550000000000001E-2</v>
      </c>
      <c r="AR34" s="9">
        <f t="shared" si="13"/>
        <v>0</v>
      </c>
      <c r="AS34" s="1">
        <f t="shared" si="14"/>
        <v>0.1</v>
      </c>
      <c r="AT34" s="1">
        <f t="shared" si="15"/>
        <v>0</v>
      </c>
      <c r="AU34" s="1">
        <f t="shared" si="16"/>
        <v>0</v>
      </c>
    </row>
    <row r="35" spans="1:48" x14ac:dyDescent="0.15">
      <c r="C35" s="7">
        <v>9</v>
      </c>
      <c r="D35" s="8">
        <v>20.198831359484998</v>
      </c>
      <c r="E35" s="10">
        <f t="shared" si="17"/>
        <v>22.697056172860201</v>
      </c>
      <c r="F35" s="7" t="s">
        <v>83</v>
      </c>
      <c r="G35" s="1">
        <v>10</v>
      </c>
      <c r="H35" s="9">
        <f t="shared" si="0"/>
        <v>20.198831359484998</v>
      </c>
      <c r="I35" s="9">
        <f t="shared" si="1"/>
        <v>293.34883135948496</v>
      </c>
      <c r="J35" s="9">
        <f t="shared" si="2"/>
        <v>0.20284610154604557</v>
      </c>
      <c r="K35" s="9">
        <f t="shared" si="3"/>
        <v>0</v>
      </c>
      <c r="L35" s="9">
        <f t="shared" si="4"/>
        <v>0</v>
      </c>
      <c r="M35" s="1" t="s">
        <v>83</v>
      </c>
      <c r="O35" s="9">
        <f t="shared" si="18"/>
        <v>0</v>
      </c>
      <c r="P35" s="9">
        <f t="shared" si="5"/>
        <v>0</v>
      </c>
      <c r="Q35" s="12">
        <f t="shared" si="6"/>
        <v>0</v>
      </c>
      <c r="R35" s="9">
        <v>1</v>
      </c>
      <c r="S35" s="13">
        <f t="shared" si="7"/>
        <v>0</v>
      </c>
      <c r="T35" s="2">
        <f t="shared" si="8"/>
        <v>0.43</v>
      </c>
      <c r="U35" s="14">
        <f t="shared" si="9"/>
        <v>0</v>
      </c>
      <c r="V35" s="13"/>
      <c r="W35" s="2"/>
      <c r="X35" s="14"/>
      <c r="Y35" s="2">
        <v>0.04</v>
      </c>
      <c r="Z35" s="2">
        <v>0.4</v>
      </c>
      <c r="AA35" s="2">
        <f t="shared" si="10"/>
        <v>1.6E-2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0.17</v>
      </c>
      <c r="AP35" s="2">
        <f t="shared" si="11"/>
        <v>2.5500000000000002E-3</v>
      </c>
      <c r="AQ35" s="1">
        <f t="shared" si="12"/>
        <v>1.8550000000000001E-2</v>
      </c>
      <c r="AR35" s="9">
        <f t="shared" si="13"/>
        <v>0</v>
      </c>
      <c r="AS35" s="1">
        <f t="shared" si="14"/>
        <v>0.1</v>
      </c>
      <c r="AT35" s="1">
        <f t="shared" si="15"/>
        <v>0</v>
      </c>
      <c r="AU35" s="1">
        <f t="shared" si="16"/>
        <v>0</v>
      </c>
    </row>
    <row r="36" spans="1:48" x14ac:dyDescent="0.15">
      <c r="C36" s="7">
        <v>10</v>
      </c>
      <c r="D36" s="8">
        <v>13.3283277431151</v>
      </c>
      <c r="E36" s="10">
        <f t="shared" si="17"/>
        <v>20.198831359484998</v>
      </c>
      <c r="F36" s="7" t="s">
        <v>83</v>
      </c>
      <c r="G36" s="1">
        <v>11</v>
      </c>
      <c r="H36" s="9">
        <f t="shared" si="0"/>
        <v>13.3283277431151</v>
      </c>
      <c r="I36" s="9">
        <f t="shared" si="1"/>
        <v>286.47832774311507</v>
      </c>
      <c r="J36" s="9">
        <f t="shared" si="2"/>
        <v>9.1507398968251469E-2</v>
      </c>
      <c r="K36" s="9">
        <f t="shared" si="3"/>
        <v>0</v>
      </c>
      <c r="L36" s="9">
        <f t="shared" si="4"/>
        <v>0</v>
      </c>
      <c r="M36" s="1" t="s">
        <v>85</v>
      </c>
      <c r="N36" s="9">
        <f>(O35-P35)*C21/100</f>
        <v>0</v>
      </c>
      <c r="O36" s="9">
        <f t="shared" si="18"/>
        <v>0</v>
      </c>
      <c r="P36" s="9">
        <f t="shared" si="5"/>
        <v>0</v>
      </c>
      <c r="Q36" s="12">
        <f t="shared" si="6"/>
        <v>0</v>
      </c>
      <c r="R36" s="9">
        <v>1</v>
      </c>
      <c r="S36" s="13">
        <f t="shared" si="7"/>
        <v>0</v>
      </c>
      <c r="T36" s="2">
        <f t="shared" si="8"/>
        <v>0.43</v>
      </c>
      <c r="U36" s="14">
        <f t="shared" si="9"/>
        <v>0</v>
      </c>
      <c r="V36" s="13"/>
      <c r="W36" s="2"/>
      <c r="X36" s="14"/>
      <c r="Y36" s="2">
        <v>0.02</v>
      </c>
      <c r="Z36" s="2">
        <v>0.4</v>
      </c>
      <c r="AA36" s="2">
        <f t="shared" si="10"/>
        <v>8.0000000000000002E-3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0.17</v>
      </c>
      <c r="AP36" s="2">
        <f t="shared" si="11"/>
        <v>1.7000000000000001E-3</v>
      </c>
      <c r="AQ36" s="1">
        <f t="shared" si="12"/>
        <v>9.7000000000000003E-3</v>
      </c>
      <c r="AR36" s="9">
        <f t="shared" si="13"/>
        <v>0</v>
      </c>
      <c r="AS36" s="1">
        <f t="shared" si="14"/>
        <v>0.1</v>
      </c>
      <c r="AT36" s="1">
        <f t="shared" si="15"/>
        <v>0</v>
      </c>
      <c r="AU36" s="1">
        <f t="shared" si="16"/>
        <v>0</v>
      </c>
    </row>
    <row r="37" spans="1:48" x14ac:dyDescent="0.15">
      <c r="C37" s="7">
        <v>11</v>
      </c>
      <c r="D37" s="8">
        <v>7.7389871148398699</v>
      </c>
      <c r="E37" s="10">
        <f t="shared" si="17"/>
        <v>13.3283277431151</v>
      </c>
      <c r="F37" s="7" t="s">
        <v>85</v>
      </c>
      <c r="G37" s="1">
        <v>12</v>
      </c>
      <c r="H37" s="9">
        <f t="shared" si="0"/>
        <v>7.7389871148398699</v>
      </c>
      <c r="I37" s="9">
        <f t="shared" si="1"/>
        <v>280.88898711483984</v>
      </c>
      <c r="J37" s="9">
        <f t="shared" si="2"/>
        <v>4.6530291389269451E-2</v>
      </c>
      <c r="K37" s="9">
        <f t="shared" si="3"/>
        <v>0</v>
      </c>
      <c r="L37" s="9">
        <f t="shared" si="4"/>
        <v>0</v>
      </c>
      <c r="M37" s="1" t="s">
        <v>83</v>
      </c>
      <c r="O37" s="9">
        <f t="shared" si="18"/>
        <v>0</v>
      </c>
      <c r="P37" s="9">
        <f t="shared" si="5"/>
        <v>0</v>
      </c>
      <c r="Q37" s="12">
        <f t="shared" si="6"/>
        <v>0</v>
      </c>
      <c r="R37" s="9">
        <v>1</v>
      </c>
      <c r="S37" s="13">
        <f t="shared" si="7"/>
        <v>0</v>
      </c>
      <c r="T37" s="2">
        <f t="shared" si="8"/>
        <v>0.43</v>
      </c>
      <c r="U37" s="14">
        <f t="shared" si="9"/>
        <v>0</v>
      </c>
      <c r="V37" s="13"/>
      <c r="W37" s="2"/>
      <c r="X37" s="14"/>
      <c r="Y37" s="2">
        <v>0.02</v>
      </c>
      <c r="Z37" s="2">
        <v>0.4</v>
      </c>
      <c r="AA37" s="2">
        <f t="shared" si="10"/>
        <v>8.0000000000000002E-3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0.17</v>
      </c>
      <c r="AP37" s="2">
        <f t="shared" si="11"/>
        <v>1.7000000000000001E-3</v>
      </c>
      <c r="AQ37" s="1">
        <f t="shared" si="12"/>
        <v>9.7000000000000003E-3</v>
      </c>
      <c r="AR37" s="9">
        <f t="shared" si="13"/>
        <v>0</v>
      </c>
      <c r="AS37" s="1">
        <f t="shared" si="14"/>
        <v>0.1</v>
      </c>
      <c r="AT37" s="1">
        <f t="shared" si="15"/>
        <v>0</v>
      </c>
      <c r="AU37" s="1">
        <f t="shared" si="16"/>
        <v>0</v>
      </c>
      <c r="AV37" s="1">
        <f>SUM(AU26:AU37)</f>
        <v>0</v>
      </c>
    </row>
    <row r="38" spans="1:48" x14ac:dyDescent="0.15">
      <c r="C38" s="7">
        <v>12</v>
      </c>
      <c r="D38" s="8">
        <v>6.36149504940665</v>
      </c>
      <c r="E38" s="10">
        <f t="shared" si="17"/>
        <v>7.7389871148398699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2206.4250000000002</v>
      </c>
      <c r="C42" s="7" t="s">
        <v>82</v>
      </c>
      <c r="D42" s="7">
        <f>D26</f>
        <v>3.4259284646947199</v>
      </c>
      <c r="E42" s="7"/>
      <c r="F42" s="7"/>
      <c r="G42" s="1">
        <v>1</v>
      </c>
      <c r="H42" s="9">
        <f t="shared" ref="H42:H53" si="19">E43</f>
        <v>3.4259284646947199</v>
      </c>
      <c r="I42" s="9">
        <f t="shared" ref="I42:I53" si="20">H42+273.15</f>
        <v>276.5759284646947</v>
      </c>
      <c r="J42" s="9">
        <f t="shared" ref="J42:J53" si="21">EXP(($C$15*(I42-$C$13))/($C$16*I42*$C$13))</f>
        <v>2.7099991305539018E-2</v>
      </c>
      <c r="K42" s="9">
        <f t="shared" ref="K42:K53" si="22">$B$42/12</f>
        <v>183.86875000000001</v>
      </c>
      <c r="L42" s="9">
        <f t="shared" ref="L42:L53" si="23">K42*$B$43/100</f>
        <v>44.128500000000003</v>
      </c>
      <c r="M42" s="1" t="s">
        <v>83</v>
      </c>
      <c r="O42" s="9">
        <f>L42</f>
        <v>44.128500000000003</v>
      </c>
      <c r="P42" s="9">
        <f t="shared" ref="P42:P53" si="24">O42*J42</f>
        <v>1.1958819663264786</v>
      </c>
      <c r="Q42" s="12">
        <f t="shared" ref="Q42:Q53" si="25">P42*$B$44</f>
        <v>0.28701167191835486</v>
      </c>
      <c r="R42" s="9">
        <f t="shared" ref="R42:R53" si="26">L42*$B$44</f>
        <v>10.59084</v>
      </c>
      <c r="S42" s="13">
        <f t="shared" ref="S42:S53" si="27">Q42/R42</f>
        <v>2.7099991305539018E-2</v>
      </c>
      <c r="T42" s="2">
        <f t="shared" ref="T42:T53" si="28">$B$43/100</f>
        <v>0.24</v>
      </c>
      <c r="U42" s="14">
        <f t="shared" ref="U42:U53" si="29">S42*T42</f>
        <v>6.5039979133293645E-3</v>
      </c>
      <c r="V42" s="13">
        <v>0.6</v>
      </c>
      <c r="W42" s="2">
        <v>0.26</v>
      </c>
      <c r="X42" s="13">
        <f>V42*W42</f>
        <v>0.156</v>
      </c>
      <c r="Y42" s="2">
        <v>0.02</v>
      </c>
      <c r="Z42" s="2">
        <v>0.24</v>
      </c>
      <c r="AA42" s="2">
        <f t="shared" ref="AA42:AA53" si="30">Y42*Z42</f>
        <v>4.7999999999999996E-3</v>
      </c>
      <c r="AB42" s="2"/>
      <c r="AC42" s="2"/>
      <c r="AD42" s="2"/>
      <c r="AE42" s="13">
        <v>1E-3</v>
      </c>
      <c r="AF42" s="2">
        <v>0.11</v>
      </c>
      <c r="AG42" s="16">
        <f t="shared" ref="AG42:AG53" si="31">AE42*AF42</f>
        <v>1.1E-4</v>
      </c>
      <c r="AH42" s="13"/>
      <c r="AI42" s="2"/>
      <c r="AJ42" s="14"/>
      <c r="AL42" s="2"/>
      <c r="AM42" s="2"/>
      <c r="AN42" s="2">
        <v>0.01</v>
      </c>
      <c r="AO42" s="2">
        <v>0.15</v>
      </c>
      <c r="AP42" s="2">
        <f t="shared" ref="AP42:AP53" si="32">AO42*AN42</f>
        <v>1.5E-3</v>
      </c>
      <c r="AQ42" s="1">
        <f t="shared" ref="AQ42:AQ53" si="33">(AP42+AM42+AD42+AA42+U42+X42+AG42+AJ42)</f>
        <v>0.16891399791332937</v>
      </c>
      <c r="AR42" s="9">
        <f t="shared" ref="AR42:AR53" si="34">$B$42/12</f>
        <v>183.86875000000001</v>
      </c>
      <c r="AS42" s="1">
        <f t="shared" ref="AS42:AS53" si="35">$B$44</f>
        <v>0.24</v>
      </c>
      <c r="AT42" s="1">
        <f t="shared" ref="AT42:AT53" si="36">$E$3/12</f>
        <v>7428583.333333333</v>
      </c>
      <c r="AU42" s="1">
        <f t="shared" ref="AU42:AU53" si="37">AT42*10000*AS42*0.67*AR42*AQ42</f>
        <v>370992908931.87323</v>
      </c>
    </row>
    <row r="43" spans="1:48" x14ac:dyDescent="0.15">
      <c r="A43" s="1" t="s">
        <v>84</v>
      </c>
      <c r="B43" s="1">
        <f>H3</f>
        <v>24</v>
      </c>
      <c r="C43" s="7">
        <v>1</v>
      </c>
      <c r="D43" s="7">
        <f t="shared" ref="D43:D54" si="38">D27</f>
        <v>-0.69662640098988005</v>
      </c>
      <c r="E43" s="10">
        <f t="shared" ref="E43:E54" si="39">D42</f>
        <v>3.4259284646947199</v>
      </c>
      <c r="F43" s="7" t="s">
        <v>83</v>
      </c>
      <c r="G43" s="1">
        <v>2</v>
      </c>
      <c r="H43" s="9">
        <f t="shared" si="19"/>
        <v>-0.69662640098988005</v>
      </c>
      <c r="I43" s="9">
        <f t="shared" si="20"/>
        <v>272.45337359901009</v>
      </c>
      <c r="J43" s="9">
        <f t="shared" si="21"/>
        <v>1.5908317136485363E-2</v>
      </c>
      <c r="K43" s="9">
        <f t="shared" si="22"/>
        <v>183.86875000000001</v>
      </c>
      <c r="L43" s="9">
        <f t="shared" si="23"/>
        <v>44.128500000000003</v>
      </c>
      <c r="M43" s="1" t="s">
        <v>83</v>
      </c>
      <c r="O43" s="9">
        <f t="shared" ref="O43:O53" si="40">L43+O42-P42-N43</f>
        <v>87.061118033673523</v>
      </c>
      <c r="P43" s="9">
        <f t="shared" si="24"/>
        <v>1.3849958759366634</v>
      </c>
      <c r="Q43" s="12">
        <f t="shared" si="25"/>
        <v>0.33239901022479923</v>
      </c>
      <c r="R43" s="9">
        <f t="shared" si="26"/>
        <v>10.59084</v>
      </c>
      <c r="S43" s="13">
        <f t="shared" si="27"/>
        <v>3.1385519016886215E-2</v>
      </c>
      <c r="T43" s="2">
        <f t="shared" si="28"/>
        <v>0.24</v>
      </c>
      <c r="U43" s="14">
        <f t="shared" si="29"/>
        <v>7.5325245640526914E-3</v>
      </c>
      <c r="V43" s="13">
        <v>0.6</v>
      </c>
      <c r="W43" s="2">
        <v>0.26</v>
      </c>
      <c r="X43" s="13">
        <f t="shared" ref="X43:X53" si="41">V43*W43</f>
        <v>0.156</v>
      </c>
      <c r="Y43" s="2">
        <v>0.02</v>
      </c>
      <c r="Z43" s="2">
        <v>0.24</v>
      </c>
      <c r="AA43" s="2">
        <f t="shared" si="30"/>
        <v>4.7999999999999996E-3</v>
      </c>
      <c r="AB43" s="2"/>
      <c r="AC43" s="2"/>
      <c r="AD43" s="2"/>
      <c r="AE43" s="13">
        <v>1E-3</v>
      </c>
      <c r="AF43" s="2">
        <v>0.11</v>
      </c>
      <c r="AG43" s="16">
        <f t="shared" si="31"/>
        <v>1.1E-4</v>
      </c>
      <c r="AH43" s="13"/>
      <c r="AI43" s="2"/>
      <c r="AJ43" s="14"/>
      <c r="AK43" s="2"/>
      <c r="AL43" s="2"/>
      <c r="AM43" s="2"/>
      <c r="AN43" s="2">
        <v>0.01</v>
      </c>
      <c r="AO43" s="2">
        <v>0.15</v>
      </c>
      <c r="AP43" s="2">
        <f t="shared" si="32"/>
        <v>1.5E-3</v>
      </c>
      <c r="AQ43" s="1">
        <f t="shared" si="33"/>
        <v>0.16994252456405268</v>
      </c>
      <c r="AR43" s="9">
        <f t="shared" si="34"/>
        <v>183.86875000000001</v>
      </c>
      <c r="AS43" s="1">
        <f t="shared" si="35"/>
        <v>0.24</v>
      </c>
      <c r="AT43" s="1">
        <f t="shared" si="36"/>
        <v>7428583.333333333</v>
      </c>
      <c r="AU43" s="1">
        <f t="shared" si="37"/>
        <v>373251905218.62018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8"/>
        <v>-1.8672616964411799</v>
      </c>
      <c r="E44" s="10">
        <f t="shared" si="39"/>
        <v>-0.69662640098988005</v>
      </c>
      <c r="F44" s="7" t="s">
        <v>83</v>
      </c>
      <c r="G44" s="1">
        <v>3</v>
      </c>
      <c r="H44" s="9">
        <f t="shared" si="19"/>
        <v>-1.8672616964411799</v>
      </c>
      <c r="I44" s="9">
        <f t="shared" si="20"/>
        <v>271.2827383035588</v>
      </c>
      <c r="J44" s="9">
        <f t="shared" si="21"/>
        <v>1.3634840760573887E-2</v>
      </c>
      <c r="K44" s="9">
        <f t="shared" si="22"/>
        <v>183.86875000000001</v>
      </c>
      <c r="L44" s="9">
        <f t="shared" si="23"/>
        <v>44.128500000000003</v>
      </c>
      <c r="M44" s="1" t="s">
        <v>83</v>
      </c>
      <c r="O44" s="9">
        <f t="shared" si="40"/>
        <v>129.80462215773687</v>
      </c>
      <c r="P44" s="9">
        <f t="shared" si="24"/>
        <v>1.7698653531072031</v>
      </c>
      <c r="Q44" s="12">
        <f t="shared" si="25"/>
        <v>0.42476768474572874</v>
      </c>
      <c r="R44" s="9">
        <f t="shared" si="26"/>
        <v>10.59084</v>
      </c>
      <c r="S44" s="13">
        <f t="shared" si="27"/>
        <v>4.0107081661674496E-2</v>
      </c>
      <c r="T44" s="2">
        <f t="shared" si="28"/>
        <v>0.24</v>
      </c>
      <c r="U44" s="14">
        <f t="shared" si="29"/>
        <v>9.6256995988018793E-3</v>
      </c>
      <c r="V44" s="13">
        <v>0.6</v>
      </c>
      <c r="W44" s="2">
        <v>0.26</v>
      </c>
      <c r="X44" s="13">
        <f t="shared" si="41"/>
        <v>0.156</v>
      </c>
      <c r="Y44" s="2">
        <v>0.02</v>
      </c>
      <c r="Z44" s="2">
        <v>0.24</v>
      </c>
      <c r="AA44" s="2">
        <f t="shared" si="30"/>
        <v>4.7999999999999996E-3</v>
      </c>
      <c r="AB44" s="2"/>
      <c r="AC44" s="2"/>
      <c r="AD44" s="2"/>
      <c r="AE44" s="13">
        <v>1E-3</v>
      </c>
      <c r="AF44" s="2">
        <v>0.11</v>
      </c>
      <c r="AG44" s="16">
        <f t="shared" si="31"/>
        <v>1.1E-4</v>
      </c>
      <c r="AH44" s="13"/>
      <c r="AI44" s="2"/>
      <c r="AJ44" s="14"/>
      <c r="AL44" s="2"/>
      <c r="AM44" s="2"/>
      <c r="AN44" s="2">
        <v>0.01</v>
      </c>
      <c r="AO44" s="2">
        <v>0.15</v>
      </c>
      <c r="AP44" s="2">
        <f t="shared" si="32"/>
        <v>1.5E-3</v>
      </c>
      <c r="AQ44" s="1">
        <f t="shared" si="33"/>
        <v>0.17203569959880188</v>
      </c>
      <c r="AR44" s="9">
        <f t="shared" si="34"/>
        <v>183.86875000000001</v>
      </c>
      <c r="AS44" s="1">
        <f t="shared" si="35"/>
        <v>0.24</v>
      </c>
      <c r="AT44" s="1">
        <f t="shared" si="36"/>
        <v>7428583.333333333</v>
      </c>
      <c r="AU44" s="1">
        <f t="shared" si="37"/>
        <v>377849233472.27765</v>
      </c>
    </row>
    <row r="45" spans="1:48" x14ac:dyDescent="0.15">
      <c r="C45" s="7">
        <v>3</v>
      </c>
      <c r="D45" s="7">
        <f t="shared" si="38"/>
        <v>5.8847723339310596</v>
      </c>
      <c r="E45" s="10">
        <f t="shared" si="39"/>
        <v>-1.8672616964411799</v>
      </c>
      <c r="F45" s="7" t="s">
        <v>83</v>
      </c>
      <c r="G45" s="1">
        <v>4</v>
      </c>
      <c r="H45" s="9">
        <f t="shared" si="19"/>
        <v>5.8847723339310596</v>
      </c>
      <c r="I45" s="9">
        <f t="shared" si="20"/>
        <v>279.03477233393102</v>
      </c>
      <c r="J45" s="9">
        <f t="shared" si="21"/>
        <v>3.6957049723412252E-2</v>
      </c>
      <c r="K45" s="9">
        <f t="shared" si="22"/>
        <v>183.86875000000001</v>
      </c>
      <c r="L45" s="9">
        <f t="shared" si="23"/>
        <v>44.128500000000003</v>
      </c>
      <c r="M45" s="1" t="s">
        <v>83</v>
      </c>
      <c r="O45" s="9">
        <f t="shared" si="40"/>
        <v>172.16325680462967</v>
      </c>
      <c r="P45" s="9">
        <f t="shared" si="24"/>
        <v>6.3626460422732913</v>
      </c>
      <c r="Q45" s="12">
        <f t="shared" si="25"/>
        <v>1.5270350501455898</v>
      </c>
      <c r="R45" s="9">
        <f t="shared" si="26"/>
        <v>10.59084</v>
      </c>
      <c r="S45" s="13">
        <f t="shared" si="27"/>
        <v>0.14418450756933254</v>
      </c>
      <c r="T45" s="2">
        <f t="shared" si="28"/>
        <v>0.24</v>
      </c>
      <c r="U45" s="14">
        <f t="shared" si="29"/>
        <v>3.4604281816639812E-2</v>
      </c>
      <c r="V45" s="13">
        <v>0.6</v>
      </c>
      <c r="W45" s="2">
        <v>0.26</v>
      </c>
      <c r="X45" s="13">
        <f t="shared" si="41"/>
        <v>0.156</v>
      </c>
      <c r="Y45" s="2">
        <v>0.02</v>
      </c>
      <c r="Z45" s="2">
        <v>0.24</v>
      </c>
      <c r="AA45" s="2">
        <f t="shared" si="30"/>
        <v>4.7999999999999996E-3</v>
      </c>
      <c r="AB45" s="2"/>
      <c r="AC45" s="2"/>
      <c r="AD45" s="2"/>
      <c r="AE45" s="13">
        <v>1E-3</v>
      </c>
      <c r="AF45" s="2">
        <v>0.11</v>
      </c>
      <c r="AG45" s="16">
        <f t="shared" si="31"/>
        <v>1.1E-4</v>
      </c>
      <c r="AH45" s="13"/>
      <c r="AI45" s="2"/>
      <c r="AJ45" s="14"/>
      <c r="AK45" s="2"/>
      <c r="AL45" s="2"/>
      <c r="AM45" s="2"/>
      <c r="AN45" s="2">
        <v>0.01</v>
      </c>
      <c r="AO45" s="2">
        <v>0.15</v>
      </c>
      <c r="AP45" s="2">
        <f t="shared" si="32"/>
        <v>1.5E-3</v>
      </c>
      <c r="AQ45" s="1">
        <f t="shared" si="33"/>
        <v>0.19701428181663982</v>
      </c>
      <c r="AR45" s="9">
        <f t="shared" si="34"/>
        <v>183.86875000000001</v>
      </c>
      <c r="AS45" s="1">
        <f t="shared" si="35"/>
        <v>0.24</v>
      </c>
      <c r="AT45" s="1">
        <f t="shared" si="36"/>
        <v>7428583.333333333</v>
      </c>
      <c r="AU45" s="1">
        <f t="shared" si="37"/>
        <v>432710742834.8382</v>
      </c>
    </row>
    <row r="46" spans="1:48" x14ac:dyDescent="0.15">
      <c r="C46" s="7">
        <v>4</v>
      </c>
      <c r="D46" s="7">
        <f t="shared" si="38"/>
        <v>11.676814832051599</v>
      </c>
      <c r="E46" s="10">
        <f t="shared" si="39"/>
        <v>5.8847723339310596</v>
      </c>
      <c r="F46" s="7" t="s">
        <v>83</v>
      </c>
      <c r="G46" s="1">
        <v>5</v>
      </c>
      <c r="H46" s="9">
        <f t="shared" si="19"/>
        <v>11.676814832051599</v>
      </c>
      <c r="I46" s="9">
        <f t="shared" si="20"/>
        <v>284.82681483205158</v>
      </c>
      <c r="J46" s="9">
        <f t="shared" si="21"/>
        <v>7.5139602952583637E-2</v>
      </c>
      <c r="K46" s="9">
        <f t="shared" si="22"/>
        <v>183.86875000000001</v>
      </c>
      <c r="L46" s="9">
        <f t="shared" si="23"/>
        <v>44.128500000000003</v>
      </c>
      <c r="M46" s="1" t="s">
        <v>85</v>
      </c>
      <c r="N46" s="9">
        <f>(O45-P45)*$C$21/100</f>
        <v>157.51058022423854</v>
      </c>
      <c r="O46" s="9">
        <f t="shared" si="40"/>
        <v>52.418530538117835</v>
      </c>
      <c r="P46" s="9">
        <f t="shared" si="24"/>
        <v>3.9387075719920546</v>
      </c>
      <c r="Q46" s="12">
        <f t="shared" si="25"/>
        <v>0.94528981727809303</v>
      </c>
      <c r="R46" s="9">
        <f t="shared" si="26"/>
        <v>10.59084</v>
      </c>
      <c r="S46" s="13">
        <f t="shared" si="27"/>
        <v>8.9255414799779151E-2</v>
      </c>
      <c r="T46" s="2">
        <f t="shared" si="28"/>
        <v>0.24</v>
      </c>
      <c r="U46" s="14">
        <f t="shared" si="29"/>
        <v>2.1421299551946996E-2</v>
      </c>
      <c r="V46" s="13">
        <v>0.6</v>
      </c>
      <c r="W46" s="2">
        <v>0.26</v>
      </c>
      <c r="X46" s="13">
        <f t="shared" si="41"/>
        <v>0.156</v>
      </c>
      <c r="Y46" s="2">
        <v>0.02</v>
      </c>
      <c r="Z46" s="2">
        <v>0.24</v>
      </c>
      <c r="AA46" s="2">
        <f t="shared" si="30"/>
        <v>4.7999999999999996E-3</v>
      </c>
      <c r="AB46" s="2"/>
      <c r="AC46" s="2"/>
      <c r="AD46" s="2"/>
      <c r="AE46" s="13">
        <v>1E-3</v>
      </c>
      <c r="AF46" s="2">
        <v>0.11</v>
      </c>
      <c r="AG46" s="16">
        <f t="shared" si="31"/>
        <v>1.1E-4</v>
      </c>
      <c r="AH46" s="13"/>
      <c r="AI46" s="2"/>
      <c r="AJ46" s="14"/>
      <c r="AL46" s="2"/>
      <c r="AM46" s="2"/>
      <c r="AN46" s="2">
        <v>0.01</v>
      </c>
      <c r="AO46" s="2">
        <v>0.15</v>
      </c>
      <c r="AP46" s="2">
        <f t="shared" si="32"/>
        <v>1.5E-3</v>
      </c>
      <c r="AQ46" s="1">
        <f t="shared" si="33"/>
        <v>0.18383129955194699</v>
      </c>
      <c r="AR46" s="9">
        <f t="shared" si="34"/>
        <v>183.86875000000001</v>
      </c>
      <c r="AS46" s="1">
        <f t="shared" si="35"/>
        <v>0.24</v>
      </c>
      <c r="AT46" s="1">
        <f t="shared" si="36"/>
        <v>7428583.333333333</v>
      </c>
      <c r="AU46" s="1">
        <f t="shared" si="37"/>
        <v>403756405129.29663</v>
      </c>
    </row>
    <row r="47" spans="1:48" x14ac:dyDescent="0.15">
      <c r="C47" s="7">
        <v>5</v>
      </c>
      <c r="D47" s="7">
        <f t="shared" si="38"/>
        <v>16.9713064964997</v>
      </c>
      <c r="E47" s="10">
        <f t="shared" si="39"/>
        <v>11.676814832051599</v>
      </c>
      <c r="F47" s="7" t="s">
        <v>85</v>
      </c>
      <c r="G47" s="1">
        <v>6</v>
      </c>
      <c r="H47" s="9">
        <f t="shared" si="19"/>
        <v>16.9713064964997</v>
      </c>
      <c r="I47" s="9">
        <f t="shared" si="20"/>
        <v>290.1213064964997</v>
      </c>
      <c r="J47" s="9">
        <f t="shared" si="21"/>
        <v>0.14021778643286237</v>
      </c>
      <c r="K47" s="9">
        <f t="shared" si="22"/>
        <v>183.86875000000001</v>
      </c>
      <c r="L47" s="9">
        <f t="shared" si="23"/>
        <v>44.128500000000003</v>
      </c>
      <c r="M47" s="1" t="s">
        <v>83</v>
      </c>
      <c r="O47" s="9">
        <f t="shared" si="40"/>
        <v>92.608322966125783</v>
      </c>
      <c r="P47" s="9">
        <f t="shared" si="24"/>
        <v>12.985334051569769</v>
      </c>
      <c r="Q47" s="12">
        <f t="shared" si="25"/>
        <v>3.1164801723767446</v>
      </c>
      <c r="R47" s="9">
        <f t="shared" si="26"/>
        <v>10.59084</v>
      </c>
      <c r="S47" s="13">
        <f t="shared" si="27"/>
        <v>0.29426185008712669</v>
      </c>
      <c r="T47" s="2">
        <f t="shared" si="28"/>
        <v>0.24</v>
      </c>
      <c r="U47" s="14">
        <f t="shared" si="29"/>
        <v>7.0622844020910402E-2</v>
      </c>
      <c r="V47" s="13">
        <v>0.6</v>
      </c>
      <c r="W47" s="2">
        <v>0.26</v>
      </c>
      <c r="X47" s="13">
        <f t="shared" si="41"/>
        <v>0.156</v>
      </c>
      <c r="Y47" s="2">
        <v>0.02</v>
      </c>
      <c r="Z47" s="2">
        <v>0.24</v>
      </c>
      <c r="AA47" s="2">
        <f t="shared" si="30"/>
        <v>4.7999999999999996E-3</v>
      </c>
      <c r="AB47" s="2"/>
      <c r="AC47" s="2"/>
      <c r="AD47" s="2"/>
      <c r="AE47" s="13">
        <v>1E-3</v>
      </c>
      <c r="AF47" s="2">
        <v>0.11</v>
      </c>
      <c r="AG47" s="16">
        <f t="shared" si="31"/>
        <v>1.1E-4</v>
      </c>
      <c r="AH47" s="13"/>
      <c r="AI47" s="2"/>
      <c r="AJ47" s="14"/>
      <c r="AK47" s="2"/>
      <c r="AL47" s="2"/>
      <c r="AM47" s="2"/>
      <c r="AN47" s="2">
        <v>0.01</v>
      </c>
      <c r="AO47" s="2">
        <v>0.15</v>
      </c>
      <c r="AP47" s="2">
        <f t="shared" si="32"/>
        <v>1.5E-3</v>
      </c>
      <c r="AQ47" s="1">
        <f t="shared" si="33"/>
        <v>0.2330328440209104</v>
      </c>
      <c r="AR47" s="9">
        <f t="shared" si="34"/>
        <v>183.86875000000001</v>
      </c>
      <c r="AS47" s="1">
        <f t="shared" si="35"/>
        <v>0.24</v>
      </c>
      <c r="AT47" s="1">
        <f t="shared" si="36"/>
        <v>7428583.333333333</v>
      </c>
      <c r="AU47" s="1">
        <f t="shared" si="37"/>
        <v>511819823981.3421</v>
      </c>
    </row>
    <row r="48" spans="1:48" x14ac:dyDescent="0.15">
      <c r="C48" s="7">
        <v>6</v>
      </c>
      <c r="D48" s="7">
        <f t="shared" si="38"/>
        <v>21.584630129259502</v>
      </c>
      <c r="E48" s="10">
        <f t="shared" si="39"/>
        <v>16.9713064964997</v>
      </c>
      <c r="F48" s="7" t="s">
        <v>83</v>
      </c>
      <c r="G48" s="1">
        <v>7</v>
      </c>
      <c r="H48" s="9">
        <f t="shared" si="19"/>
        <v>21.584630129259502</v>
      </c>
      <c r="I48" s="9">
        <f t="shared" si="20"/>
        <v>294.73463012925947</v>
      </c>
      <c r="J48" s="9">
        <f t="shared" si="21"/>
        <v>0.23710681477281578</v>
      </c>
      <c r="K48" s="9">
        <f t="shared" si="22"/>
        <v>183.86875000000001</v>
      </c>
      <c r="L48" s="9">
        <f t="shared" si="23"/>
        <v>44.128500000000003</v>
      </c>
      <c r="M48" s="1" t="s">
        <v>83</v>
      </c>
      <c r="O48" s="9">
        <f t="shared" si="40"/>
        <v>123.75148891455601</v>
      </c>
      <c r="P48" s="9">
        <f t="shared" si="24"/>
        <v>29.342321359923798</v>
      </c>
      <c r="Q48" s="12">
        <f t="shared" si="25"/>
        <v>7.0421571263817109</v>
      </c>
      <c r="R48" s="9">
        <f t="shared" si="26"/>
        <v>10.59084</v>
      </c>
      <c r="S48" s="13">
        <f t="shared" si="27"/>
        <v>0.66492904494654914</v>
      </c>
      <c r="T48" s="2">
        <f t="shared" si="28"/>
        <v>0.24</v>
      </c>
      <c r="U48" s="14">
        <f t="shared" si="29"/>
        <v>0.15958297078717179</v>
      </c>
      <c r="V48" s="13">
        <v>0.75</v>
      </c>
      <c r="W48" s="2">
        <v>0.26</v>
      </c>
      <c r="X48" s="13">
        <f t="shared" si="41"/>
        <v>0.19500000000000001</v>
      </c>
      <c r="Y48" s="2">
        <v>0.04</v>
      </c>
      <c r="Z48" s="2">
        <v>0.24</v>
      </c>
      <c r="AA48" s="2">
        <f t="shared" si="30"/>
        <v>9.5999999999999992E-3</v>
      </c>
      <c r="AB48" s="2"/>
      <c r="AC48" s="2"/>
      <c r="AD48" s="2"/>
      <c r="AE48" s="13">
        <v>5.0000000000000001E-3</v>
      </c>
      <c r="AF48" s="2">
        <v>0.11</v>
      </c>
      <c r="AG48" s="16">
        <f t="shared" si="31"/>
        <v>5.5000000000000003E-4</v>
      </c>
      <c r="AH48" s="13"/>
      <c r="AI48" s="2"/>
      <c r="AJ48" s="14"/>
      <c r="AL48" s="2"/>
      <c r="AM48" s="2"/>
      <c r="AN48" s="2">
        <v>1.4999999999999999E-2</v>
      </c>
      <c r="AO48" s="2">
        <v>0.15</v>
      </c>
      <c r="AP48" s="2">
        <f t="shared" si="32"/>
        <v>2.2499999999999998E-3</v>
      </c>
      <c r="AQ48" s="1">
        <f t="shared" si="33"/>
        <v>0.36698297078717179</v>
      </c>
      <c r="AR48" s="9">
        <f t="shared" si="34"/>
        <v>183.86875000000001</v>
      </c>
      <c r="AS48" s="1">
        <f t="shared" si="35"/>
        <v>0.24</v>
      </c>
      <c r="AT48" s="1">
        <f t="shared" si="36"/>
        <v>7428583.333333333</v>
      </c>
      <c r="AU48" s="1">
        <f t="shared" si="37"/>
        <v>806020114038.45752</v>
      </c>
    </row>
    <row r="49" spans="1:48" x14ac:dyDescent="0.15">
      <c r="C49" s="7">
        <v>7</v>
      </c>
      <c r="D49" s="7">
        <f t="shared" si="38"/>
        <v>23.388916091967101</v>
      </c>
      <c r="E49" s="10">
        <f t="shared" si="39"/>
        <v>21.584630129259502</v>
      </c>
      <c r="F49" s="7" t="s">
        <v>83</v>
      </c>
      <c r="G49" s="1">
        <v>8</v>
      </c>
      <c r="H49" s="9">
        <f t="shared" si="19"/>
        <v>23.388916091967101</v>
      </c>
      <c r="I49" s="9">
        <f t="shared" si="20"/>
        <v>296.53891609196705</v>
      </c>
      <c r="J49" s="9">
        <f t="shared" si="21"/>
        <v>0.2898943041955635</v>
      </c>
      <c r="K49" s="9">
        <f t="shared" si="22"/>
        <v>183.86875000000001</v>
      </c>
      <c r="L49" s="9">
        <f t="shared" si="23"/>
        <v>44.128500000000003</v>
      </c>
      <c r="M49" s="1" t="s">
        <v>83</v>
      </c>
      <c r="O49" s="9">
        <f t="shared" si="40"/>
        <v>138.53766755463221</v>
      </c>
      <c r="P49" s="9">
        <f t="shared" si="24"/>
        <v>40.161280740626395</v>
      </c>
      <c r="Q49" s="12">
        <f t="shared" si="25"/>
        <v>9.6387073777503343</v>
      </c>
      <c r="R49" s="9">
        <f t="shared" si="26"/>
        <v>10.59084</v>
      </c>
      <c r="S49" s="13">
        <f t="shared" si="27"/>
        <v>0.91009847922830811</v>
      </c>
      <c r="T49" s="2">
        <f t="shared" si="28"/>
        <v>0.24</v>
      </c>
      <c r="U49" s="14">
        <f t="shared" si="29"/>
        <v>0.21842363501479395</v>
      </c>
      <c r="V49" s="13">
        <v>0.75</v>
      </c>
      <c r="W49" s="2">
        <v>0.26</v>
      </c>
      <c r="X49" s="13">
        <f t="shared" si="41"/>
        <v>0.19500000000000001</v>
      </c>
      <c r="Y49" s="2">
        <v>0.04</v>
      </c>
      <c r="Z49" s="2">
        <v>0.24</v>
      </c>
      <c r="AA49" s="2">
        <f t="shared" si="30"/>
        <v>9.5999999999999992E-3</v>
      </c>
      <c r="AB49" s="2"/>
      <c r="AC49" s="2"/>
      <c r="AD49" s="2"/>
      <c r="AE49" s="13">
        <v>5.0000000000000001E-3</v>
      </c>
      <c r="AF49" s="2">
        <v>0.11</v>
      </c>
      <c r="AG49" s="16">
        <f t="shared" si="31"/>
        <v>5.5000000000000003E-4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0.15</v>
      </c>
      <c r="AP49" s="2">
        <f t="shared" si="32"/>
        <v>2.2499999999999998E-3</v>
      </c>
      <c r="AQ49" s="1">
        <f t="shared" si="33"/>
        <v>0.42582363501479398</v>
      </c>
      <c r="AR49" s="9">
        <f t="shared" si="34"/>
        <v>183.86875000000001</v>
      </c>
      <c r="AS49" s="1">
        <f t="shared" si="35"/>
        <v>0.24</v>
      </c>
      <c r="AT49" s="1">
        <f t="shared" si="36"/>
        <v>7428583.333333333</v>
      </c>
      <c r="AU49" s="1">
        <f t="shared" si="37"/>
        <v>935254336512.36987</v>
      </c>
    </row>
    <row r="50" spans="1:48" x14ac:dyDescent="0.15">
      <c r="C50" s="7">
        <v>8</v>
      </c>
      <c r="D50" s="7">
        <f t="shared" si="38"/>
        <v>22.697056172860201</v>
      </c>
      <c r="E50" s="10">
        <f t="shared" si="39"/>
        <v>23.388916091967101</v>
      </c>
      <c r="F50" s="7" t="s">
        <v>83</v>
      </c>
      <c r="G50" s="1">
        <v>9</v>
      </c>
      <c r="H50" s="9">
        <f t="shared" si="19"/>
        <v>22.697056172860201</v>
      </c>
      <c r="I50" s="9">
        <f t="shared" si="20"/>
        <v>295.84705617286016</v>
      </c>
      <c r="J50" s="9">
        <f t="shared" si="21"/>
        <v>0.26846750106992423</v>
      </c>
      <c r="K50" s="9">
        <f t="shared" si="22"/>
        <v>183.86875000000001</v>
      </c>
      <c r="L50" s="9">
        <f t="shared" si="23"/>
        <v>44.128500000000003</v>
      </c>
      <c r="M50" s="1" t="s">
        <v>83</v>
      </c>
      <c r="O50" s="9">
        <f t="shared" si="40"/>
        <v>142.50488681400583</v>
      </c>
      <c r="P50" s="9">
        <f t="shared" si="24"/>
        <v>38.257930853208542</v>
      </c>
      <c r="Q50" s="12">
        <f t="shared" si="25"/>
        <v>9.1819034047700505</v>
      </c>
      <c r="R50" s="9">
        <f t="shared" si="26"/>
        <v>10.59084</v>
      </c>
      <c r="S50" s="13">
        <f t="shared" si="27"/>
        <v>0.86696649224896705</v>
      </c>
      <c r="T50" s="2">
        <f t="shared" si="28"/>
        <v>0.24</v>
      </c>
      <c r="U50" s="14">
        <f t="shared" si="29"/>
        <v>0.20807195813975207</v>
      </c>
      <c r="V50" s="13">
        <v>0.75</v>
      </c>
      <c r="W50" s="2">
        <v>0.26</v>
      </c>
      <c r="X50" s="13">
        <f t="shared" si="41"/>
        <v>0.19500000000000001</v>
      </c>
      <c r="Y50" s="2">
        <v>0.04</v>
      </c>
      <c r="Z50" s="2">
        <v>0.24</v>
      </c>
      <c r="AA50" s="2">
        <f t="shared" si="30"/>
        <v>9.5999999999999992E-3</v>
      </c>
      <c r="AB50" s="2"/>
      <c r="AC50" s="2"/>
      <c r="AD50" s="2"/>
      <c r="AE50" s="13">
        <v>5.0000000000000001E-3</v>
      </c>
      <c r="AF50" s="2">
        <v>0.11</v>
      </c>
      <c r="AG50" s="16">
        <f t="shared" si="31"/>
        <v>5.5000000000000003E-4</v>
      </c>
      <c r="AH50" s="13"/>
      <c r="AI50" s="2"/>
      <c r="AJ50" s="14"/>
      <c r="AL50" s="2"/>
      <c r="AM50" s="2"/>
      <c r="AN50" s="2">
        <v>1.4999999999999999E-2</v>
      </c>
      <c r="AO50" s="2">
        <v>0.15</v>
      </c>
      <c r="AP50" s="2">
        <f t="shared" si="32"/>
        <v>2.2499999999999998E-3</v>
      </c>
      <c r="AQ50" s="1">
        <f t="shared" si="33"/>
        <v>0.41547195813975207</v>
      </c>
      <c r="AR50" s="9">
        <f t="shared" si="34"/>
        <v>183.86875000000001</v>
      </c>
      <c r="AS50" s="1">
        <f t="shared" si="35"/>
        <v>0.24</v>
      </c>
      <c r="AT50" s="1">
        <f t="shared" si="36"/>
        <v>7428583.333333333</v>
      </c>
      <c r="AU50" s="1">
        <f t="shared" si="37"/>
        <v>912518513764.48169</v>
      </c>
    </row>
    <row r="51" spans="1:48" x14ac:dyDescent="0.15">
      <c r="C51" s="7">
        <v>9</v>
      </c>
      <c r="D51" s="7">
        <f t="shared" si="38"/>
        <v>20.198831359484998</v>
      </c>
      <c r="E51" s="10">
        <f t="shared" si="39"/>
        <v>22.697056172860201</v>
      </c>
      <c r="F51" s="7" t="s">
        <v>83</v>
      </c>
      <c r="G51" s="1">
        <v>10</v>
      </c>
      <c r="H51" s="9">
        <f t="shared" si="19"/>
        <v>20.198831359484998</v>
      </c>
      <c r="I51" s="9">
        <f t="shared" si="20"/>
        <v>293.34883135948496</v>
      </c>
      <c r="J51" s="9">
        <f t="shared" si="21"/>
        <v>0.20284610154604557</v>
      </c>
      <c r="K51" s="9">
        <f t="shared" si="22"/>
        <v>183.86875000000001</v>
      </c>
      <c r="L51" s="9">
        <f t="shared" si="23"/>
        <v>44.128500000000003</v>
      </c>
      <c r="M51" s="1" t="s">
        <v>83</v>
      </c>
      <c r="O51" s="9">
        <f t="shared" si="40"/>
        <v>148.3754559607973</v>
      </c>
      <c r="P51" s="9">
        <f t="shared" si="24"/>
        <v>30.097382806764703</v>
      </c>
      <c r="Q51" s="12">
        <f t="shared" si="25"/>
        <v>7.2233718736235284</v>
      </c>
      <c r="R51" s="9">
        <f t="shared" si="26"/>
        <v>10.59084</v>
      </c>
      <c r="S51" s="13">
        <f t="shared" si="27"/>
        <v>0.68203956188777548</v>
      </c>
      <c r="T51" s="2">
        <f t="shared" si="28"/>
        <v>0.24</v>
      </c>
      <c r="U51" s="14">
        <f t="shared" si="29"/>
        <v>0.16368949485306611</v>
      </c>
      <c r="V51" s="13">
        <v>0.75</v>
      </c>
      <c r="W51" s="2">
        <v>0.26</v>
      </c>
      <c r="X51" s="13">
        <f t="shared" si="41"/>
        <v>0.19500000000000001</v>
      </c>
      <c r="Y51" s="2">
        <v>0.04</v>
      </c>
      <c r="Z51" s="2">
        <v>0.24</v>
      </c>
      <c r="AA51" s="2">
        <f t="shared" si="30"/>
        <v>9.5999999999999992E-3</v>
      </c>
      <c r="AB51" s="2"/>
      <c r="AC51" s="2"/>
      <c r="AD51" s="2"/>
      <c r="AE51" s="13">
        <v>5.0000000000000001E-3</v>
      </c>
      <c r="AF51" s="2">
        <v>0.11</v>
      </c>
      <c r="AG51" s="16">
        <f t="shared" si="31"/>
        <v>5.5000000000000003E-4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0.15</v>
      </c>
      <c r="AP51" s="2">
        <f t="shared" si="32"/>
        <v>2.2499999999999998E-3</v>
      </c>
      <c r="AQ51" s="1">
        <f t="shared" si="33"/>
        <v>0.37108949485306614</v>
      </c>
      <c r="AR51" s="9">
        <f t="shared" si="34"/>
        <v>183.86875000000001</v>
      </c>
      <c r="AS51" s="1">
        <f t="shared" si="35"/>
        <v>0.24</v>
      </c>
      <c r="AT51" s="1">
        <f t="shared" si="36"/>
        <v>7428583.333333333</v>
      </c>
      <c r="AU51" s="1">
        <f t="shared" si="37"/>
        <v>815039445340.92664</v>
      </c>
    </row>
    <row r="52" spans="1:48" x14ac:dyDescent="0.15">
      <c r="C52" s="7">
        <v>10</v>
      </c>
      <c r="D52" s="7">
        <f t="shared" si="38"/>
        <v>13.3283277431151</v>
      </c>
      <c r="E52" s="10">
        <f t="shared" si="39"/>
        <v>20.198831359484998</v>
      </c>
      <c r="F52" s="7" t="s">
        <v>83</v>
      </c>
      <c r="G52" s="1">
        <v>11</v>
      </c>
      <c r="H52" s="9">
        <f t="shared" si="19"/>
        <v>13.3283277431151</v>
      </c>
      <c r="I52" s="9">
        <f t="shared" si="20"/>
        <v>286.47832774311507</v>
      </c>
      <c r="J52" s="9">
        <f t="shared" si="21"/>
        <v>9.1507398968251469E-2</v>
      </c>
      <c r="K52" s="9">
        <f t="shared" si="22"/>
        <v>183.86875000000001</v>
      </c>
      <c r="L52" s="9">
        <f t="shared" si="23"/>
        <v>44.128500000000003</v>
      </c>
      <c r="M52" s="1" t="s">
        <v>85</v>
      </c>
      <c r="N52" s="9">
        <f>(O51-P51)*$C$21/100</f>
        <v>112.36416949633096</v>
      </c>
      <c r="O52" s="9">
        <f t="shared" si="40"/>
        <v>50.042403657701641</v>
      </c>
      <c r="P52" s="9">
        <f t="shared" si="24"/>
        <v>4.5792501968355905</v>
      </c>
      <c r="Q52" s="12">
        <f t="shared" si="25"/>
        <v>1.0990200472405416</v>
      </c>
      <c r="R52" s="9">
        <f t="shared" si="26"/>
        <v>10.59084</v>
      </c>
      <c r="S52" s="13">
        <f t="shared" si="27"/>
        <v>0.10377081017563683</v>
      </c>
      <c r="T52" s="2">
        <f t="shared" si="28"/>
        <v>0.24</v>
      </c>
      <c r="U52" s="14">
        <f t="shared" si="29"/>
        <v>2.4904994442152838E-2</v>
      </c>
      <c r="V52" s="13">
        <v>0.6</v>
      </c>
      <c r="W52" s="2">
        <v>0.26</v>
      </c>
      <c r="X52" s="13">
        <f t="shared" si="41"/>
        <v>0.156</v>
      </c>
      <c r="Y52" s="2">
        <v>0.02</v>
      </c>
      <c r="Z52" s="2">
        <v>0.24</v>
      </c>
      <c r="AA52" s="2">
        <f t="shared" si="30"/>
        <v>4.7999999999999996E-3</v>
      </c>
      <c r="AB52" s="2"/>
      <c r="AC52" s="2"/>
      <c r="AD52" s="2"/>
      <c r="AE52" s="13">
        <v>1E-3</v>
      </c>
      <c r="AF52" s="2">
        <v>0.11</v>
      </c>
      <c r="AG52" s="16">
        <f t="shared" si="31"/>
        <v>1.1E-4</v>
      </c>
      <c r="AH52" s="13"/>
      <c r="AI52" s="2"/>
      <c r="AJ52" s="14"/>
      <c r="AL52" s="2"/>
      <c r="AM52" s="2"/>
      <c r="AN52" s="2">
        <v>0.01</v>
      </c>
      <c r="AO52" s="2">
        <v>0.15</v>
      </c>
      <c r="AP52" s="2">
        <f t="shared" si="32"/>
        <v>1.5E-3</v>
      </c>
      <c r="AQ52" s="1">
        <f t="shared" si="33"/>
        <v>0.18731499444215283</v>
      </c>
      <c r="AR52" s="9">
        <f t="shared" si="34"/>
        <v>183.86875000000001</v>
      </c>
      <c r="AS52" s="1">
        <f t="shared" si="35"/>
        <v>0.24</v>
      </c>
      <c r="AT52" s="1">
        <f t="shared" si="36"/>
        <v>7428583.333333333</v>
      </c>
      <c r="AU52" s="1">
        <f t="shared" si="37"/>
        <v>411407790550.95789</v>
      </c>
    </row>
    <row r="53" spans="1:48" x14ac:dyDescent="0.15">
      <c r="C53" s="7">
        <v>11</v>
      </c>
      <c r="D53" s="7">
        <f t="shared" si="38"/>
        <v>7.7389871148398699</v>
      </c>
      <c r="E53" s="10">
        <f t="shared" si="39"/>
        <v>13.3283277431151</v>
      </c>
      <c r="F53" s="7" t="s">
        <v>85</v>
      </c>
      <c r="G53" s="1">
        <v>12</v>
      </c>
      <c r="H53" s="9">
        <f t="shared" si="19"/>
        <v>7.7389871148398699</v>
      </c>
      <c r="I53" s="9">
        <f t="shared" si="20"/>
        <v>280.88898711483984</v>
      </c>
      <c r="J53" s="9">
        <f t="shared" si="21"/>
        <v>4.6530291389269451E-2</v>
      </c>
      <c r="K53" s="9">
        <f t="shared" si="22"/>
        <v>183.86875000000001</v>
      </c>
      <c r="L53" s="9">
        <f t="shared" si="23"/>
        <v>44.128500000000003</v>
      </c>
      <c r="M53" s="1" t="s">
        <v>83</v>
      </c>
      <c r="O53" s="9">
        <f t="shared" si="40"/>
        <v>89.591653460866056</v>
      </c>
      <c r="P53" s="9">
        <f t="shared" si="24"/>
        <v>4.1687257415805483</v>
      </c>
      <c r="Q53" s="12">
        <f t="shared" si="25"/>
        <v>1.0004941779793315</v>
      </c>
      <c r="R53" s="9">
        <f t="shared" si="26"/>
        <v>10.59084</v>
      </c>
      <c r="S53" s="13">
        <f t="shared" si="27"/>
        <v>9.4467877711242113E-2</v>
      </c>
      <c r="T53" s="2">
        <f t="shared" si="28"/>
        <v>0.24</v>
      </c>
      <c r="U53" s="14">
        <f t="shared" si="29"/>
        <v>2.2672290650698108E-2</v>
      </c>
      <c r="V53" s="13">
        <v>0.6</v>
      </c>
      <c r="W53" s="2">
        <v>0.26</v>
      </c>
      <c r="X53" s="13">
        <f t="shared" si="41"/>
        <v>0.156</v>
      </c>
      <c r="Y53" s="2">
        <v>0.02</v>
      </c>
      <c r="Z53" s="2">
        <v>0.24</v>
      </c>
      <c r="AA53" s="2">
        <f t="shared" si="30"/>
        <v>4.7999999999999996E-3</v>
      </c>
      <c r="AB53" s="2"/>
      <c r="AC53" s="2"/>
      <c r="AD53" s="2"/>
      <c r="AE53" s="13">
        <v>1E-3</v>
      </c>
      <c r="AF53" s="2">
        <v>0.11</v>
      </c>
      <c r="AG53" s="16">
        <f t="shared" si="31"/>
        <v>1.1E-4</v>
      </c>
      <c r="AH53" s="13"/>
      <c r="AI53" s="2"/>
      <c r="AJ53" s="14"/>
      <c r="AK53" s="2"/>
      <c r="AL53" s="2"/>
      <c r="AM53" s="2"/>
      <c r="AN53" s="2">
        <v>0.01</v>
      </c>
      <c r="AO53" s="2">
        <v>0.15</v>
      </c>
      <c r="AP53" s="2">
        <f t="shared" si="32"/>
        <v>1.5E-3</v>
      </c>
      <c r="AQ53" s="1">
        <f t="shared" si="33"/>
        <v>0.18508229065069812</v>
      </c>
      <c r="AR53" s="9">
        <f t="shared" si="34"/>
        <v>183.86875000000001</v>
      </c>
      <c r="AS53" s="1">
        <f t="shared" si="35"/>
        <v>0.24</v>
      </c>
      <c r="AT53" s="1">
        <f t="shared" si="36"/>
        <v>7428583.333333333</v>
      </c>
      <c r="AU53" s="1">
        <f t="shared" si="37"/>
        <v>406504009427.97467</v>
      </c>
      <c r="AV53" s="1">
        <f>SUM(AU42:AU53)</f>
        <v>6757125229203.416</v>
      </c>
    </row>
    <row r="54" spans="1:48" x14ac:dyDescent="0.15">
      <c r="C54" s="7">
        <v>12</v>
      </c>
      <c r="D54" s="7">
        <f t="shared" si="38"/>
        <v>6.36149504940665</v>
      </c>
      <c r="E54" s="10">
        <f t="shared" si="39"/>
        <v>7.7389871148398699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3.4259284646947199</v>
      </c>
      <c r="E58" s="7"/>
      <c r="F58" s="7"/>
      <c r="G58" s="1">
        <v>1</v>
      </c>
      <c r="H58" s="9">
        <f t="shared" ref="H58:H69" si="42">E59</f>
        <v>3.4259284646947199</v>
      </c>
      <c r="I58" s="9">
        <f t="shared" ref="I58:I69" si="43">H58+273.15</f>
        <v>276.5759284646947</v>
      </c>
      <c r="J58" s="9">
        <f t="shared" ref="J58:J69" si="44">EXP(($C$15*(I58-$C$13))/($C$16*I58*$C$13))</f>
        <v>2.7099991305539018E-2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2.7036757992492761E-3</v>
      </c>
      <c r="Q58" s="12">
        <f t="shared" ref="Q58:Q69" si="48">P58*$B$60</f>
        <v>5.1369840185736242E-4</v>
      </c>
      <c r="R58" s="9">
        <f t="shared" ref="R58:R69" si="49">L58*$B$60</f>
        <v>1.8955666666666669E-2</v>
      </c>
      <c r="S58" s="13">
        <f t="shared" ref="S58:S69" si="50">Q58/R58</f>
        <v>2.7099991305539015E-2</v>
      </c>
      <c r="T58" s="2">
        <f t="shared" ref="T58:T69" si="51">$B$59/100</f>
        <v>0.01</v>
      </c>
      <c r="U58" s="14">
        <f t="shared" ref="U58:U69" si="52">S58*T58</f>
        <v>2.7099991305539015E-4</v>
      </c>
      <c r="V58" s="13"/>
      <c r="W58" s="2"/>
      <c r="X58" s="14"/>
      <c r="Y58" s="2">
        <v>0.02</v>
      </c>
      <c r="Z58" s="2">
        <v>0.53</v>
      </c>
      <c r="AA58" s="2">
        <f t="shared" ref="AA58:AA69" si="53">Y58*Z58</f>
        <v>1.06E-2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0.46</v>
      </c>
      <c r="AP58" s="2">
        <f t="shared" ref="AP58:AP69" si="54">AO58*AN58</f>
        <v>4.5999999999999999E-3</v>
      </c>
      <c r="AQ58" s="1">
        <f t="shared" ref="AQ58:AQ69" si="55">(AP58+AM58+AD58+AA58+U58+X58+AG58+AJ58)</f>
        <v>1.5470999913055391E-2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440000</v>
      </c>
      <c r="AU58" s="1">
        <f t="shared" ref="AU58:AU69" si="59">AT58*10000*AS58*0.67*AR58*AQ58</f>
        <v>86453966.995342165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-0.69662640098988005</v>
      </c>
      <c r="E59" s="10">
        <f t="shared" ref="E59:E70" si="61">D58</f>
        <v>3.4259284646947199</v>
      </c>
      <c r="F59" s="7" t="s">
        <v>83</v>
      </c>
      <c r="G59" s="1">
        <v>2</v>
      </c>
      <c r="H59" s="9">
        <f t="shared" si="42"/>
        <v>-0.69662640098988005</v>
      </c>
      <c r="I59" s="9">
        <f t="shared" si="43"/>
        <v>272.45337359901009</v>
      </c>
      <c r="J59" s="9">
        <f t="shared" si="44"/>
        <v>1.5908317136485363E-2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0.19682965753408407</v>
      </c>
      <c r="P59" s="9">
        <f t="shared" si="47"/>
        <v>3.1312286139180152E-3</v>
      </c>
      <c r="Q59" s="12">
        <f t="shared" si="48"/>
        <v>5.9493343664442284E-4</v>
      </c>
      <c r="R59" s="9">
        <f t="shared" si="49"/>
        <v>1.8955666666666669E-2</v>
      </c>
      <c r="S59" s="13">
        <f t="shared" si="50"/>
        <v>3.1385519016886215E-2</v>
      </c>
      <c r="T59" s="2">
        <f t="shared" si="51"/>
        <v>0.01</v>
      </c>
      <c r="U59" s="14">
        <f t="shared" si="52"/>
        <v>3.1385519016886214E-4</v>
      </c>
      <c r="V59" s="13"/>
      <c r="W59" s="2"/>
      <c r="X59" s="14"/>
      <c r="Y59" s="2">
        <v>0.02</v>
      </c>
      <c r="Z59" s="2">
        <v>0.53</v>
      </c>
      <c r="AA59" s="2">
        <f t="shared" si="53"/>
        <v>1.06E-2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0.46</v>
      </c>
      <c r="AP59" s="2">
        <f t="shared" si="54"/>
        <v>4.5999999999999999E-3</v>
      </c>
      <c r="AQ59" s="1">
        <f t="shared" si="55"/>
        <v>1.5513855190168862E-2</v>
      </c>
      <c r="AR59" s="9">
        <f t="shared" si="56"/>
        <v>9.9766666666666666</v>
      </c>
      <c r="AS59" s="1">
        <f t="shared" si="57"/>
        <v>0.19</v>
      </c>
      <c r="AT59" s="1">
        <f t="shared" si="58"/>
        <v>440000</v>
      </c>
      <c r="AU59" s="1">
        <f t="shared" si="59"/>
        <v>86693447.877894416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-1.8672616964411799</v>
      </c>
      <c r="E60" s="10">
        <f t="shared" si="61"/>
        <v>-0.69662640098988005</v>
      </c>
      <c r="F60" s="7" t="s">
        <v>83</v>
      </c>
      <c r="G60" s="1">
        <v>3</v>
      </c>
      <c r="H60" s="9">
        <f t="shared" si="42"/>
        <v>-1.8672616964411799</v>
      </c>
      <c r="I60" s="9">
        <f t="shared" si="43"/>
        <v>271.2827383035588</v>
      </c>
      <c r="J60" s="9">
        <f t="shared" si="44"/>
        <v>1.3634840760573887E-2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0.29346509558683276</v>
      </c>
      <c r="P60" s="9">
        <f t="shared" si="47"/>
        <v>4.0013498471130589E-3</v>
      </c>
      <c r="Q60" s="12">
        <f t="shared" si="48"/>
        <v>7.6025647095148122E-4</v>
      </c>
      <c r="R60" s="9">
        <f t="shared" si="49"/>
        <v>1.8955666666666669E-2</v>
      </c>
      <c r="S60" s="13">
        <f t="shared" si="50"/>
        <v>4.0107081661674489E-2</v>
      </c>
      <c r="T60" s="2">
        <f t="shared" si="51"/>
        <v>0.01</v>
      </c>
      <c r="U60" s="14">
        <f t="shared" si="52"/>
        <v>4.0107081661674488E-4</v>
      </c>
      <c r="V60" s="13"/>
      <c r="W60" s="2"/>
      <c r="X60" s="14"/>
      <c r="Y60" s="2">
        <v>0.02</v>
      </c>
      <c r="Z60" s="2">
        <v>0.53</v>
      </c>
      <c r="AA60" s="2">
        <f t="shared" si="53"/>
        <v>1.06E-2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0.46</v>
      </c>
      <c r="AP60" s="2">
        <f t="shared" si="54"/>
        <v>4.5999999999999999E-3</v>
      </c>
      <c r="AQ60" s="1">
        <f t="shared" si="55"/>
        <v>1.5601070816616745E-2</v>
      </c>
      <c r="AR60" s="9">
        <f t="shared" si="56"/>
        <v>9.9766666666666666</v>
      </c>
      <c r="AS60" s="1">
        <f t="shared" si="57"/>
        <v>0.19</v>
      </c>
      <c r="AT60" s="1">
        <f t="shared" si="58"/>
        <v>440000</v>
      </c>
      <c r="AU60" s="1">
        <f t="shared" si="59"/>
        <v>87180820.183031633</v>
      </c>
    </row>
    <row r="61" spans="1:48" x14ac:dyDescent="0.15">
      <c r="C61" s="7">
        <v>3</v>
      </c>
      <c r="D61" s="7">
        <f t="shared" si="60"/>
        <v>5.8847723339310596</v>
      </c>
      <c r="E61" s="10">
        <f t="shared" si="61"/>
        <v>-1.8672616964411799</v>
      </c>
      <c r="F61" s="7" t="s">
        <v>83</v>
      </c>
      <c r="G61" s="1">
        <v>4</v>
      </c>
      <c r="H61" s="9">
        <f t="shared" si="42"/>
        <v>5.8847723339310596</v>
      </c>
      <c r="I61" s="9">
        <f t="shared" si="43"/>
        <v>279.03477233393102</v>
      </c>
      <c r="J61" s="9">
        <f t="shared" si="44"/>
        <v>3.6957049723412252E-2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0.38923041240638639</v>
      </c>
      <c r="P61" s="9">
        <f t="shared" si="47"/>
        <v>1.4384807705167079E-2</v>
      </c>
      <c r="Q61" s="12">
        <f t="shared" si="48"/>
        <v>2.7331134639817451E-3</v>
      </c>
      <c r="R61" s="9">
        <f t="shared" si="49"/>
        <v>1.8955666666666669E-2</v>
      </c>
      <c r="S61" s="13">
        <f t="shared" si="50"/>
        <v>0.14418450756933254</v>
      </c>
      <c r="T61" s="2">
        <f t="shared" si="51"/>
        <v>0.01</v>
      </c>
      <c r="U61" s="14">
        <f t="shared" si="52"/>
        <v>1.4418450756933255E-3</v>
      </c>
      <c r="V61" s="13"/>
      <c r="W61" s="2"/>
      <c r="X61" s="14"/>
      <c r="Y61" s="2">
        <v>0.02</v>
      </c>
      <c r="Z61" s="2">
        <v>0.53</v>
      </c>
      <c r="AA61" s="2">
        <f t="shared" si="53"/>
        <v>1.06E-2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0.46</v>
      </c>
      <c r="AP61" s="2">
        <f t="shared" si="54"/>
        <v>4.5999999999999999E-3</v>
      </c>
      <c r="AQ61" s="1">
        <f t="shared" si="55"/>
        <v>1.6641845075693325E-2</v>
      </c>
      <c r="AR61" s="9">
        <f t="shared" si="56"/>
        <v>9.9766666666666666</v>
      </c>
      <c r="AS61" s="1">
        <f t="shared" si="57"/>
        <v>0.19</v>
      </c>
      <c r="AT61" s="1">
        <f t="shared" si="58"/>
        <v>440000</v>
      </c>
      <c r="AU61" s="1">
        <f t="shared" si="59"/>
        <v>92996802.598484844</v>
      </c>
    </row>
    <row r="62" spans="1:48" x14ac:dyDescent="0.15">
      <c r="C62" s="7">
        <v>4</v>
      </c>
      <c r="D62" s="7">
        <f t="shared" si="60"/>
        <v>11.676814832051599</v>
      </c>
      <c r="E62" s="10">
        <f t="shared" si="61"/>
        <v>5.8847723339310596</v>
      </c>
      <c r="F62" s="7" t="s">
        <v>83</v>
      </c>
      <c r="G62" s="1">
        <v>5</v>
      </c>
      <c r="H62" s="9">
        <f t="shared" si="42"/>
        <v>11.676814832051599</v>
      </c>
      <c r="I62" s="9">
        <f t="shared" si="43"/>
        <v>284.82681483205158</v>
      </c>
      <c r="J62" s="9">
        <f t="shared" si="44"/>
        <v>7.5139602952583637E-2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0.35610332446615833</v>
      </c>
      <c r="O62" s="9">
        <f t="shared" si="62"/>
        <v>0.11850894690172764</v>
      </c>
      <c r="P62" s="9">
        <f t="shared" si="47"/>
        <v>8.9047152165246321E-3</v>
      </c>
      <c r="Q62" s="12">
        <f t="shared" si="48"/>
        <v>1.6918958911396802E-3</v>
      </c>
      <c r="R62" s="9">
        <f t="shared" si="49"/>
        <v>1.8955666666666669E-2</v>
      </c>
      <c r="S62" s="13">
        <f t="shared" si="50"/>
        <v>8.9255414799779137E-2</v>
      </c>
      <c r="T62" s="2">
        <f t="shared" si="51"/>
        <v>0.01</v>
      </c>
      <c r="U62" s="14">
        <f t="shared" si="52"/>
        <v>8.9255414799779137E-4</v>
      </c>
      <c r="V62" s="13"/>
      <c r="W62" s="2"/>
      <c r="X62" s="14"/>
      <c r="Y62" s="2">
        <v>0.02</v>
      </c>
      <c r="Z62" s="2">
        <v>0.53</v>
      </c>
      <c r="AA62" s="2">
        <f t="shared" si="53"/>
        <v>1.06E-2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0.46</v>
      </c>
      <c r="AP62" s="2">
        <f t="shared" si="54"/>
        <v>4.5999999999999999E-3</v>
      </c>
      <c r="AQ62" s="1">
        <f t="shared" si="55"/>
        <v>1.609255414799779E-2</v>
      </c>
      <c r="AR62" s="9">
        <f t="shared" si="56"/>
        <v>9.9766666666666666</v>
      </c>
      <c r="AS62" s="1">
        <f t="shared" si="57"/>
        <v>0.19</v>
      </c>
      <c r="AT62" s="1">
        <f t="shared" si="58"/>
        <v>440000</v>
      </c>
      <c r="AU62" s="1">
        <f t="shared" si="59"/>
        <v>89927293.193746433</v>
      </c>
    </row>
    <row r="63" spans="1:48" x14ac:dyDescent="0.15">
      <c r="C63" s="7">
        <v>5</v>
      </c>
      <c r="D63" s="7">
        <f t="shared" si="60"/>
        <v>16.9713064964997</v>
      </c>
      <c r="E63" s="10">
        <f t="shared" si="61"/>
        <v>11.676814832051599</v>
      </c>
      <c r="F63" s="7" t="s">
        <v>85</v>
      </c>
      <c r="G63" s="1">
        <v>6</v>
      </c>
      <c r="H63" s="9">
        <f t="shared" si="42"/>
        <v>16.9713064964997</v>
      </c>
      <c r="I63" s="9">
        <f t="shared" si="43"/>
        <v>290.1213064964997</v>
      </c>
      <c r="J63" s="9">
        <f t="shared" si="44"/>
        <v>0.14021778643286237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0.20937089835186967</v>
      </c>
      <c r="P63" s="9">
        <f t="shared" si="47"/>
        <v>2.9357523910358996E-2</v>
      </c>
      <c r="Q63" s="12">
        <f t="shared" si="48"/>
        <v>5.5779295429682092E-3</v>
      </c>
      <c r="R63" s="9">
        <f t="shared" si="49"/>
        <v>1.8955666666666669E-2</v>
      </c>
      <c r="S63" s="13">
        <f t="shared" si="50"/>
        <v>0.29426185008712652</v>
      </c>
      <c r="T63" s="2">
        <f t="shared" si="51"/>
        <v>0.01</v>
      </c>
      <c r="U63" s="14">
        <f t="shared" si="52"/>
        <v>2.9426185008712652E-3</v>
      </c>
      <c r="V63" s="13"/>
      <c r="W63" s="2"/>
      <c r="X63" s="14"/>
      <c r="Y63" s="2">
        <v>0.02</v>
      </c>
      <c r="Z63" s="2">
        <v>0.53</v>
      </c>
      <c r="AA63" s="2">
        <f t="shared" si="53"/>
        <v>1.06E-2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0.46</v>
      </c>
      <c r="AP63" s="2">
        <f t="shared" si="54"/>
        <v>4.5999999999999999E-3</v>
      </c>
      <c r="AQ63" s="1">
        <f t="shared" si="55"/>
        <v>1.8142618500871264E-2</v>
      </c>
      <c r="AR63" s="9">
        <f t="shared" si="56"/>
        <v>9.9766666666666666</v>
      </c>
      <c r="AS63" s="1">
        <f t="shared" si="57"/>
        <v>0.19</v>
      </c>
      <c r="AT63" s="1">
        <f t="shared" si="58"/>
        <v>440000</v>
      </c>
      <c r="AU63" s="1">
        <f t="shared" si="59"/>
        <v>101383320.39933693</v>
      </c>
    </row>
    <row r="64" spans="1:48" x14ac:dyDescent="0.15">
      <c r="C64" s="7">
        <v>6</v>
      </c>
      <c r="D64" s="7">
        <f t="shared" si="60"/>
        <v>21.584630129259502</v>
      </c>
      <c r="E64" s="10">
        <f t="shared" si="61"/>
        <v>16.9713064964997</v>
      </c>
      <c r="F64" s="7" t="s">
        <v>83</v>
      </c>
      <c r="G64" s="1">
        <v>7</v>
      </c>
      <c r="H64" s="9">
        <f t="shared" si="42"/>
        <v>21.584630129259502</v>
      </c>
      <c r="I64" s="9">
        <f t="shared" si="43"/>
        <v>294.73463012925947</v>
      </c>
      <c r="J64" s="9">
        <f t="shared" si="44"/>
        <v>0.23710681477281578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0.27978004110817734</v>
      </c>
      <c r="P64" s="9">
        <f t="shared" si="47"/>
        <v>6.6337754384167391E-2</v>
      </c>
      <c r="Q64" s="12">
        <f t="shared" si="48"/>
        <v>1.2604173332991804E-2</v>
      </c>
      <c r="R64" s="9">
        <f t="shared" si="49"/>
        <v>1.8955666666666669E-2</v>
      </c>
      <c r="S64" s="13">
        <f t="shared" si="50"/>
        <v>0.66492904494654914</v>
      </c>
      <c r="T64" s="2">
        <f t="shared" si="51"/>
        <v>0.01</v>
      </c>
      <c r="U64" s="14">
        <f t="shared" si="52"/>
        <v>6.6492904494654913E-3</v>
      </c>
      <c r="V64" s="13"/>
      <c r="W64" s="2"/>
      <c r="X64" s="14"/>
      <c r="Y64" s="2">
        <v>0.04</v>
      </c>
      <c r="Z64" s="2">
        <v>0.53</v>
      </c>
      <c r="AA64" s="2">
        <f t="shared" si="53"/>
        <v>2.12E-2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0.46</v>
      </c>
      <c r="AP64" s="2">
        <f t="shared" si="54"/>
        <v>6.8999999999999999E-3</v>
      </c>
      <c r="AQ64" s="1">
        <f t="shared" si="55"/>
        <v>3.4749290449465495E-2</v>
      </c>
      <c r="AR64" s="9">
        <f t="shared" si="56"/>
        <v>9.9766666666666666</v>
      </c>
      <c r="AS64" s="1">
        <f t="shared" si="57"/>
        <v>0.19</v>
      </c>
      <c r="AT64" s="1">
        <f t="shared" si="58"/>
        <v>440000</v>
      </c>
      <c r="AU64" s="1">
        <f t="shared" si="59"/>
        <v>194183570.97232652</v>
      </c>
    </row>
    <row r="65" spans="1:48" x14ac:dyDescent="0.15">
      <c r="C65" s="7">
        <v>7</v>
      </c>
      <c r="D65" s="7">
        <f t="shared" si="60"/>
        <v>23.388916091967101</v>
      </c>
      <c r="E65" s="10">
        <f t="shared" si="61"/>
        <v>21.584630129259502</v>
      </c>
      <c r="F65" s="7" t="s">
        <v>83</v>
      </c>
      <c r="G65" s="1">
        <v>8</v>
      </c>
      <c r="H65" s="9">
        <f t="shared" si="42"/>
        <v>23.388916091967101</v>
      </c>
      <c r="I65" s="9">
        <f t="shared" si="43"/>
        <v>296.53891609196705</v>
      </c>
      <c r="J65" s="9">
        <f t="shared" si="44"/>
        <v>0.2898943041955635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0.31320895339067661</v>
      </c>
      <c r="P65" s="9">
        <f t="shared" si="47"/>
        <v>9.0797491611010875E-2</v>
      </c>
      <c r="Q65" s="12">
        <f t="shared" si="48"/>
        <v>1.7251523406092067E-2</v>
      </c>
      <c r="R65" s="9">
        <f t="shared" si="49"/>
        <v>1.8955666666666669E-2</v>
      </c>
      <c r="S65" s="13">
        <f t="shared" si="50"/>
        <v>0.91009847922830811</v>
      </c>
      <c r="T65" s="2">
        <f t="shared" si="51"/>
        <v>0.01</v>
      </c>
      <c r="U65" s="14">
        <f t="shared" si="52"/>
        <v>9.1009847922830806E-3</v>
      </c>
      <c r="V65" s="13"/>
      <c r="W65" s="2"/>
      <c r="X65" s="14"/>
      <c r="Y65" s="2">
        <v>0.04</v>
      </c>
      <c r="Z65" s="2">
        <v>0.53</v>
      </c>
      <c r="AA65" s="2">
        <f t="shared" si="53"/>
        <v>2.12E-2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0.46</v>
      </c>
      <c r="AP65" s="2">
        <f t="shared" si="54"/>
        <v>6.8999999999999999E-3</v>
      </c>
      <c r="AQ65" s="1">
        <f t="shared" si="55"/>
        <v>3.7200984792283079E-2</v>
      </c>
      <c r="AR65" s="9">
        <f t="shared" si="56"/>
        <v>9.9766666666666666</v>
      </c>
      <c r="AS65" s="1">
        <f t="shared" si="57"/>
        <v>0.19</v>
      </c>
      <c r="AT65" s="1">
        <f t="shared" si="58"/>
        <v>440000</v>
      </c>
      <c r="AU65" s="1">
        <f t="shared" si="59"/>
        <v>207883958.98782605</v>
      </c>
    </row>
    <row r="66" spans="1:48" x14ac:dyDescent="0.15">
      <c r="C66" s="7">
        <v>8</v>
      </c>
      <c r="D66" s="7">
        <f t="shared" si="60"/>
        <v>22.697056172860201</v>
      </c>
      <c r="E66" s="10">
        <f t="shared" si="61"/>
        <v>23.388916091967101</v>
      </c>
      <c r="F66" s="7" t="s">
        <v>83</v>
      </c>
      <c r="G66" s="1">
        <v>9</v>
      </c>
      <c r="H66" s="9">
        <f t="shared" si="42"/>
        <v>22.697056172860201</v>
      </c>
      <c r="I66" s="9">
        <f t="shared" si="43"/>
        <v>295.84705617286016</v>
      </c>
      <c r="J66" s="9">
        <f t="shared" si="44"/>
        <v>0.26846750106992423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0.32217812844633242</v>
      </c>
      <c r="P66" s="9">
        <f t="shared" si="47"/>
        <v>8.6494357043371939E-2</v>
      </c>
      <c r="Q66" s="12">
        <f t="shared" si="48"/>
        <v>1.6433927838240669E-2</v>
      </c>
      <c r="R66" s="9">
        <f t="shared" si="49"/>
        <v>1.8955666666666669E-2</v>
      </c>
      <c r="S66" s="13">
        <f t="shared" si="50"/>
        <v>0.86696649224896694</v>
      </c>
      <c r="T66" s="2">
        <f t="shared" si="51"/>
        <v>0.01</v>
      </c>
      <c r="U66" s="14">
        <f t="shared" si="52"/>
        <v>8.6696649224896703E-3</v>
      </c>
      <c r="V66" s="13"/>
      <c r="W66" s="2"/>
      <c r="X66" s="14"/>
      <c r="Y66" s="2">
        <v>0.04</v>
      </c>
      <c r="Z66" s="2">
        <v>0.53</v>
      </c>
      <c r="AA66" s="2">
        <f t="shared" si="53"/>
        <v>2.12E-2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0.46</v>
      </c>
      <c r="AP66" s="2">
        <f t="shared" si="54"/>
        <v>6.8999999999999999E-3</v>
      </c>
      <c r="AQ66" s="1">
        <f t="shared" si="55"/>
        <v>3.6769664922489669E-2</v>
      </c>
      <c r="AR66" s="9">
        <f t="shared" si="56"/>
        <v>9.9766666666666666</v>
      </c>
      <c r="AS66" s="1">
        <f t="shared" si="57"/>
        <v>0.19</v>
      </c>
      <c r="AT66" s="1">
        <f t="shared" si="58"/>
        <v>440000</v>
      </c>
      <c r="AU66" s="1">
        <f t="shared" si="59"/>
        <v>205473687.25380012</v>
      </c>
    </row>
    <row r="67" spans="1:48" x14ac:dyDescent="0.15">
      <c r="C67" s="7">
        <v>9</v>
      </c>
      <c r="D67" s="7">
        <f t="shared" si="60"/>
        <v>20.198831359484998</v>
      </c>
      <c r="E67" s="10">
        <f t="shared" si="61"/>
        <v>22.697056172860201</v>
      </c>
      <c r="F67" s="7" t="s">
        <v>83</v>
      </c>
      <c r="G67" s="1">
        <v>10</v>
      </c>
      <c r="H67" s="9">
        <f t="shared" si="42"/>
        <v>20.198831359484998</v>
      </c>
      <c r="I67" s="9">
        <f t="shared" si="43"/>
        <v>293.34883135948496</v>
      </c>
      <c r="J67" s="9">
        <f t="shared" si="44"/>
        <v>0.20284610154604557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0.33545043806962715</v>
      </c>
      <c r="P67" s="9">
        <f t="shared" si="47"/>
        <v>6.8044813624337064E-2</v>
      </c>
      <c r="Q67" s="12">
        <f t="shared" si="48"/>
        <v>1.2928514588624042E-2</v>
      </c>
      <c r="R67" s="9">
        <f t="shared" si="49"/>
        <v>1.8955666666666669E-2</v>
      </c>
      <c r="S67" s="13">
        <f t="shared" si="50"/>
        <v>0.68203956188777537</v>
      </c>
      <c r="T67" s="2">
        <f t="shared" si="51"/>
        <v>0.01</v>
      </c>
      <c r="U67" s="14">
        <f t="shared" si="52"/>
        <v>6.8203956188777537E-3</v>
      </c>
      <c r="V67" s="13"/>
      <c r="W67" s="2"/>
      <c r="X67" s="14"/>
      <c r="Y67" s="2">
        <v>0.04</v>
      </c>
      <c r="Z67" s="2">
        <v>0.53</v>
      </c>
      <c r="AA67" s="2">
        <f t="shared" si="53"/>
        <v>2.12E-2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0.46</v>
      </c>
      <c r="AP67" s="2">
        <f t="shared" si="54"/>
        <v>6.8999999999999999E-3</v>
      </c>
      <c r="AQ67" s="1">
        <f t="shared" si="55"/>
        <v>3.4920395618877755E-2</v>
      </c>
      <c r="AR67" s="9">
        <f t="shared" si="56"/>
        <v>9.9766666666666666</v>
      </c>
      <c r="AS67" s="1">
        <f t="shared" si="57"/>
        <v>0.19</v>
      </c>
      <c r="AT67" s="1">
        <f t="shared" si="58"/>
        <v>440000</v>
      </c>
      <c r="AU67" s="1">
        <f t="shared" si="59"/>
        <v>195139728.99393034</v>
      </c>
    </row>
    <row r="68" spans="1:48" x14ac:dyDescent="0.15">
      <c r="C68" s="7">
        <v>10</v>
      </c>
      <c r="D68" s="7">
        <f t="shared" si="60"/>
        <v>13.3283277431151</v>
      </c>
      <c r="E68" s="10">
        <f t="shared" si="61"/>
        <v>20.198831359484998</v>
      </c>
      <c r="F68" s="7" t="s">
        <v>83</v>
      </c>
      <c r="G68" s="1">
        <v>11</v>
      </c>
      <c r="H68" s="9">
        <f t="shared" si="42"/>
        <v>13.3283277431151</v>
      </c>
      <c r="I68" s="9">
        <f t="shared" si="43"/>
        <v>286.47832774311507</v>
      </c>
      <c r="J68" s="9">
        <f t="shared" si="44"/>
        <v>9.1507398968251469E-2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0.25403534322302557</v>
      </c>
      <c r="O68" s="9">
        <f t="shared" si="62"/>
        <v>0.11313694788893119</v>
      </c>
      <c r="P68" s="9">
        <f t="shared" si="47"/>
        <v>1.0352867828522702E-2</v>
      </c>
      <c r="Q68" s="12">
        <f t="shared" si="48"/>
        <v>1.9670448874193132E-3</v>
      </c>
      <c r="R68" s="9">
        <f t="shared" si="49"/>
        <v>1.8955666666666669E-2</v>
      </c>
      <c r="S68" s="13">
        <f t="shared" si="50"/>
        <v>0.10377081017563682</v>
      </c>
      <c r="T68" s="2">
        <f t="shared" si="51"/>
        <v>0.01</v>
      </c>
      <c r="U68" s="14">
        <f t="shared" si="52"/>
        <v>1.0377081017563681E-3</v>
      </c>
      <c r="V68" s="13"/>
      <c r="W68" s="2"/>
      <c r="X68" s="14"/>
      <c r="Y68" s="2">
        <v>0.02</v>
      </c>
      <c r="Z68" s="2">
        <v>0.53</v>
      </c>
      <c r="AA68" s="2">
        <f t="shared" si="53"/>
        <v>1.06E-2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0.46</v>
      </c>
      <c r="AP68" s="2">
        <f t="shared" si="54"/>
        <v>4.5999999999999999E-3</v>
      </c>
      <c r="AQ68" s="1">
        <f t="shared" si="55"/>
        <v>1.6237708101756367E-2</v>
      </c>
      <c r="AR68" s="9">
        <f t="shared" si="56"/>
        <v>9.9766666666666666</v>
      </c>
      <c r="AS68" s="1">
        <f t="shared" si="57"/>
        <v>0.19</v>
      </c>
      <c r="AT68" s="1">
        <f t="shared" si="58"/>
        <v>440000</v>
      </c>
      <c r="AU68" s="1">
        <f t="shared" si="59"/>
        <v>90738432.434778795</v>
      </c>
    </row>
    <row r="69" spans="1:48" x14ac:dyDescent="0.15">
      <c r="C69" s="7">
        <v>11</v>
      </c>
      <c r="D69" s="7">
        <f t="shared" si="60"/>
        <v>7.7389871148398699</v>
      </c>
      <c r="E69" s="10">
        <f t="shared" si="61"/>
        <v>13.3283277431151</v>
      </c>
      <c r="F69" s="7" t="s">
        <v>85</v>
      </c>
      <c r="G69" s="1">
        <v>12</v>
      </c>
      <c r="H69" s="9">
        <f t="shared" si="42"/>
        <v>7.7389871148398699</v>
      </c>
      <c r="I69" s="9">
        <f t="shared" si="43"/>
        <v>280.88898711483984</v>
      </c>
      <c r="J69" s="9">
        <f t="shared" si="44"/>
        <v>4.6530291389269451E-2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0.20255074672707515</v>
      </c>
      <c r="P69" s="9">
        <f t="shared" si="47"/>
        <v>9.4247452663249222E-3</v>
      </c>
      <c r="Q69" s="12">
        <f t="shared" si="48"/>
        <v>1.7907016006017352E-3</v>
      </c>
      <c r="R69" s="9">
        <f t="shared" si="49"/>
        <v>1.8955666666666669E-2</v>
      </c>
      <c r="S69" s="13">
        <f t="shared" si="50"/>
        <v>9.4467877711242113E-2</v>
      </c>
      <c r="T69" s="2">
        <f t="shared" si="51"/>
        <v>0.01</v>
      </c>
      <c r="U69" s="14">
        <f t="shared" si="52"/>
        <v>9.4467877711242119E-4</v>
      </c>
      <c r="V69" s="13"/>
      <c r="W69" s="2"/>
      <c r="X69" s="14"/>
      <c r="Y69" s="2">
        <v>0.02</v>
      </c>
      <c r="Z69" s="2">
        <v>0.53</v>
      </c>
      <c r="AA69" s="2">
        <f t="shared" si="53"/>
        <v>1.06E-2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0.46</v>
      </c>
      <c r="AP69" s="2">
        <f t="shared" si="54"/>
        <v>4.5999999999999999E-3</v>
      </c>
      <c r="AQ69" s="1">
        <f t="shared" si="55"/>
        <v>1.6144678777112422E-2</v>
      </c>
      <c r="AR69" s="9">
        <f t="shared" si="56"/>
        <v>9.9766666666666666</v>
      </c>
      <c r="AS69" s="1">
        <f t="shared" si="57"/>
        <v>0.19</v>
      </c>
      <c r="AT69" s="1">
        <f t="shared" si="58"/>
        <v>440000</v>
      </c>
      <c r="AU69" s="1">
        <f t="shared" si="59"/>
        <v>90218572.425240576</v>
      </c>
      <c r="AV69" s="1">
        <f>SUM(AU58:AU69)</f>
        <v>1528273602.3157387</v>
      </c>
    </row>
    <row r="70" spans="1:48" x14ac:dyDescent="0.15">
      <c r="C70" s="7">
        <v>12</v>
      </c>
      <c r="D70" s="7">
        <f t="shared" si="60"/>
        <v>6.36149504940665</v>
      </c>
      <c r="E70" s="10">
        <f t="shared" si="61"/>
        <v>7.7389871148398699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134.685</v>
      </c>
      <c r="C73" s="7" t="s">
        <v>82</v>
      </c>
      <c r="D73" s="7">
        <f>D58</f>
        <v>3.4259284646947199</v>
      </c>
      <c r="E73" s="7"/>
      <c r="F73" s="7"/>
      <c r="G73" s="1">
        <v>1</v>
      </c>
      <c r="H73" s="9">
        <f t="shared" ref="H73:H84" si="63">E74</f>
        <v>3.4259284646947199</v>
      </c>
      <c r="I73" s="9">
        <f t="shared" ref="I73:I84" si="64">H73+273.15</f>
        <v>276.5759284646947</v>
      </c>
      <c r="J73" s="9">
        <f t="shared" ref="J73:J84" si="65">EXP(($C$15*(I73-$C$13))/($C$16*I73*$C$13))</f>
        <v>2.7099991305539018E-2</v>
      </c>
      <c r="K73" s="9">
        <f t="shared" ref="K73:K84" si="66">$B$73/12</f>
        <v>11.223750000000001</v>
      </c>
      <c r="L73" s="9">
        <f t="shared" ref="L73:L84" si="67">K73*$B$74/100</f>
        <v>0.1122375</v>
      </c>
      <c r="M73" s="1" t="s">
        <v>83</v>
      </c>
      <c r="O73" s="9">
        <f>L73</f>
        <v>0.1122375</v>
      </c>
      <c r="P73" s="9">
        <f t="shared" ref="P73:P84" si="68">O73*J73</f>
        <v>3.0416352741554358E-3</v>
      </c>
      <c r="Q73" s="12">
        <f t="shared" ref="Q73:Q84" si="69">P73*$B$75</f>
        <v>5.4749434934797843E-4</v>
      </c>
      <c r="R73" s="9">
        <f t="shared" ref="R73:R84" si="70">L73*$B$75</f>
        <v>2.0202749999999998E-2</v>
      </c>
      <c r="S73" s="13">
        <f t="shared" ref="S73:S84" si="71">Q73/R73</f>
        <v>2.7099991305539022E-2</v>
      </c>
      <c r="T73" s="2">
        <f t="shared" ref="T73:T84" si="72">$B$74/100</f>
        <v>0.01</v>
      </c>
      <c r="U73" s="14">
        <f t="shared" ref="U73:U84" si="73">S73*T73</f>
        <v>2.709999130553902E-4</v>
      </c>
      <c r="V73" s="13"/>
      <c r="W73" s="2"/>
      <c r="X73" s="14"/>
      <c r="Y73" s="2">
        <v>0.02</v>
      </c>
      <c r="Z73" s="2">
        <v>0.49</v>
      </c>
      <c r="AA73" s="2">
        <f t="shared" ref="AA73:AA84" si="74">Y73*Z73</f>
        <v>9.7999999999999997E-3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0.5</v>
      </c>
      <c r="AP73" s="2">
        <f t="shared" ref="AP73:AP84" si="75">AO73*AN73</f>
        <v>5.0000000000000001E-3</v>
      </c>
      <c r="AQ73" s="1">
        <f t="shared" ref="AQ73:AQ84" si="76">(AP73+AM73+AD73+AA73+U73+X73+AG73+AJ73)</f>
        <v>1.5070999913055392E-2</v>
      </c>
      <c r="AR73" s="9">
        <f t="shared" ref="AR73:AR84" si="77">$B$73/12</f>
        <v>11.223750000000001</v>
      </c>
      <c r="AS73" s="1">
        <f t="shared" ref="AS73:AS84" si="78">$B$75</f>
        <v>0.18</v>
      </c>
      <c r="AT73" s="1">
        <f t="shared" ref="AT73:AT84" si="79">$E$4/12</f>
        <v>220833.33333333334</v>
      </c>
      <c r="AU73" s="1">
        <f t="shared" ref="AU73:AU84" si="80">AT73*10000*AS73*0.67*AR73*AQ73</f>
        <v>45049708.75188946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-0.69662640098988005</v>
      </c>
      <c r="E74" s="10">
        <f t="shared" ref="E74:E85" si="82">D73</f>
        <v>3.4259284646947199</v>
      </c>
      <c r="F74" s="7" t="s">
        <v>83</v>
      </c>
      <c r="G74" s="1">
        <v>2</v>
      </c>
      <c r="H74" s="9">
        <f t="shared" si="63"/>
        <v>-0.69662640098988005</v>
      </c>
      <c r="I74" s="9">
        <f t="shared" si="64"/>
        <v>272.45337359901009</v>
      </c>
      <c r="J74" s="9">
        <f t="shared" si="65"/>
        <v>1.5908317136485363E-2</v>
      </c>
      <c r="K74" s="9">
        <f t="shared" si="66"/>
        <v>11.223750000000001</v>
      </c>
      <c r="L74" s="9">
        <f t="shared" si="67"/>
        <v>0.1122375</v>
      </c>
      <c r="M74" s="1" t="s">
        <v>83</v>
      </c>
      <c r="O74" s="9">
        <f t="shared" ref="O74:O84" si="83">L74+O73-P73-N74</f>
        <v>0.22143336472584457</v>
      </c>
      <c r="P74" s="9">
        <f t="shared" si="68"/>
        <v>3.5226321906577669E-3</v>
      </c>
      <c r="Q74" s="12">
        <f t="shared" si="69"/>
        <v>6.3407379431839803E-4</v>
      </c>
      <c r="R74" s="9">
        <f t="shared" si="70"/>
        <v>2.0202749999999998E-2</v>
      </c>
      <c r="S74" s="13">
        <f t="shared" si="71"/>
        <v>3.1385519016886222E-2</v>
      </c>
      <c r="T74" s="2">
        <f t="shared" si="72"/>
        <v>0.01</v>
      </c>
      <c r="U74" s="14">
        <f t="shared" si="73"/>
        <v>3.1385519016886225E-4</v>
      </c>
      <c r="V74" s="13"/>
      <c r="W74" s="2"/>
      <c r="X74" s="14"/>
      <c r="Y74" s="2">
        <v>0.02</v>
      </c>
      <c r="Z74" s="2">
        <v>0.49</v>
      </c>
      <c r="AA74" s="2">
        <f t="shared" si="74"/>
        <v>9.7999999999999997E-3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0.5</v>
      </c>
      <c r="AP74" s="2">
        <f t="shared" si="75"/>
        <v>5.0000000000000001E-3</v>
      </c>
      <c r="AQ74" s="1">
        <f t="shared" si="76"/>
        <v>1.5113855190168862E-2</v>
      </c>
      <c r="AR74" s="9">
        <f t="shared" si="77"/>
        <v>11.223750000000001</v>
      </c>
      <c r="AS74" s="1">
        <f t="shared" si="78"/>
        <v>0.18</v>
      </c>
      <c r="AT74" s="1">
        <f t="shared" si="79"/>
        <v>220833.33333333334</v>
      </c>
      <c r="AU74" s="1">
        <f t="shared" si="80"/>
        <v>45177810.25567694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-1.8672616964411799</v>
      </c>
      <c r="E75" s="10">
        <f t="shared" si="82"/>
        <v>-0.69662640098988005</v>
      </c>
      <c r="F75" s="7" t="s">
        <v>83</v>
      </c>
      <c r="G75" s="1">
        <v>3</v>
      </c>
      <c r="H75" s="9">
        <f t="shared" si="63"/>
        <v>-1.8672616964411799</v>
      </c>
      <c r="I75" s="9">
        <f t="shared" si="64"/>
        <v>271.2827383035588</v>
      </c>
      <c r="J75" s="9">
        <f t="shared" si="65"/>
        <v>1.3634840760573887E-2</v>
      </c>
      <c r="K75" s="9">
        <f t="shared" si="66"/>
        <v>11.223750000000001</v>
      </c>
      <c r="L75" s="9">
        <f t="shared" si="67"/>
        <v>0.1122375</v>
      </c>
      <c r="M75" s="1" t="s">
        <v>83</v>
      </c>
      <c r="O75" s="9">
        <f t="shared" si="83"/>
        <v>0.33014823253518677</v>
      </c>
      <c r="P75" s="9">
        <f t="shared" si="68"/>
        <v>4.5015185780021907E-3</v>
      </c>
      <c r="Q75" s="12">
        <f t="shared" si="69"/>
        <v>8.1027334404039429E-4</v>
      </c>
      <c r="R75" s="9">
        <f t="shared" si="70"/>
        <v>2.0202749999999998E-2</v>
      </c>
      <c r="S75" s="13">
        <f t="shared" si="71"/>
        <v>4.0107081661674496E-2</v>
      </c>
      <c r="T75" s="2">
        <f t="shared" si="72"/>
        <v>0.01</v>
      </c>
      <c r="U75" s="14">
        <f t="shared" si="73"/>
        <v>4.0107081661674499E-4</v>
      </c>
      <c r="V75" s="13"/>
      <c r="W75" s="2"/>
      <c r="X75" s="14"/>
      <c r="Y75" s="2">
        <v>0.02</v>
      </c>
      <c r="Z75" s="2">
        <v>0.49</v>
      </c>
      <c r="AA75" s="2">
        <f t="shared" si="74"/>
        <v>9.7999999999999997E-3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0.5</v>
      </c>
      <c r="AP75" s="2">
        <f t="shared" si="75"/>
        <v>5.0000000000000001E-3</v>
      </c>
      <c r="AQ75" s="1">
        <f t="shared" si="76"/>
        <v>1.5201070816616745E-2</v>
      </c>
      <c r="AR75" s="9">
        <f t="shared" si="77"/>
        <v>11.223750000000001</v>
      </c>
      <c r="AS75" s="1">
        <f t="shared" si="78"/>
        <v>0.18</v>
      </c>
      <c r="AT75" s="1">
        <f t="shared" si="79"/>
        <v>220833.33333333334</v>
      </c>
      <c r="AU75" s="1">
        <f t="shared" si="80"/>
        <v>45438512.172786444</v>
      </c>
    </row>
    <row r="76" spans="1:48" x14ac:dyDescent="0.15">
      <c r="C76" s="7">
        <v>3</v>
      </c>
      <c r="D76" s="7">
        <f t="shared" si="81"/>
        <v>5.8847723339310596</v>
      </c>
      <c r="E76" s="10">
        <f t="shared" si="82"/>
        <v>-1.8672616964411799</v>
      </c>
      <c r="F76" s="7" t="s">
        <v>83</v>
      </c>
      <c r="G76" s="1">
        <v>4</v>
      </c>
      <c r="H76" s="9">
        <f t="shared" si="63"/>
        <v>5.8847723339310596</v>
      </c>
      <c r="I76" s="9">
        <f t="shared" si="64"/>
        <v>279.03477233393102</v>
      </c>
      <c r="J76" s="9">
        <f t="shared" si="65"/>
        <v>3.6957049723412252E-2</v>
      </c>
      <c r="K76" s="9">
        <f t="shared" si="66"/>
        <v>11.223750000000001</v>
      </c>
      <c r="L76" s="9">
        <f t="shared" si="67"/>
        <v>0.1122375</v>
      </c>
      <c r="M76" s="1" t="s">
        <v>83</v>
      </c>
      <c r="O76" s="9">
        <f t="shared" si="83"/>
        <v>0.43788421395718458</v>
      </c>
      <c r="P76" s="9">
        <f t="shared" si="68"/>
        <v>1.618290866831296E-2</v>
      </c>
      <c r="Q76" s="12">
        <f t="shared" si="69"/>
        <v>2.9129235602963328E-3</v>
      </c>
      <c r="R76" s="9">
        <f t="shared" si="70"/>
        <v>2.0202749999999998E-2</v>
      </c>
      <c r="S76" s="13">
        <f t="shared" si="71"/>
        <v>0.14418450756933254</v>
      </c>
      <c r="T76" s="2">
        <f t="shared" si="72"/>
        <v>0.01</v>
      </c>
      <c r="U76" s="14">
        <f t="shared" si="73"/>
        <v>1.4418450756933255E-3</v>
      </c>
      <c r="V76" s="13"/>
      <c r="W76" s="2"/>
      <c r="X76" s="14"/>
      <c r="Y76" s="2">
        <v>0.02</v>
      </c>
      <c r="Z76" s="2">
        <v>0.49</v>
      </c>
      <c r="AA76" s="2">
        <f t="shared" si="74"/>
        <v>9.7999999999999997E-3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0.5</v>
      </c>
      <c r="AP76" s="2">
        <f t="shared" si="75"/>
        <v>5.0000000000000001E-3</v>
      </c>
      <c r="AQ76" s="1">
        <f t="shared" si="76"/>
        <v>1.6241845075693324E-2</v>
      </c>
      <c r="AR76" s="9">
        <f t="shared" si="77"/>
        <v>11.223750000000001</v>
      </c>
      <c r="AS76" s="1">
        <f t="shared" si="78"/>
        <v>0.18</v>
      </c>
      <c r="AT76" s="1">
        <f t="shared" si="79"/>
        <v>220833.33333333334</v>
      </c>
      <c r="AU76" s="1">
        <f t="shared" si="80"/>
        <v>48549558.388588451</v>
      </c>
    </row>
    <row r="77" spans="1:48" x14ac:dyDescent="0.15">
      <c r="C77" s="7">
        <v>4</v>
      </c>
      <c r="D77" s="7">
        <f t="shared" si="81"/>
        <v>11.676814832051599</v>
      </c>
      <c r="E77" s="10">
        <f t="shared" si="82"/>
        <v>5.8847723339310596</v>
      </c>
      <c r="F77" s="7" t="s">
        <v>83</v>
      </c>
      <c r="G77" s="1">
        <v>5</v>
      </c>
      <c r="H77" s="9">
        <f t="shared" si="63"/>
        <v>11.676814832051599</v>
      </c>
      <c r="I77" s="9">
        <f t="shared" si="64"/>
        <v>284.82681483205158</v>
      </c>
      <c r="J77" s="9">
        <f t="shared" si="65"/>
        <v>7.5139602952583637E-2</v>
      </c>
      <c r="K77" s="9">
        <f t="shared" si="66"/>
        <v>11.223750000000001</v>
      </c>
      <c r="L77" s="9">
        <f t="shared" si="67"/>
        <v>0.1122375</v>
      </c>
      <c r="M77" s="1" t="s">
        <v>85</v>
      </c>
      <c r="N77" s="9">
        <f>(O76-P76)*$C$21/100</f>
        <v>0.40061624002442803</v>
      </c>
      <c r="O77" s="9">
        <f t="shared" si="83"/>
        <v>0.13332256526444358</v>
      </c>
      <c r="P77" s="9">
        <f t="shared" si="68"/>
        <v>1.001780461859021E-2</v>
      </c>
      <c r="Q77" s="12">
        <f t="shared" si="69"/>
        <v>1.8032048313462378E-3</v>
      </c>
      <c r="R77" s="9">
        <f t="shared" si="70"/>
        <v>2.0202749999999998E-2</v>
      </c>
      <c r="S77" s="13">
        <f t="shared" si="71"/>
        <v>8.9255414799779137E-2</v>
      </c>
      <c r="T77" s="2">
        <f t="shared" si="72"/>
        <v>0.01</v>
      </c>
      <c r="U77" s="14">
        <f t="shared" si="73"/>
        <v>8.9255414799779137E-4</v>
      </c>
      <c r="V77" s="13"/>
      <c r="W77" s="2"/>
      <c r="X77" s="14"/>
      <c r="Y77" s="2">
        <v>0.02</v>
      </c>
      <c r="Z77" s="2">
        <v>0.49</v>
      </c>
      <c r="AA77" s="2">
        <f t="shared" si="74"/>
        <v>9.7999999999999997E-3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0.5</v>
      </c>
      <c r="AP77" s="2">
        <f t="shared" si="75"/>
        <v>5.0000000000000001E-3</v>
      </c>
      <c r="AQ77" s="1">
        <f t="shared" si="76"/>
        <v>1.5692554147997792E-2</v>
      </c>
      <c r="AR77" s="9">
        <f t="shared" si="77"/>
        <v>11.223750000000001</v>
      </c>
      <c r="AS77" s="1">
        <f t="shared" si="78"/>
        <v>0.18</v>
      </c>
      <c r="AT77" s="1">
        <f t="shared" si="79"/>
        <v>220833.33333333334</v>
      </c>
      <c r="AU77" s="1">
        <f t="shared" si="80"/>
        <v>46907637.052546047</v>
      </c>
    </row>
    <row r="78" spans="1:48" x14ac:dyDescent="0.15">
      <c r="C78" s="7">
        <v>5</v>
      </c>
      <c r="D78" s="7">
        <f t="shared" si="81"/>
        <v>16.9713064964997</v>
      </c>
      <c r="E78" s="10">
        <f t="shared" si="82"/>
        <v>11.676814832051599</v>
      </c>
      <c r="F78" s="7" t="s">
        <v>85</v>
      </c>
      <c r="G78" s="1">
        <v>6</v>
      </c>
      <c r="H78" s="9">
        <f t="shared" si="63"/>
        <v>16.9713064964997</v>
      </c>
      <c r="I78" s="9">
        <f t="shared" si="64"/>
        <v>290.1213064964997</v>
      </c>
      <c r="J78" s="9">
        <f t="shared" si="65"/>
        <v>0.14021778643286237</v>
      </c>
      <c r="K78" s="9">
        <f t="shared" si="66"/>
        <v>11.223750000000001</v>
      </c>
      <c r="L78" s="9">
        <f t="shared" si="67"/>
        <v>0.1122375</v>
      </c>
      <c r="M78" s="1" t="s">
        <v>83</v>
      </c>
      <c r="O78" s="9">
        <f t="shared" si="83"/>
        <v>0.23554226064585337</v>
      </c>
      <c r="P78" s="9">
        <f t="shared" si="68"/>
        <v>3.3027214399153869E-2</v>
      </c>
      <c r="Q78" s="12">
        <f t="shared" si="69"/>
        <v>5.9448985918476964E-3</v>
      </c>
      <c r="R78" s="9">
        <f t="shared" si="70"/>
        <v>2.0202749999999998E-2</v>
      </c>
      <c r="S78" s="13">
        <f t="shared" si="71"/>
        <v>0.29426185008712658</v>
      </c>
      <c r="T78" s="2">
        <f t="shared" si="72"/>
        <v>0.01</v>
      </c>
      <c r="U78" s="14">
        <f t="shared" si="73"/>
        <v>2.9426185008712656E-3</v>
      </c>
      <c r="V78" s="13"/>
      <c r="W78" s="2"/>
      <c r="X78" s="14"/>
      <c r="Y78" s="2">
        <v>0.02</v>
      </c>
      <c r="Z78" s="2">
        <v>0.49</v>
      </c>
      <c r="AA78" s="2">
        <f t="shared" si="74"/>
        <v>9.7999999999999997E-3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0.5</v>
      </c>
      <c r="AP78" s="2">
        <f t="shared" si="75"/>
        <v>5.0000000000000001E-3</v>
      </c>
      <c r="AQ78" s="1">
        <f t="shared" si="76"/>
        <v>1.7742618500871266E-2</v>
      </c>
      <c r="AR78" s="9">
        <f t="shared" si="77"/>
        <v>11.223750000000001</v>
      </c>
      <c r="AS78" s="1">
        <f t="shared" si="78"/>
        <v>0.18</v>
      </c>
      <c r="AT78" s="1">
        <f t="shared" si="79"/>
        <v>220833.33333333334</v>
      </c>
      <c r="AU78" s="1">
        <f t="shared" si="80"/>
        <v>53035618.112354666</v>
      </c>
    </row>
    <row r="79" spans="1:48" x14ac:dyDescent="0.15">
      <c r="C79" s="7">
        <v>6</v>
      </c>
      <c r="D79" s="7">
        <f t="shared" si="81"/>
        <v>21.584630129259502</v>
      </c>
      <c r="E79" s="10">
        <f t="shared" si="82"/>
        <v>16.9713064964997</v>
      </c>
      <c r="F79" s="7" t="s">
        <v>83</v>
      </c>
      <c r="G79" s="1">
        <v>7</v>
      </c>
      <c r="H79" s="9">
        <f t="shared" si="63"/>
        <v>21.584630129259502</v>
      </c>
      <c r="I79" s="9">
        <f t="shared" si="64"/>
        <v>294.73463012925947</v>
      </c>
      <c r="J79" s="9">
        <f t="shared" si="65"/>
        <v>0.23710681477281578</v>
      </c>
      <c r="K79" s="9">
        <f t="shared" si="66"/>
        <v>11.223750000000001</v>
      </c>
      <c r="L79" s="9">
        <f t="shared" si="67"/>
        <v>0.1122375</v>
      </c>
      <c r="M79" s="1" t="s">
        <v>83</v>
      </c>
      <c r="O79" s="9">
        <f t="shared" si="83"/>
        <v>0.31475254624669952</v>
      </c>
      <c r="P79" s="9">
        <f t="shared" si="68"/>
        <v>7.4629973682188322E-2</v>
      </c>
      <c r="Q79" s="12">
        <f t="shared" si="69"/>
        <v>1.3433395262793897E-2</v>
      </c>
      <c r="R79" s="9">
        <f t="shared" si="70"/>
        <v>2.0202749999999998E-2</v>
      </c>
      <c r="S79" s="13">
        <f t="shared" si="71"/>
        <v>0.66492904494654925</v>
      </c>
      <c r="T79" s="2">
        <f t="shared" si="72"/>
        <v>0.01</v>
      </c>
      <c r="U79" s="14">
        <f t="shared" si="73"/>
        <v>6.649290449465493E-3</v>
      </c>
      <c r="V79" s="13"/>
      <c r="W79" s="2"/>
      <c r="X79" s="14"/>
      <c r="Y79" s="2">
        <v>0.04</v>
      </c>
      <c r="Z79" s="2">
        <v>0.49</v>
      </c>
      <c r="AA79" s="2">
        <f t="shared" si="74"/>
        <v>1.9599999999999999E-2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0.5</v>
      </c>
      <c r="AP79" s="2">
        <f t="shared" si="75"/>
        <v>7.4999999999999997E-3</v>
      </c>
      <c r="AQ79" s="1">
        <f t="shared" si="76"/>
        <v>3.3749290449465494E-2</v>
      </c>
      <c r="AR79" s="9">
        <f t="shared" si="77"/>
        <v>11.223750000000001</v>
      </c>
      <c r="AS79" s="1">
        <f t="shared" si="78"/>
        <v>0.18</v>
      </c>
      <c r="AT79" s="1">
        <f t="shared" si="79"/>
        <v>220833.33333333334</v>
      </c>
      <c r="AU79" s="1">
        <f t="shared" si="80"/>
        <v>100882205.16903383</v>
      </c>
    </row>
    <row r="80" spans="1:48" x14ac:dyDescent="0.15">
      <c r="C80" s="7">
        <v>7</v>
      </c>
      <c r="D80" s="7">
        <f t="shared" si="81"/>
        <v>23.388916091967101</v>
      </c>
      <c r="E80" s="10">
        <f t="shared" si="82"/>
        <v>21.584630129259502</v>
      </c>
      <c r="F80" s="7" t="s">
        <v>83</v>
      </c>
      <c r="G80" s="1">
        <v>8</v>
      </c>
      <c r="H80" s="9">
        <f t="shared" si="63"/>
        <v>23.388916091967101</v>
      </c>
      <c r="I80" s="9">
        <f t="shared" si="64"/>
        <v>296.53891609196705</v>
      </c>
      <c r="J80" s="9">
        <f t="shared" si="65"/>
        <v>0.2898943041955635</v>
      </c>
      <c r="K80" s="9">
        <f t="shared" si="66"/>
        <v>11.223750000000001</v>
      </c>
      <c r="L80" s="9">
        <f t="shared" si="67"/>
        <v>0.1122375</v>
      </c>
      <c r="M80" s="1" t="s">
        <v>83</v>
      </c>
      <c r="O80" s="9">
        <f t="shared" si="83"/>
        <v>0.35236007256451118</v>
      </c>
      <c r="P80" s="9">
        <f t="shared" si="68"/>
        <v>0.10214717806238724</v>
      </c>
      <c r="Q80" s="12">
        <f t="shared" si="69"/>
        <v>1.8386492051229702E-2</v>
      </c>
      <c r="R80" s="9">
        <f t="shared" si="70"/>
        <v>2.0202749999999998E-2</v>
      </c>
      <c r="S80" s="13">
        <f t="shared" si="71"/>
        <v>0.91009847922830822</v>
      </c>
      <c r="T80" s="2">
        <f t="shared" si="72"/>
        <v>0.01</v>
      </c>
      <c r="U80" s="14">
        <f t="shared" si="73"/>
        <v>9.1009847922830824E-3</v>
      </c>
      <c r="V80" s="13"/>
      <c r="W80" s="2"/>
      <c r="X80" s="14"/>
      <c r="Y80" s="2">
        <v>0.04</v>
      </c>
      <c r="Z80" s="2">
        <v>0.49</v>
      </c>
      <c r="AA80" s="2">
        <f t="shared" si="74"/>
        <v>1.9599999999999999E-2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0.5</v>
      </c>
      <c r="AP80" s="2">
        <f t="shared" si="75"/>
        <v>7.4999999999999997E-3</v>
      </c>
      <c r="AQ80" s="1">
        <f t="shared" si="76"/>
        <v>3.6200984792283078E-2</v>
      </c>
      <c r="AR80" s="9">
        <f t="shared" si="77"/>
        <v>11.223750000000001</v>
      </c>
      <c r="AS80" s="1">
        <f t="shared" si="78"/>
        <v>0.18</v>
      </c>
      <c r="AT80" s="1">
        <f t="shared" si="79"/>
        <v>220833.33333333334</v>
      </c>
      <c r="AU80" s="1">
        <f t="shared" si="80"/>
        <v>108210724.62559029</v>
      </c>
    </row>
    <row r="81" spans="1:48" x14ac:dyDescent="0.15">
      <c r="C81" s="7">
        <v>8</v>
      </c>
      <c r="D81" s="7">
        <f t="shared" si="81"/>
        <v>22.697056172860201</v>
      </c>
      <c r="E81" s="10">
        <f t="shared" si="82"/>
        <v>23.388916091967101</v>
      </c>
      <c r="F81" s="7" t="s">
        <v>83</v>
      </c>
      <c r="G81" s="1">
        <v>9</v>
      </c>
      <c r="H81" s="9">
        <f t="shared" si="63"/>
        <v>22.697056172860201</v>
      </c>
      <c r="I81" s="9">
        <f t="shared" si="64"/>
        <v>295.84705617286016</v>
      </c>
      <c r="J81" s="9">
        <f t="shared" si="65"/>
        <v>0.26846750106992423</v>
      </c>
      <c r="K81" s="9">
        <f t="shared" si="66"/>
        <v>11.223750000000001</v>
      </c>
      <c r="L81" s="9">
        <f t="shared" si="67"/>
        <v>0.1122375</v>
      </c>
      <c r="M81" s="1" t="s">
        <v>83</v>
      </c>
      <c r="O81" s="9">
        <f t="shared" si="83"/>
        <v>0.36245039450212391</v>
      </c>
      <c r="P81" s="9">
        <f t="shared" si="68"/>
        <v>9.7306151673793403E-2</v>
      </c>
      <c r="Q81" s="12">
        <f t="shared" si="69"/>
        <v>1.7515107301282813E-2</v>
      </c>
      <c r="R81" s="9">
        <f t="shared" si="70"/>
        <v>2.0202749999999998E-2</v>
      </c>
      <c r="S81" s="13">
        <f t="shared" si="71"/>
        <v>0.86696649224896682</v>
      </c>
      <c r="T81" s="2">
        <f t="shared" si="72"/>
        <v>0.01</v>
      </c>
      <c r="U81" s="14">
        <f t="shared" si="73"/>
        <v>8.6696649224896685E-3</v>
      </c>
      <c r="V81" s="13"/>
      <c r="W81" s="2"/>
      <c r="X81" s="14"/>
      <c r="Y81" s="2">
        <v>0.04</v>
      </c>
      <c r="Z81" s="2">
        <v>0.49</v>
      </c>
      <c r="AA81" s="2">
        <f t="shared" si="74"/>
        <v>1.9599999999999999E-2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0.5</v>
      </c>
      <c r="AP81" s="2">
        <f t="shared" si="75"/>
        <v>7.4999999999999997E-3</v>
      </c>
      <c r="AQ81" s="1">
        <f t="shared" si="76"/>
        <v>3.5769664922489668E-2</v>
      </c>
      <c r="AR81" s="9">
        <f t="shared" si="77"/>
        <v>11.223750000000001</v>
      </c>
      <c r="AS81" s="1">
        <f t="shared" si="78"/>
        <v>0.18</v>
      </c>
      <c r="AT81" s="1">
        <f t="shared" si="79"/>
        <v>220833.33333333334</v>
      </c>
      <c r="AU81" s="1">
        <f t="shared" si="80"/>
        <v>106921438.27264805</v>
      </c>
    </row>
    <row r="82" spans="1:48" x14ac:dyDescent="0.15">
      <c r="C82" s="7">
        <v>9</v>
      </c>
      <c r="D82" s="7">
        <f t="shared" si="81"/>
        <v>20.198831359484998</v>
      </c>
      <c r="E82" s="10">
        <f t="shared" si="82"/>
        <v>22.697056172860201</v>
      </c>
      <c r="F82" s="7" t="s">
        <v>83</v>
      </c>
      <c r="G82" s="1">
        <v>10</v>
      </c>
      <c r="H82" s="9">
        <f t="shared" si="63"/>
        <v>20.198831359484998</v>
      </c>
      <c r="I82" s="9">
        <f t="shared" si="64"/>
        <v>293.34883135948496</v>
      </c>
      <c r="J82" s="9">
        <f t="shared" si="65"/>
        <v>0.20284610154604557</v>
      </c>
      <c r="K82" s="9">
        <f t="shared" si="66"/>
        <v>11.223750000000001</v>
      </c>
      <c r="L82" s="9">
        <f t="shared" si="67"/>
        <v>0.1122375</v>
      </c>
      <c r="M82" s="1" t="s">
        <v>83</v>
      </c>
      <c r="O82" s="9">
        <f t="shared" si="83"/>
        <v>0.37738174282833048</v>
      </c>
      <c r="P82" s="9">
        <f t="shared" si="68"/>
        <v>7.6550415327379176E-2</v>
      </c>
      <c r="Q82" s="12">
        <f t="shared" si="69"/>
        <v>1.3779074758928251E-2</v>
      </c>
      <c r="R82" s="9">
        <f t="shared" si="70"/>
        <v>2.0202749999999998E-2</v>
      </c>
      <c r="S82" s="13">
        <f t="shared" si="71"/>
        <v>0.68203956188777526</v>
      </c>
      <c r="T82" s="2">
        <f t="shared" si="72"/>
        <v>0.01</v>
      </c>
      <c r="U82" s="14">
        <f t="shared" si="73"/>
        <v>6.8203956188777528E-3</v>
      </c>
      <c r="V82" s="13"/>
      <c r="W82" s="2"/>
      <c r="X82" s="14"/>
      <c r="Y82" s="2">
        <v>0.04</v>
      </c>
      <c r="Z82" s="2">
        <v>0.49</v>
      </c>
      <c r="AA82" s="2">
        <f t="shared" si="74"/>
        <v>1.9599999999999999E-2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0.5</v>
      </c>
      <c r="AP82" s="2">
        <f t="shared" si="75"/>
        <v>7.4999999999999997E-3</v>
      </c>
      <c r="AQ82" s="1">
        <f t="shared" si="76"/>
        <v>3.3920395618877754E-2</v>
      </c>
      <c r="AR82" s="9">
        <f t="shared" si="77"/>
        <v>11.223750000000001</v>
      </c>
      <c r="AS82" s="1">
        <f t="shared" si="78"/>
        <v>0.18</v>
      </c>
      <c r="AT82" s="1">
        <f t="shared" si="79"/>
        <v>220833.33333333334</v>
      </c>
      <c r="AU82" s="1">
        <f t="shared" si="80"/>
        <v>101393666.79018928</v>
      </c>
    </row>
    <row r="83" spans="1:48" x14ac:dyDescent="0.15">
      <c r="C83" s="7">
        <v>10</v>
      </c>
      <c r="D83" s="7">
        <f t="shared" si="81"/>
        <v>13.3283277431151</v>
      </c>
      <c r="E83" s="10">
        <f t="shared" si="82"/>
        <v>20.198831359484998</v>
      </c>
      <c r="F83" s="7" t="s">
        <v>83</v>
      </c>
      <c r="G83" s="1">
        <v>11</v>
      </c>
      <c r="H83" s="9">
        <f t="shared" si="63"/>
        <v>13.3283277431151</v>
      </c>
      <c r="I83" s="9">
        <f t="shared" si="64"/>
        <v>286.47832774311507</v>
      </c>
      <c r="J83" s="9">
        <f t="shared" si="65"/>
        <v>9.1507398968251469E-2</v>
      </c>
      <c r="K83" s="9">
        <f t="shared" si="66"/>
        <v>11.223750000000001</v>
      </c>
      <c r="L83" s="9">
        <f t="shared" si="67"/>
        <v>0.1122375</v>
      </c>
      <c r="M83" s="1" t="s">
        <v>85</v>
      </c>
      <c r="N83" s="9">
        <f>(O82-P82)*$C$21/100</f>
        <v>0.28578976112590376</v>
      </c>
      <c r="O83" s="9">
        <f t="shared" si="83"/>
        <v>0.12727906637504754</v>
      </c>
      <c r="P83" s="9">
        <f t="shared" si="68"/>
        <v>1.1646976307088035E-2</v>
      </c>
      <c r="Q83" s="12">
        <f t="shared" si="69"/>
        <v>2.0964557352758464E-3</v>
      </c>
      <c r="R83" s="9">
        <f t="shared" si="70"/>
        <v>2.0202749999999998E-2</v>
      </c>
      <c r="S83" s="13">
        <f t="shared" si="71"/>
        <v>0.10377081017563682</v>
      </c>
      <c r="T83" s="2">
        <f t="shared" si="72"/>
        <v>0.01</v>
      </c>
      <c r="U83" s="14">
        <f t="shared" si="73"/>
        <v>1.0377081017563681E-3</v>
      </c>
      <c r="V83" s="13"/>
      <c r="W83" s="2"/>
      <c r="X83" s="14"/>
      <c r="Y83" s="2">
        <v>0.02</v>
      </c>
      <c r="Z83" s="2">
        <v>0.49</v>
      </c>
      <c r="AA83" s="2">
        <f t="shared" si="74"/>
        <v>9.7999999999999997E-3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0.5</v>
      </c>
      <c r="AP83" s="2">
        <f t="shared" si="75"/>
        <v>5.0000000000000001E-3</v>
      </c>
      <c r="AQ83" s="1">
        <f t="shared" si="76"/>
        <v>1.583770810175637E-2</v>
      </c>
      <c r="AR83" s="9">
        <f t="shared" si="77"/>
        <v>11.223750000000001</v>
      </c>
      <c r="AS83" s="1">
        <f t="shared" si="78"/>
        <v>0.18</v>
      </c>
      <c r="AT83" s="1">
        <f t="shared" si="79"/>
        <v>220833.33333333334</v>
      </c>
      <c r="AU83" s="1">
        <f t="shared" si="80"/>
        <v>47341526.202485234</v>
      </c>
    </row>
    <row r="84" spans="1:48" x14ac:dyDescent="0.15">
      <c r="C84" s="7">
        <v>11</v>
      </c>
      <c r="D84" s="7">
        <f t="shared" si="81"/>
        <v>7.7389871148398699</v>
      </c>
      <c r="E84" s="10">
        <f t="shared" si="82"/>
        <v>13.3283277431151</v>
      </c>
      <c r="F84" s="7" t="s">
        <v>85</v>
      </c>
      <c r="G84" s="1">
        <v>12</v>
      </c>
      <c r="H84" s="9">
        <f t="shared" si="63"/>
        <v>7.7389871148398699</v>
      </c>
      <c r="I84" s="9">
        <f t="shared" si="64"/>
        <v>280.88898711483984</v>
      </c>
      <c r="J84" s="9">
        <f t="shared" si="65"/>
        <v>4.6530291389269451E-2</v>
      </c>
      <c r="K84" s="9">
        <f t="shared" si="66"/>
        <v>11.223750000000001</v>
      </c>
      <c r="L84" s="9">
        <f t="shared" si="67"/>
        <v>0.1122375</v>
      </c>
      <c r="M84" s="1" t="s">
        <v>83</v>
      </c>
      <c r="O84" s="9">
        <f t="shared" si="83"/>
        <v>0.22786959006795951</v>
      </c>
      <c r="P84" s="9">
        <f t="shared" si="68"/>
        <v>1.0602838424615535E-2</v>
      </c>
      <c r="Q84" s="12">
        <f t="shared" si="69"/>
        <v>1.9085109164307962E-3</v>
      </c>
      <c r="R84" s="9">
        <f t="shared" si="70"/>
        <v>2.0202749999999998E-2</v>
      </c>
      <c r="S84" s="13">
        <f t="shared" si="71"/>
        <v>9.4467877711242099E-2</v>
      </c>
      <c r="T84" s="2">
        <f t="shared" si="72"/>
        <v>0.01</v>
      </c>
      <c r="U84" s="14">
        <f t="shared" si="73"/>
        <v>9.4467877711242097E-4</v>
      </c>
      <c r="V84" s="13"/>
      <c r="W84" s="2"/>
      <c r="X84" s="14"/>
      <c r="Y84" s="2">
        <v>0.02</v>
      </c>
      <c r="Z84" s="2">
        <v>0.49</v>
      </c>
      <c r="AA84" s="2">
        <f t="shared" si="74"/>
        <v>9.7999999999999997E-3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0.5</v>
      </c>
      <c r="AP84" s="2">
        <f t="shared" si="75"/>
        <v>5.0000000000000001E-3</v>
      </c>
      <c r="AQ84" s="1">
        <f t="shared" si="76"/>
        <v>1.5744678777112421E-2</v>
      </c>
      <c r="AR84" s="9">
        <f t="shared" si="77"/>
        <v>11.223750000000001</v>
      </c>
      <c r="AS84" s="1">
        <f t="shared" si="78"/>
        <v>0.18</v>
      </c>
      <c r="AT84" s="1">
        <f t="shared" si="79"/>
        <v>220833.33333333334</v>
      </c>
      <c r="AU84" s="1">
        <f t="shared" si="80"/>
        <v>47063446.18093574</v>
      </c>
      <c r="AV84" s="1">
        <f>SUM(AU73:AU84)</f>
        <v>795971851.97472441</v>
      </c>
    </row>
    <row r="85" spans="1:48" x14ac:dyDescent="0.15">
      <c r="C85" s="7">
        <v>12</v>
      </c>
      <c r="D85" s="7">
        <f t="shared" si="81"/>
        <v>6.36149504940665</v>
      </c>
      <c r="E85" s="10">
        <f t="shared" si="82"/>
        <v>7.7389871148398699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/>
      <c r="AE88" s="2"/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92.746499999999997</v>
      </c>
      <c r="C89" s="7" t="s">
        <v>82</v>
      </c>
      <c r="D89" s="7">
        <f>D73</f>
        <v>3.4259284646947199</v>
      </c>
      <c r="E89" s="7"/>
      <c r="F89" s="7"/>
      <c r="G89" s="1">
        <v>1</v>
      </c>
      <c r="H89" s="9">
        <f t="shared" ref="H89:H100" si="84">E90</f>
        <v>3.4259284646947199</v>
      </c>
      <c r="I89" s="9">
        <f t="shared" ref="I89:I100" si="85">H89+273.15</f>
        <v>276.5759284646947</v>
      </c>
      <c r="J89" s="9">
        <f t="shared" ref="J89:J100" si="86">EXP(($C$15*(I89-$C$13))/($C$16*I89*$C$13))</f>
        <v>2.7099991305539018E-2</v>
      </c>
      <c r="K89" s="9">
        <f t="shared" ref="K89:K100" si="87">$B$89/12</f>
        <v>7.7288749999999995</v>
      </c>
      <c r="L89" s="9">
        <f t="shared" ref="L89:L100" si="88">K89*$B$90/100</f>
        <v>2.39595125</v>
      </c>
      <c r="M89" s="1" t="s">
        <v>83</v>
      </c>
      <c r="O89" s="9">
        <f>L89</f>
        <v>2.39595125</v>
      </c>
      <c r="P89" s="9">
        <f t="shared" ref="P89:P100" si="89">O89*J89</f>
        <v>6.4930258043495337E-2</v>
      </c>
      <c r="Q89" s="12">
        <f t="shared" ref="Q89:Q100" si="90">P89*$B$91</f>
        <v>3.1166523860877759E-2</v>
      </c>
      <c r="R89" s="9">
        <f t="shared" ref="R89:R100" si="91">L89*$B$91</f>
        <v>1.1500565999999999</v>
      </c>
      <c r="S89" s="13">
        <f t="shared" ref="S89:S100" si="92">Q89/R89</f>
        <v>2.7099991305539018E-2</v>
      </c>
      <c r="T89" s="2">
        <f t="shared" ref="T89:T100" si="93">$B$90/100</f>
        <v>0.31</v>
      </c>
      <c r="U89" s="14">
        <f t="shared" ref="U89:U100" si="94">S89*T89</f>
        <v>8.4009973047170956E-3</v>
      </c>
      <c r="V89" s="2">
        <v>180.9</v>
      </c>
      <c r="W89" s="2">
        <v>0.28000000000000003</v>
      </c>
      <c r="X89" s="2">
        <v>6</v>
      </c>
      <c r="Y89" s="2">
        <v>0.04</v>
      </c>
      <c r="Z89" s="2">
        <v>0.01</v>
      </c>
      <c r="AA89" s="2">
        <v>0.03</v>
      </c>
      <c r="AB89" s="2">
        <v>70</v>
      </c>
      <c r="AC89" s="2">
        <v>0.34</v>
      </c>
      <c r="AD89" s="2"/>
      <c r="AE89" s="2"/>
      <c r="AF89" s="2"/>
      <c r="AG89" s="2"/>
      <c r="AH89" s="2"/>
      <c r="AI89" s="2"/>
      <c r="AJ89" s="1">
        <f t="shared" ref="AJ89:AJ100" si="95">U89*0.67*AL89+(V89*W89+X89*Y89+Z89*AA89+AB89*AC89+AD89*AE89+AF89*AG89+AH89*AI89)/1000</f>
        <v>7.7394060733197031E-2</v>
      </c>
      <c r="AK89" s="9">
        <f t="shared" ref="AK89:AK100" si="96">$B$89/12</f>
        <v>7.7288749999999995</v>
      </c>
      <c r="AL89" s="1">
        <f t="shared" ref="AL89:AL100" si="97">$B$91</f>
        <v>0.48</v>
      </c>
      <c r="AM89" s="17">
        <f t="shared" ref="AM89:AM100" si="98">$E$6/12</f>
        <v>5743275</v>
      </c>
      <c r="AN89" s="1">
        <f t="shared" ref="AN89:AN100" si="99">AM89*10000*AK89*AJ89</f>
        <v>34354491849.411781</v>
      </c>
    </row>
    <row r="90" spans="1:48" x14ac:dyDescent="0.15">
      <c r="A90" s="1" t="s">
        <v>84</v>
      </c>
      <c r="B90" s="1">
        <f>H6</f>
        <v>31</v>
      </c>
      <c r="C90" s="7">
        <v>1</v>
      </c>
      <c r="D90" s="7">
        <f t="shared" ref="D90:D101" si="100">D74</f>
        <v>-0.69662640098988005</v>
      </c>
      <c r="E90" s="10">
        <f t="shared" ref="E90:E101" si="101">D89</f>
        <v>3.4259284646947199</v>
      </c>
      <c r="F90" s="7" t="s">
        <v>83</v>
      </c>
      <c r="G90" s="1">
        <v>2</v>
      </c>
      <c r="H90" s="9">
        <f t="shared" si="84"/>
        <v>-0.69662640098988005</v>
      </c>
      <c r="I90" s="9">
        <f t="shared" si="85"/>
        <v>272.45337359901009</v>
      </c>
      <c r="J90" s="9">
        <f t="shared" si="86"/>
        <v>1.5908317136485363E-2</v>
      </c>
      <c r="K90" s="9">
        <f t="shared" si="87"/>
        <v>7.7288749999999995</v>
      </c>
      <c r="L90" s="9">
        <f t="shared" si="88"/>
        <v>2.39595125</v>
      </c>
      <c r="M90" s="1" t="s">
        <v>83</v>
      </c>
      <c r="O90" s="9">
        <f t="shared" ref="O90:O100" si="102">L90+O89-P89-N90</f>
        <v>4.7269722419565046</v>
      </c>
      <c r="P90" s="9">
        <f t="shared" si="89"/>
        <v>7.5198173520407294E-2</v>
      </c>
      <c r="Q90" s="12">
        <f t="shared" si="90"/>
        <v>3.60951232897955E-2</v>
      </c>
      <c r="R90" s="9">
        <f t="shared" si="91"/>
        <v>1.1500565999999999</v>
      </c>
      <c r="S90" s="13">
        <f t="shared" si="92"/>
        <v>3.1385519016886215E-2</v>
      </c>
      <c r="T90" s="2">
        <f t="shared" si="93"/>
        <v>0.31</v>
      </c>
      <c r="U90" s="14">
        <f t="shared" si="94"/>
        <v>9.7295108952347269E-3</v>
      </c>
      <c r="V90" s="2">
        <v>180.9</v>
      </c>
      <c r="W90" s="2">
        <v>0.28000000000000003</v>
      </c>
      <c r="X90" s="2">
        <v>6</v>
      </c>
      <c r="Y90" s="2">
        <v>0.04</v>
      </c>
      <c r="Z90" s="2">
        <v>0.01</v>
      </c>
      <c r="AA90" s="2">
        <v>0.03</v>
      </c>
      <c r="AB90" s="2">
        <v>70</v>
      </c>
      <c r="AC90" s="2">
        <v>0.34</v>
      </c>
      <c r="AD90" s="2"/>
      <c r="AE90" s="2"/>
      <c r="AF90" s="2"/>
      <c r="AG90" s="2"/>
      <c r="AH90" s="2"/>
      <c r="AI90" s="2"/>
      <c r="AJ90" s="1">
        <f t="shared" si="95"/>
        <v>7.7821310703907506E-2</v>
      </c>
      <c r="AK90" s="9">
        <f t="shared" si="96"/>
        <v>7.7288749999999995</v>
      </c>
      <c r="AL90" s="1">
        <f t="shared" si="97"/>
        <v>0.48</v>
      </c>
      <c r="AM90" s="17">
        <f t="shared" si="98"/>
        <v>5743275</v>
      </c>
      <c r="AN90" s="1">
        <f t="shared" si="99"/>
        <v>34544144072.042068</v>
      </c>
    </row>
    <row r="91" spans="1:48" x14ac:dyDescent="0.15">
      <c r="A91" s="1" t="s">
        <v>19</v>
      </c>
      <c r="B91" s="1">
        <f>G6</f>
        <v>0.48</v>
      </c>
      <c r="C91" s="7">
        <v>2</v>
      </c>
      <c r="D91" s="7">
        <f t="shared" si="100"/>
        <v>-1.8672616964411799</v>
      </c>
      <c r="E91" s="10">
        <f t="shared" si="101"/>
        <v>-0.69662640098988005</v>
      </c>
      <c r="F91" s="7" t="s">
        <v>83</v>
      </c>
      <c r="G91" s="1">
        <v>3</v>
      </c>
      <c r="H91" s="9">
        <f t="shared" si="84"/>
        <v>-1.8672616964411799</v>
      </c>
      <c r="I91" s="9">
        <f t="shared" si="85"/>
        <v>271.2827383035588</v>
      </c>
      <c r="J91" s="9">
        <f t="shared" si="86"/>
        <v>1.3634840760573887E-2</v>
      </c>
      <c r="K91" s="9">
        <f t="shared" si="87"/>
        <v>7.7288749999999995</v>
      </c>
      <c r="L91" s="9">
        <f t="shared" si="88"/>
        <v>2.39595125</v>
      </c>
      <c r="M91" s="1" t="s">
        <v>83</v>
      </c>
      <c r="O91" s="9">
        <f t="shared" si="102"/>
        <v>7.0477253184360968</v>
      </c>
      <c r="P91" s="9">
        <f t="shared" si="89"/>
        <v>9.6094612441141078E-2</v>
      </c>
      <c r="Q91" s="12">
        <f t="shared" si="90"/>
        <v>4.6125413971747714E-2</v>
      </c>
      <c r="R91" s="9">
        <f t="shared" si="91"/>
        <v>1.1500565999999999</v>
      </c>
      <c r="S91" s="13">
        <f t="shared" si="92"/>
        <v>4.0107081661674496E-2</v>
      </c>
      <c r="T91" s="2">
        <f t="shared" si="93"/>
        <v>0.31</v>
      </c>
      <c r="U91" s="14">
        <f t="shared" si="94"/>
        <v>1.2433195315119093E-2</v>
      </c>
      <c r="V91" s="2">
        <v>180.9</v>
      </c>
      <c r="W91" s="2">
        <v>0.28000000000000003</v>
      </c>
      <c r="X91" s="2">
        <v>6</v>
      </c>
      <c r="Y91" s="2">
        <v>0.04</v>
      </c>
      <c r="Z91" s="2">
        <v>0.01</v>
      </c>
      <c r="AA91" s="2">
        <v>0.03</v>
      </c>
      <c r="AB91" s="2">
        <v>70</v>
      </c>
      <c r="AC91" s="2">
        <v>0.34</v>
      </c>
      <c r="AD91" s="2"/>
      <c r="AE91" s="2"/>
      <c r="AF91" s="2"/>
      <c r="AG91" s="2"/>
      <c r="AH91" s="2"/>
      <c r="AI91" s="2"/>
      <c r="AJ91" s="1">
        <f t="shared" si="95"/>
        <v>7.8690815613342319E-2</v>
      </c>
      <c r="AK91" s="9">
        <f t="shared" si="96"/>
        <v>7.7288749999999995</v>
      </c>
      <c r="AL91" s="1">
        <f t="shared" si="97"/>
        <v>0.48</v>
      </c>
      <c r="AM91" s="17">
        <f t="shared" si="98"/>
        <v>5743275</v>
      </c>
      <c r="AN91" s="1">
        <f t="shared" si="99"/>
        <v>34930109080.741882</v>
      </c>
    </row>
    <row r="92" spans="1:48" x14ac:dyDescent="0.15">
      <c r="C92" s="7">
        <v>3</v>
      </c>
      <c r="D92" s="7">
        <f t="shared" si="100"/>
        <v>5.8847723339310596</v>
      </c>
      <c r="E92" s="10">
        <f t="shared" si="101"/>
        <v>-1.8672616964411799</v>
      </c>
      <c r="F92" s="7" t="s">
        <v>83</v>
      </c>
      <c r="G92" s="1">
        <v>4</v>
      </c>
      <c r="H92" s="9">
        <f t="shared" si="84"/>
        <v>5.8847723339310596</v>
      </c>
      <c r="I92" s="9">
        <f t="shared" si="85"/>
        <v>279.03477233393102</v>
      </c>
      <c r="J92" s="9">
        <f t="shared" si="86"/>
        <v>3.6957049723412252E-2</v>
      </c>
      <c r="K92" s="9">
        <f t="shared" si="87"/>
        <v>7.7288749999999995</v>
      </c>
      <c r="L92" s="9">
        <f t="shared" si="88"/>
        <v>2.39595125</v>
      </c>
      <c r="M92" s="1" t="s">
        <v>83</v>
      </c>
      <c r="O92" s="9">
        <f t="shared" si="102"/>
        <v>9.347581955994956</v>
      </c>
      <c r="P92" s="9">
        <f t="shared" si="89"/>
        <v>0.34545905114137676</v>
      </c>
      <c r="Q92" s="12">
        <f t="shared" si="90"/>
        <v>0.16582034454786085</v>
      </c>
      <c r="R92" s="9">
        <f t="shared" si="91"/>
        <v>1.1500565999999999</v>
      </c>
      <c r="S92" s="13">
        <f t="shared" si="92"/>
        <v>0.14418450756933257</v>
      </c>
      <c r="T92" s="2">
        <f t="shared" si="93"/>
        <v>0.31</v>
      </c>
      <c r="U92" s="14">
        <f t="shared" si="94"/>
        <v>4.4697197346493099E-2</v>
      </c>
      <c r="V92" s="2">
        <v>180.9</v>
      </c>
      <c r="W92" s="2">
        <v>0.28000000000000003</v>
      </c>
      <c r="X92" s="2">
        <v>6</v>
      </c>
      <c r="Y92" s="2">
        <v>0.04</v>
      </c>
      <c r="Z92" s="2">
        <v>0.01</v>
      </c>
      <c r="AA92" s="2">
        <v>0.03</v>
      </c>
      <c r="AB92" s="2">
        <v>70</v>
      </c>
      <c r="AC92" s="2">
        <v>0.34</v>
      </c>
      <c r="AD92" s="2"/>
      <c r="AE92" s="2"/>
      <c r="AF92" s="2"/>
      <c r="AG92" s="2"/>
      <c r="AH92" s="2"/>
      <c r="AI92" s="2"/>
      <c r="AJ92" s="1">
        <f t="shared" si="95"/>
        <v>8.9066918666632203E-2</v>
      </c>
      <c r="AK92" s="9">
        <f t="shared" si="96"/>
        <v>7.7288749999999995</v>
      </c>
      <c r="AL92" s="1">
        <f t="shared" si="97"/>
        <v>0.48</v>
      </c>
      <c r="AM92" s="17">
        <f t="shared" si="98"/>
        <v>5743275</v>
      </c>
      <c r="AN92" s="1">
        <f t="shared" si="99"/>
        <v>39535963126.852203</v>
      </c>
    </row>
    <row r="93" spans="1:48" x14ac:dyDescent="0.15">
      <c r="C93" s="7">
        <v>4</v>
      </c>
      <c r="D93" s="7">
        <f t="shared" si="100"/>
        <v>11.676814832051599</v>
      </c>
      <c r="E93" s="10">
        <f t="shared" si="101"/>
        <v>5.8847723339310596</v>
      </c>
      <c r="F93" s="7" t="s">
        <v>83</v>
      </c>
      <c r="G93" s="1">
        <v>5</v>
      </c>
      <c r="H93" s="9">
        <f t="shared" si="84"/>
        <v>11.676814832051599</v>
      </c>
      <c r="I93" s="9">
        <f t="shared" si="85"/>
        <v>284.82681483205158</v>
      </c>
      <c r="J93" s="9">
        <f t="shared" si="86"/>
        <v>7.5139602952583637E-2</v>
      </c>
      <c r="K93" s="9">
        <f t="shared" si="87"/>
        <v>7.7288749999999995</v>
      </c>
      <c r="L93" s="9">
        <f t="shared" si="88"/>
        <v>2.39595125</v>
      </c>
      <c r="M93" s="1" t="s">
        <v>85</v>
      </c>
      <c r="N93" s="9">
        <f>(O92-P92)*$C$21/100</f>
        <v>8.5520167596109005</v>
      </c>
      <c r="O93" s="9">
        <f t="shared" si="102"/>
        <v>2.8460573952426778</v>
      </c>
      <c r="P93" s="9">
        <f t="shared" si="89"/>
        <v>0.2138516226587992</v>
      </c>
      <c r="Q93" s="12">
        <f t="shared" si="90"/>
        <v>0.10264877887622362</v>
      </c>
      <c r="R93" s="9">
        <f t="shared" si="91"/>
        <v>1.1500565999999999</v>
      </c>
      <c r="S93" s="13">
        <f t="shared" si="92"/>
        <v>8.9255414799779095E-2</v>
      </c>
      <c r="T93" s="2">
        <f t="shared" si="93"/>
        <v>0.31</v>
      </c>
      <c r="U93" s="14">
        <f t="shared" si="94"/>
        <v>2.7669178587931519E-2</v>
      </c>
      <c r="V93" s="2">
        <v>180.9</v>
      </c>
      <c r="W93" s="2">
        <v>0.28000000000000003</v>
      </c>
      <c r="X93" s="2">
        <v>6</v>
      </c>
      <c r="Y93" s="2">
        <v>0.04</v>
      </c>
      <c r="Z93" s="2">
        <v>0.01</v>
      </c>
      <c r="AA93" s="2">
        <v>0.03</v>
      </c>
      <c r="AB93" s="2">
        <v>70</v>
      </c>
      <c r="AC93" s="2">
        <v>0.34</v>
      </c>
      <c r="AD93" s="2"/>
      <c r="AE93" s="2"/>
      <c r="AF93" s="2"/>
      <c r="AG93" s="2"/>
      <c r="AH93" s="2"/>
      <c r="AI93" s="2"/>
      <c r="AJ93" s="1">
        <f t="shared" si="95"/>
        <v>8.35907078338788E-2</v>
      </c>
      <c r="AK93" s="9">
        <f t="shared" si="96"/>
        <v>7.7288749999999995</v>
      </c>
      <c r="AL93" s="1">
        <f t="shared" si="97"/>
        <v>0.48</v>
      </c>
      <c r="AM93" s="17">
        <f t="shared" si="98"/>
        <v>5743275</v>
      </c>
      <c r="AN93" s="1">
        <f t="shared" si="99"/>
        <v>37105124912.17263</v>
      </c>
    </row>
    <row r="94" spans="1:48" x14ac:dyDescent="0.15">
      <c r="C94" s="7">
        <v>5</v>
      </c>
      <c r="D94" s="7">
        <f t="shared" si="100"/>
        <v>16.9713064964997</v>
      </c>
      <c r="E94" s="10">
        <f t="shared" si="101"/>
        <v>11.676814832051599</v>
      </c>
      <c r="F94" s="7" t="s">
        <v>85</v>
      </c>
      <c r="G94" s="1">
        <v>6</v>
      </c>
      <c r="H94" s="9">
        <f t="shared" si="84"/>
        <v>16.9713064964997</v>
      </c>
      <c r="I94" s="9">
        <f t="shared" si="85"/>
        <v>290.1213064964997</v>
      </c>
      <c r="J94" s="9">
        <f t="shared" si="86"/>
        <v>0.14021778643286237</v>
      </c>
      <c r="K94" s="9">
        <f t="shared" si="87"/>
        <v>7.7288749999999995</v>
      </c>
      <c r="L94" s="9">
        <f t="shared" si="88"/>
        <v>2.39595125</v>
      </c>
      <c r="M94" s="1" t="s">
        <v>83</v>
      </c>
      <c r="O94" s="9">
        <f t="shared" si="102"/>
        <v>5.0281570225838781</v>
      </c>
      <c r="P94" s="9">
        <f t="shared" si="89"/>
        <v>0.70503704754356333</v>
      </c>
      <c r="Q94" s="12">
        <f t="shared" si="90"/>
        <v>0.3384177828209104</v>
      </c>
      <c r="R94" s="9">
        <f t="shared" si="91"/>
        <v>1.1500565999999999</v>
      </c>
      <c r="S94" s="13">
        <f t="shared" si="92"/>
        <v>0.29426185008712652</v>
      </c>
      <c r="T94" s="2">
        <f t="shared" si="93"/>
        <v>0.31</v>
      </c>
      <c r="U94" s="14">
        <f t="shared" si="94"/>
        <v>9.1221173527009217E-2</v>
      </c>
      <c r="V94" s="2">
        <v>220.1</v>
      </c>
      <c r="W94" s="2">
        <v>0.28000000000000003</v>
      </c>
      <c r="X94" s="2">
        <v>12.1</v>
      </c>
      <c r="Y94" s="2">
        <v>0.04</v>
      </c>
      <c r="Z94" s="2">
        <v>1.4999999999999999E-2</v>
      </c>
      <c r="AA94" s="2">
        <v>0.03</v>
      </c>
      <c r="AB94" s="2">
        <v>70</v>
      </c>
      <c r="AC94" s="2">
        <v>0.34</v>
      </c>
      <c r="AD94" s="2"/>
      <c r="AE94" s="2"/>
      <c r="AF94" s="2"/>
      <c r="AG94" s="2"/>
      <c r="AH94" s="2"/>
      <c r="AI94" s="2"/>
      <c r="AJ94" s="1">
        <f t="shared" si="95"/>
        <v>0.11524917940628616</v>
      </c>
      <c r="AK94" s="9">
        <f t="shared" si="96"/>
        <v>7.7288749999999995</v>
      </c>
      <c r="AL94" s="1">
        <f t="shared" si="97"/>
        <v>0.48</v>
      </c>
      <c r="AM94" s="17">
        <f t="shared" si="98"/>
        <v>5743275</v>
      </c>
      <c r="AN94" s="1">
        <f t="shared" si="99"/>
        <v>51158021133.091415</v>
      </c>
    </row>
    <row r="95" spans="1:48" x14ac:dyDescent="0.15">
      <c r="C95" s="7">
        <v>6</v>
      </c>
      <c r="D95" s="7">
        <f t="shared" si="100"/>
        <v>21.584630129259502</v>
      </c>
      <c r="E95" s="10">
        <f t="shared" si="101"/>
        <v>16.9713064964997</v>
      </c>
      <c r="F95" s="7" t="s">
        <v>83</v>
      </c>
      <c r="G95" s="1">
        <v>7</v>
      </c>
      <c r="H95" s="9">
        <f t="shared" si="84"/>
        <v>21.584630129259502</v>
      </c>
      <c r="I95" s="9">
        <f t="shared" si="85"/>
        <v>294.73463012925947</v>
      </c>
      <c r="J95" s="9">
        <f t="shared" si="86"/>
        <v>0.23710681477281578</v>
      </c>
      <c r="K95" s="9">
        <f t="shared" si="87"/>
        <v>7.7288749999999995</v>
      </c>
      <c r="L95" s="9">
        <f t="shared" si="88"/>
        <v>2.39595125</v>
      </c>
      <c r="M95" s="1" t="s">
        <v>83</v>
      </c>
      <c r="O95" s="9">
        <f t="shared" si="102"/>
        <v>6.719071225040314</v>
      </c>
      <c r="P95" s="9">
        <f t="shared" si="89"/>
        <v>1.5931375764009901</v>
      </c>
      <c r="Q95" s="12">
        <f t="shared" si="90"/>
        <v>0.76470603667247516</v>
      </c>
      <c r="R95" s="9">
        <f t="shared" si="91"/>
        <v>1.1500565999999999</v>
      </c>
      <c r="S95" s="13">
        <f t="shared" si="92"/>
        <v>0.66492904494654892</v>
      </c>
      <c r="T95" s="2">
        <f t="shared" si="93"/>
        <v>0.31</v>
      </c>
      <c r="U95" s="14">
        <f t="shared" si="94"/>
        <v>0.20612800393343017</v>
      </c>
      <c r="V95" s="2">
        <v>220.1</v>
      </c>
      <c r="W95" s="2">
        <v>0.28000000000000003</v>
      </c>
      <c r="X95" s="2">
        <v>12.1</v>
      </c>
      <c r="Y95" s="2">
        <v>0.04</v>
      </c>
      <c r="Z95" s="2">
        <v>1.4999999999999999E-2</v>
      </c>
      <c r="AA95" s="2">
        <v>0.03</v>
      </c>
      <c r="AB95" s="2">
        <v>118</v>
      </c>
      <c r="AC95" s="2">
        <v>0.34</v>
      </c>
      <c r="AD95" s="2"/>
      <c r="AE95" s="2"/>
      <c r="AF95" s="2"/>
      <c r="AG95" s="2"/>
      <c r="AH95" s="2"/>
      <c r="AI95" s="2"/>
      <c r="AJ95" s="1">
        <f t="shared" si="95"/>
        <v>0.16852321606499115</v>
      </c>
      <c r="AK95" s="9">
        <f t="shared" si="96"/>
        <v>7.7288749999999995</v>
      </c>
      <c r="AL95" s="1">
        <f t="shared" si="97"/>
        <v>0.48</v>
      </c>
      <c r="AM95" s="17">
        <f t="shared" si="98"/>
        <v>5743275</v>
      </c>
      <c r="AN95" s="1">
        <f t="shared" si="99"/>
        <v>74805862334.835037</v>
      </c>
    </row>
    <row r="96" spans="1:48" x14ac:dyDescent="0.15">
      <c r="C96" s="7">
        <v>7</v>
      </c>
      <c r="D96" s="7">
        <f t="shared" si="100"/>
        <v>23.388916091967101</v>
      </c>
      <c r="E96" s="10">
        <f t="shared" si="101"/>
        <v>21.584630129259502</v>
      </c>
      <c r="F96" s="7" t="s">
        <v>83</v>
      </c>
      <c r="G96" s="1">
        <v>8</v>
      </c>
      <c r="H96" s="9">
        <f t="shared" si="84"/>
        <v>23.388916091967101</v>
      </c>
      <c r="I96" s="9">
        <f t="shared" si="85"/>
        <v>296.53891609196705</v>
      </c>
      <c r="J96" s="9">
        <f t="shared" si="86"/>
        <v>0.2898943041955635</v>
      </c>
      <c r="K96" s="9">
        <f t="shared" si="87"/>
        <v>7.7288749999999995</v>
      </c>
      <c r="L96" s="9">
        <f t="shared" si="88"/>
        <v>2.39595125</v>
      </c>
      <c r="M96" s="1" t="s">
        <v>83</v>
      </c>
      <c r="O96" s="9">
        <f t="shared" si="102"/>
        <v>7.5218848986393247</v>
      </c>
      <c r="P96" s="9">
        <f t="shared" si="89"/>
        <v>2.1805515889301637</v>
      </c>
      <c r="Q96" s="12">
        <f t="shared" si="90"/>
        <v>1.0466647626864785</v>
      </c>
      <c r="R96" s="9">
        <f t="shared" si="91"/>
        <v>1.1500565999999999</v>
      </c>
      <c r="S96" s="13">
        <f t="shared" si="92"/>
        <v>0.910098479228308</v>
      </c>
      <c r="T96" s="2">
        <f t="shared" si="93"/>
        <v>0.31</v>
      </c>
      <c r="U96" s="14">
        <f t="shared" si="94"/>
        <v>0.28213052856077547</v>
      </c>
      <c r="V96" s="2">
        <v>220.1</v>
      </c>
      <c r="W96" s="2">
        <v>0.28000000000000003</v>
      </c>
      <c r="X96" s="2">
        <v>12.1</v>
      </c>
      <c r="Y96" s="2">
        <v>0.04</v>
      </c>
      <c r="Z96" s="2">
        <v>1.4999999999999999E-2</v>
      </c>
      <c r="AA96" s="2">
        <v>0.03</v>
      </c>
      <c r="AB96" s="2">
        <v>118</v>
      </c>
      <c r="AC96" s="2">
        <v>0.34</v>
      </c>
      <c r="AD96" s="2"/>
      <c r="AE96" s="2"/>
      <c r="AF96" s="2"/>
      <c r="AG96" s="2"/>
      <c r="AH96" s="2"/>
      <c r="AI96" s="2"/>
      <c r="AJ96" s="1">
        <f t="shared" si="95"/>
        <v>0.19296562798514541</v>
      </c>
      <c r="AK96" s="9">
        <f t="shared" si="96"/>
        <v>7.7288749999999995</v>
      </c>
      <c r="AL96" s="1">
        <f t="shared" si="97"/>
        <v>0.48</v>
      </c>
      <c r="AM96" s="17">
        <f t="shared" si="98"/>
        <v>5743275</v>
      </c>
      <c r="AN96" s="1">
        <f t="shared" si="99"/>
        <v>85655617899.227142</v>
      </c>
    </row>
    <row r="97" spans="1:50" x14ac:dyDescent="0.15">
      <c r="C97" s="7">
        <v>8</v>
      </c>
      <c r="D97" s="7">
        <f t="shared" si="100"/>
        <v>22.697056172860201</v>
      </c>
      <c r="E97" s="10">
        <f t="shared" si="101"/>
        <v>23.388916091967101</v>
      </c>
      <c r="F97" s="7" t="s">
        <v>83</v>
      </c>
      <c r="G97" s="1">
        <v>9</v>
      </c>
      <c r="H97" s="9">
        <f t="shared" si="84"/>
        <v>22.697056172860201</v>
      </c>
      <c r="I97" s="9">
        <f t="shared" si="85"/>
        <v>295.84705617286016</v>
      </c>
      <c r="J97" s="9">
        <f t="shared" si="86"/>
        <v>0.26846750106992423</v>
      </c>
      <c r="K97" s="9">
        <f t="shared" si="87"/>
        <v>7.7288749999999995</v>
      </c>
      <c r="L97" s="9">
        <f t="shared" si="88"/>
        <v>2.39595125</v>
      </c>
      <c r="M97" s="1" t="s">
        <v>83</v>
      </c>
      <c r="O97" s="9">
        <f t="shared" si="102"/>
        <v>7.7372845597091606</v>
      </c>
      <c r="P97" s="9">
        <f t="shared" si="89"/>
        <v>2.0772094508120271</v>
      </c>
      <c r="Q97" s="12">
        <f t="shared" si="90"/>
        <v>0.99706053638977299</v>
      </c>
      <c r="R97" s="9">
        <f t="shared" si="91"/>
        <v>1.1500565999999999</v>
      </c>
      <c r="S97" s="13">
        <f t="shared" si="92"/>
        <v>0.86696649224896682</v>
      </c>
      <c r="T97" s="2">
        <f t="shared" si="93"/>
        <v>0.31</v>
      </c>
      <c r="U97" s="14">
        <f t="shared" si="94"/>
        <v>0.26875961259717973</v>
      </c>
      <c r="V97" s="2">
        <v>220.1</v>
      </c>
      <c r="W97" s="2">
        <v>0.28000000000000003</v>
      </c>
      <c r="X97" s="2">
        <v>12.1</v>
      </c>
      <c r="Y97" s="2">
        <v>0.04</v>
      </c>
      <c r="Z97" s="2">
        <v>1.4999999999999999E-2</v>
      </c>
      <c r="AA97" s="2">
        <v>0.03</v>
      </c>
      <c r="AB97" s="2">
        <v>118</v>
      </c>
      <c r="AC97" s="2">
        <v>0.34</v>
      </c>
      <c r="AD97" s="2"/>
      <c r="AE97" s="2"/>
      <c r="AF97" s="2"/>
      <c r="AG97" s="2"/>
      <c r="AH97" s="2"/>
      <c r="AI97" s="2"/>
      <c r="AJ97" s="1">
        <f t="shared" si="95"/>
        <v>0.18866554141125302</v>
      </c>
      <c r="AK97" s="9">
        <f t="shared" si="96"/>
        <v>7.7288749999999995</v>
      </c>
      <c r="AL97" s="1">
        <f t="shared" si="97"/>
        <v>0.48</v>
      </c>
      <c r="AM97" s="17">
        <f t="shared" si="98"/>
        <v>5743275</v>
      </c>
      <c r="AN97" s="1">
        <f t="shared" si="99"/>
        <v>83746850123.572937</v>
      </c>
    </row>
    <row r="98" spans="1:50" x14ac:dyDescent="0.15">
      <c r="C98" s="7">
        <v>9</v>
      </c>
      <c r="D98" s="7">
        <f t="shared" si="100"/>
        <v>20.198831359484998</v>
      </c>
      <c r="E98" s="10">
        <f t="shared" si="101"/>
        <v>22.697056172860201</v>
      </c>
      <c r="F98" s="7" t="s">
        <v>83</v>
      </c>
      <c r="G98" s="1">
        <v>10</v>
      </c>
      <c r="H98" s="9">
        <f t="shared" si="84"/>
        <v>20.198831359484998</v>
      </c>
      <c r="I98" s="9">
        <f t="shared" si="85"/>
        <v>293.34883135948496</v>
      </c>
      <c r="J98" s="9">
        <f t="shared" si="86"/>
        <v>0.20284610154604557</v>
      </c>
      <c r="K98" s="9">
        <f t="shared" si="87"/>
        <v>7.7288749999999995</v>
      </c>
      <c r="L98" s="9">
        <f t="shared" si="88"/>
        <v>2.39595125</v>
      </c>
      <c r="M98" s="1" t="s">
        <v>83</v>
      </c>
      <c r="O98" s="9">
        <f t="shared" si="102"/>
        <v>8.0560263588971335</v>
      </c>
      <c r="P98" s="9">
        <f t="shared" si="89"/>
        <v>1.6341335408544677</v>
      </c>
      <c r="Q98" s="12">
        <f t="shared" si="90"/>
        <v>0.78438409961014444</v>
      </c>
      <c r="R98" s="9">
        <f t="shared" si="91"/>
        <v>1.1500565999999999</v>
      </c>
      <c r="S98" s="13">
        <f t="shared" si="92"/>
        <v>0.68203956188777537</v>
      </c>
      <c r="T98" s="2">
        <f t="shared" si="93"/>
        <v>0.31</v>
      </c>
      <c r="U98" s="14">
        <f t="shared" si="94"/>
        <v>0.21143226418521036</v>
      </c>
      <c r="V98" s="2">
        <v>220.1</v>
      </c>
      <c r="W98" s="2">
        <v>0.28000000000000003</v>
      </c>
      <c r="X98" s="2">
        <v>12.1</v>
      </c>
      <c r="Y98" s="2">
        <v>0.04</v>
      </c>
      <c r="Z98" s="2">
        <v>1.4999999999999999E-2</v>
      </c>
      <c r="AA98" s="2">
        <v>0.03</v>
      </c>
      <c r="AB98" s="2">
        <v>118</v>
      </c>
      <c r="AC98" s="2">
        <v>0.34</v>
      </c>
      <c r="AD98" s="2"/>
      <c r="AE98" s="2"/>
      <c r="AF98" s="2"/>
      <c r="AG98" s="2"/>
      <c r="AH98" s="2"/>
      <c r="AI98" s="2"/>
      <c r="AJ98" s="1">
        <f t="shared" si="95"/>
        <v>0.17022906616196365</v>
      </c>
      <c r="AK98" s="9">
        <f t="shared" si="96"/>
        <v>7.7288749999999995</v>
      </c>
      <c r="AL98" s="1">
        <f t="shared" si="97"/>
        <v>0.48</v>
      </c>
      <c r="AM98" s="17">
        <f t="shared" si="98"/>
        <v>5743275</v>
      </c>
      <c r="AN98" s="1">
        <f t="shared" si="99"/>
        <v>75563073065.187927</v>
      </c>
    </row>
    <row r="99" spans="1:50" x14ac:dyDescent="0.15">
      <c r="C99" s="7">
        <v>10</v>
      </c>
      <c r="D99" s="7">
        <f t="shared" si="100"/>
        <v>13.3283277431151</v>
      </c>
      <c r="E99" s="10">
        <f t="shared" si="101"/>
        <v>20.198831359484998</v>
      </c>
      <c r="F99" s="7" t="s">
        <v>83</v>
      </c>
      <c r="G99" s="1">
        <v>11</v>
      </c>
      <c r="H99" s="9">
        <f t="shared" si="84"/>
        <v>13.3283277431151</v>
      </c>
      <c r="I99" s="9">
        <f t="shared" si="85"/>
        <v>286.47832774311507</v>
      </c>
      <c r="J99" s="9">
        <f t="shared" si="86"/>
        <v>9.1507398968251469E-2</v>
      </c>
      <c r="K99" s="9">
        <f t="shared" si="87"/>
        <v>7.7288749999999995</v>
      </c>
      <c r="L99" s="9">
        <f t="shared" si="88"/>
        <v>2.39595125</v>
      </c>
      <c r="M99" s="1" t="s">
        <v>85</v>
      </c>
      <c r="N99" s="9">
        <f>(O98-P98)*$C$21/100</f>
        <v>6.1007981771405335</v>
      </c>
      <c r="O99" s="9">
        <f t="shared" si="102"/>
        <v>2.7170458909021322</v>
      </c>
      <c r="P99" s="9">
        <f t="shared" si="89"/>
        <v>0.24862980235382967</v>
      </c>
      <c r="Q99" s="12">
        <f t="shared" si="90"/>
        <v>0.11934230512983823</v>
      </c>
      <c r="R99" s="9">
        <f t="shared" si="91"/>
        <v>1.1500565999999999</v>
      </c>
      <c r="S99" s="13">
        <f t="shared" si="92"/>
        <v>0.10377081017563679</v>
      </c>
      <c r="T99" s="2">
        <f t="shared" si="93"/>
        <v>0.31</v>
      </c>
      <c r="U99" s="14">
        <f t="shared" si="94"/>
        <v>3.2168951154447407E-2</v>
      </c>
      <c r="V99" s="2">
        <v>180.9</v>
      </c>
      <c r="W99" s="2">
        <v>0.28000000000000003</v>
      </c>
      <c r="X99" s="2">
        <v>6</v>
      </c>
      <c r="Y99" s="2">
        <v>0.04</v>
      </c>
      <c r="Z99" s="2">
        <v>0.01</v>
      </c>
      <c r="AA99" s="2">
        <v>0.03</v>
      </c>
      <c r="AB99" s="2">
        <v>70</v>
      </c>
      <c r="AC99" s="2">
        <v>0.34</v>
      </c>
      <c r="AD99" s="2"/>
      <c r="AE99" s="2"/>
      <c r="AF99" s="2"/>
      <c r="AG99" s="2"/>
      <c r="AH99" s="2"/>
      <c r="AI99" s="2"/>
      <c r="AJ99" s="1">
        <f t="shared" si="95"/>
        <v>8.5037834691270298E-2</v>
      </c>
      <c r="AK99" s="9">
        <f t="shared" si="96"/>
        <v>7.7288749999999995</v>
      </c>
      <c r="AL99" s="1">
        <f t="shared" si="97"/>
        <v>0.48</v>
      </c>
      <c r="AM99" s="17">
        <f t="shared" si="98"/>
        <v>5743275</v>
      </c>
      <c r="AN99" s="1">
        <f t="shared" si="99"/>
        <v>37747490842.533958</v>
      </c>
    </row>
    <row r="100" spans="1:50" x14ac:dyDescent="0.15">
      <c r="C100" s="7">
        <v>11</v>
      </c>
      <c r="D100" s="7">
        <f t="shared" si="100"/>
        <v>7.7389871148398699</v>
      </c>
      <c r="E100" s="10">
        <f t="shared" si="101"/>
        <v>13.3283277431151</v>
      </c>
      <c r="F100" s="7" t="s">
        <v>85</v>
      </c>
      <c r="G100" s="1">
        <v>12</v>
      </c>
      <c r="H100" s="9">
        <f t="shared" si="84"/>
        <v>7.7389871148398699</v>
      </c>
      <c r="I100" s="9">
        <f t="shared" si="85"/>
        <v>280.88898711483984</v>
      </c>
      <c r="J100" s="9">
        <f t="shared" si="86"/>
        <v>4.6530291389269451E-2</v>
      </c>
      <c r="K100" s="9">
        <f t="shared" si="87"/>
        <v>7.7288749999999995</v>
      </c>
      <c r="L100" s="9">
        <f t="shared" si="88"/>
        <v>2.39595125</v>
      </c>
      <c r="M100" s="1" t="s">
        <v>83</v>
      </c>
      <c r="O100" s="9">
        <f t="shared" si="102"/>
        <v>4.8643673385483028</v>
      </c>
      <c r="P100" s="9">
        <f t="shared" si="89"/>
        <v>0.22634042968709767</v>
      </c>
      <c r="Q100" s="12">
        <f t="shared" si="90"/>
        <v>0.10864340624980688</v>
      </c>
      <c r="R100" s="9">
        <f t="shared" si="91"/>
        <v>1.1500565999999999</v>
      </c>
      <c r="S100" s="13">
        <f t="shared" si="92"/>
        <v>9.4467877711242113E-2</v>
      </c>
      <c r="T100" s="2">
        <f t="shared" si="93"/>
        <v>0.31</v>
      </c>
      <c r="U100" s="14">
        <f t="shared" si="94"/>
        <v>2.9285042090485054E-2</v>
      </c>
      <c r="V100" s="2">
        <v>180.9</v>
      </c>
      <c r="W100" s="2">
        <v>0.28000000000000003</v>
      </c>
      <c r="X100" s="2">
        <v>6</v>
      </c>
      <c r="Y100" s="2">
        <v>0.04</v>
      </c>
      <c r="Z100" s="2">
        <v>0.01</v>
      </c>
      <c r="AA100" s="2">
        <v>0.03</v>
      </c>
      <c r="AB100" s="2">
        <v>70</v>
      </c>
      <c r="AC100" s="2">
        <v>0.34</v>
      </c>
      <c r="AD100" s="2"/>
      <c r="AE100" s="2"/>
      <c r="AF100" s="2"/>
      <c r="AG100" s="2"/>
      <c r="AH100" s="2"/>
      <c r="AI100" s="2"/>
      <c r="AJ100" s="1">
        <f t="shared" si="95"/>
        <v>8.4110369536300009E-2</v>
      </c>
      <c r="AK100" s="9">
        <f t="shared" si="96"/>
        <v>7.7288749999999995</v>
      </c>
      <c r="AL100" s="1">
        <f t="shared" si="97"/>
        <v>0.48</v>
      </c>
      <c r="AM100" s="17">
        <f t="shared" si="98"/>
        <v>5743275</v>
      </c>
      <c r="AN100" s="1">
        <f t="shared" si="99"/>
        <v>37335797828.817039</v>
      </c>
      <c r="AO100" s="1">
        <f>SUM(AN89:AN100)</f>
        <v>626482546268.48596</v>
      </c>
    </row>
    <row r="101" spans="1:50" x14ac:dyDescent="0.15">
      <c r="C101" s="7">
        <v>12</v>
      </c>
      <c r="D101" s="7">
        <f t="shared" si="100"/>
        <v>6.36149504940665</v>
      </c>
      <c r="E101" s="10">
        <f t="shared" si="101"/>
        <v>7.7389871148398699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3.4259284646947199</v>
      </c>
      <c r="E105" s="7"/>
      <c r="F105" s="7"/>
      <c r="G105" s="1">
        <v>1</v>
      </c>
      <c r="H105" s="9">
        <f t="shared" ref="H105:H116" si="103">E106</f>
        <v>3.4259284646947199</v>
      </c>
      <c r="I105" s="9">
        <f t="shared" ref="I105:I116" si="104">H105+273.15</f>
        <v>276.5759284646947</v>
      </c>
      <c r="J105" s="9">
        <f t="shared" ref="J105:J116" si="105">EXP(($C$15*(I105-$C$13))/($C$16*I105*$C$13))</f>
        <v>2.7099991305539018E-2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1.7557819012777198E-2</v>
      </c>
      <c r="Q105" s="12">
        <f t="shared" ref="Q105:Q116" si="109">P105*$B$107</f>
        <v>5.267345703833159E-3</v>
      </c>
      <c r="R105" s="9">
        <f t="shared" ref="R105:R116" si="110">L105*$B$107</f>
        <v>0.19436706250000002</v>
      </c>
      <c r="S105" s="13">
        <f t="shared" ref="S105:S116" si="111">Q105/R105</f>
        <v>2.7099991305539015E-2</v>
      </c>
      <c r="T105" s="2">
        <f t="shared" ref="T105:T116" si="112">$B$106/100</f>
        <v>0.01</v>
      </c>
      <c r="U105" s="14">
        <f t="shared" ref="U105:U116" si="113">S105*T105</f>
        <v>2.7099991305539015E-4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5.7609999130553901E-3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855634</v>
      </c>
      <c r="AX105" s="1">
        <f t="shared" ref="AX105:AX116" si="120">AW105*10000*AV105*0.67*AU105*AT105</f>
        <v>641923649.61218536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-0.69662640098988005</v>
      </c>
      <c r="E106" s="10">
        <f t="shared" ref="E106:E117" si="122">D105</f>
        <v>3.4259284646947199</v>
      </c>
      <c r="F106" s="7" t="s">
        <v>83</v>
      </c>
      <c r="G106" s="1">
        <v>2</v>
      </c>
      <c r="H106" s="9">
        <f t="shared" si="103"/>
        <v>-0.69662640098988005</v>
      </c>
      <c r="I106" s="9">
        <f t="shared" si="104"/>
        <v>272.45337359901009</v>
      </c>
      <c r="J106" s="9">
        <f t="shared" si="105"/>
        <v>1.5908317136485363E-2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1.2782225976538897</v>
      </c>
      <c r="P106" s="9">
        <f t="shared" si="108"/>
        <v>2.0334370454500209E-2</v>
      </c>
      <c r="Q106" s="12">
        <f t="shared" si="109"/>
        <v>6.1003111363500629E-3</v>
      </c>
      <c r="R106" s="9">
        <f t="shared" si="110"/>
        <v>0.19436706250000002</v>
      </c>
      <c r="S106" s="13">
        <f t="shared" si="111"/>
        <v>3.1385519016886222E-2</v>
      </c>
      <c r="T106" s="2">
        <f t="shared" si="112"/>
        <v>0.01</v>
      </c>
      <c r="U106" s="14">
        <f t="shared" si="113"/>
        <v>3.1385519016886225E-4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5.8038551901688626E-3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855634</v>
      </c>
      <c r="AX106" s="1">
        <f t="shared" si="120"/>
        <v>646698830.36292267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-1.8672616964411799</v>
      </c>
      <c r="E107" s="10">
        <f t="shared" si="122"/>
        <v>-0.69662640098988005</v>
      </c>
      <c r="F107" s="7" t="s">
        <v>83</v>
      </c>
      <c r="G107" s="1">
        <v>3</v>
      </c>
      <c r="H107" s="9">
        <f t="shared" si="103"/>
        <v>-1.8672616964411799</v>
      </c>
      <c r="I107" s="9">
        <f t="shared" si="104"/>
        <v>271.2827383035588</v>
      </c>
      <c r="J107" s="9">
        <f t="shared" si="105"/>
        <v>1.3634840760573887E-2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1.9057784355327227</v>
      </c>
      <c r="P107" s="9">
        <f t="shared" si="108"/>
        <v>2.5984985493424304E-2</v>
      </c>
      <c r="Q107" s="12">
        <f t="shared" si="109"/>
        <v>7.7954956480272911E-3</v>
      </c>
      <c r="R107" s="9">
        <f t="shared" si="110"/>
        <v>0.19436706250000002</v>
      </c>
      <c r="S107" s="13">
        <f t="shared" si="111"/>
        <v>4.0107081661674496E-2</v>
      </c>
      <c r="T107" s="2">
        <f t="shared" si="112"/>
        <v>0.01</v>
      </c>
      <c r="U107" s="14">
        <f t="shared" si="113"/>
        <v>4.0107081661674499E-4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5.8910708166167447E-3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855634</v>
      </c>
      <c r="AX107" s="1">
        <f t="shared" si="120"/>
        <v>656416895.64283431</v>
      </c>
    </row>
    <row r="108" spans="1:50" x14ac:dyDescent="0.15">
      <c r="C108" s="7">
        <v>3</v>
      </c>
      <c r="D108" s="7">
        <f t="shared" si="121"/>
        <v>5.8847723339310596</v>
      </c>
      <c r="E108" s="10">
        <f t="shared" si="122"/>
        <v>-1.8672616964411799</v>
      </c>
      <c r="F108" s="7" t="s">
        <v>83</v>
      </c>
      <c r="G108" s="1">
        <v>4</v>
      </c>
      <c r="H108" s="9">
        <f t="shared" si="103"/>
        <v>5.8847723339310596</v>
      </c>
      <c r="I108" s="9">
        <f t="shared" si="104"/>
        <v>279.03477233393102</v>
      </c>
      <c r="J108" s="9">
        <f t="shared" si="105"/>
        <v>3.6957049723412252E-2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2.5276836583726316</v>
      </c>
      <c r="P108" s="9">
        <f t="shared" si="108"/>
        <v>9.3415730647533932E-2</v>
      </c>
      <c r="Q108" s="12">
        <f t="shared" si="109"/>
        <v>2.8024719194260177E-2</v>
      </c>
      <c r="R108" s="9">
        <f t="shared" si="110"/>
        <v>0.19436706250000002</v>
      </c>
      <c r="S108" s="13">
        <f t="shared" si="111"/>
        <v>0.14418450756933252</v>
      </c>
      <c r="T108" s="2">
        <f t="shared" si="112"/>
        <v>0.01</v>
      </c>
      <c r="U108" s="14">
        <f t="shared" si="113"/>
        <v>1.4418450756933253E-3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6.9318450756933256E-3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855634</v>
      </c>
      <c r="AX108" s="1">
        <f t="shared" si="120"/>
        <v>772385932.42320919</v>
      </c>
    </row>
    <row r="109" spans="1:50" x14ac:dyDescent="0.15">
      <c r="C109" s="7">
        <v>4</v>
      </c>
      <c r="D109" s="7">
        <f t="shared" si="121"/>
        <v>11.676814832051599</v>
      </c>
      <c r="E109" s="10">
        <f t="shared" si="122"/>
        <v>5.8847723339310596</v>
      </c>
      <c r="F109" s="7" t="s">
        <v>83</v>
      </c>
      <c r="G109" s="1">
        <v>5</v>
      </c>
      <c r="H109" s="9">
        <f t="shared" si="103"/>
        <v>11.676814832051599</v>
      </c>
      <c r="I109" s="9">
        <f t="shared" si="104"/>
        <v>284.82681483205158</v>
      </c>
      <c r="J109" s="9">
        <f t="shared" si="105"/>
        <v>7.5139602952583637E-2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2.3125545313388427</v>
      </c>
      <c r="O109" s="9">
        <f t="shared" si="123"/>
        <v>0.76960360471958866</v>
      </c>
      <c r="P109" s="9">
        <f t="shared" si="108"/>
        <v>5.7827709289507014E-2</v>
      </c>
      <c r="Q109" s="12">
        <f t="shared" si="109"/>
        <v>1.7348312786852102E-2</v>
      </c>
      <c r="R109" s="9">
        <f t="shared" si="110"/>
        <v>0.19436706250000002</v>
      </c>
      <c r="S109" s="13">
        <f t="shared" si="111"/>
        <v>8.9255414799779151E-2</v>
      </c>
      <c r="T109" s="2">
        <f t="shared" si="112"/>
        <v>0.01</v>
      </c>
      <c r="U109" s="14">
        <f t="shared" si="113"/>
        <v>8.9255414799779148E-4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6.3825541479977915E-3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855634</v>
      </c>
      <c r="AX109" s="1">
        <f t="shared" si="120"/>
        <v>711180787.0792346</v>
      </c>
    </row>
    <row r="110" spans="1:50" x14ac:dyDescent="0.15">
      <c r="C110" s="7">
        <v>5</v>
      </c>
      <c r="D110" s="7">
        <f t="shared" si="121"/>
        <v>16.9713064964997</v>
      </c>
      <c r="E110" s="10">
        <f t="shared" si="122"/>
        <v>11.676814832051599</v>
      </c>
      <c r="F110" s="7" t="s">
        <v>85</v>
      </c>
      <c r="G110" s="1">
        <v>6</v>
      </c>
      <c r="H110" s="9">
        <f t="shared" si="103"/>
        <v>16.9713064964997</v>
      </c>
      <c r="I110" s="9">
        <f t="shared" si="104"/>
        <v>290.1213064964997</v>
      </c>
      <c r="J110" s="9">
        <f t="shared" si="105"/>
        <v>0.14021778643286237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1.3596661037634152</v>
      </c>
      <c r="P110" s="9">
        <f t="shared" si="108"/>
        <v>0.19064937135750065</v>
      </c>
      <c r="Q110" s="12">
        <f t="shared" si="109"/>
        <v>5.719481140725019E-2</v>
      </c>
      <c r="R110" s="9">
        <f t="shared" si="110"/>
        <v>0.19436706250000002</v>
      </c>
      <c r="S110" s="13">
        <f t="shared" si="111"/>
        <v>0.29426185008712669</v>
      </c>
      <c r="T110" s="2">
        <f t="shared" si="112"/>
        <v>0.01</v>
      </c>
      <c r="U110" s="14">
        <f t="shared" si="113"/>
        <v>2.9426185008712669E-3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8.4326185008712674E-3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855634</v>
      </c>
      <c r="AX110" s="1">
        <f t="shared" si="120"/>
        <v>939610714.38302481</v>
      </c>
    </row>
    <row r="111" spans="1:50" x14ac:dyDescent="0.15">
      <c r="C111" s="7">
        <v>6</v>
      </c>
      <c r="D111" s="7">
        <f t="shared" si="121"/>
        <v>21.584630129259502</v>
      </c>
      <c r="E111" s="10">
        <f t="shared" si="122"/>
        <v>16.9713064964997</v>
      </c>
      <c r="F111" s="7" t="s">
        <v>83</v>
      </c>
      <c r="G111" s="1">
        <v>7</v>
      </c>
      <c r="H111" s="9">
        <f t="shared" si="103"/>
        <v>21.584630129259502</v>
      </c>
      <c r="I111" s="9">
        <f t="shared" si="104"/>
        <v>294.73463012925947</v>
      </c>
      <c r="J111" s="9">
        <f t="shared" si="105"/>
        <v>0.23710681477281578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1.816906940739248</v>
      </c>
      <c r="P111" s="9">
        <f t="shared" si="108"/>
        <v>0.43080101745730426</v>
      </c>
      <c r="Q111" s="12">
        <f t="shared" si="109"/>
        <v>0.12924030523719127</v>
      </c>
      <c r="R111" s="9">
        <f t="shared" si="110"/>
        <v>0.19436706250000002</v>
      </c>
      <c r="S111" s="13">
        <f t="shared" si="111"/>
        <v>0.66492904494654925</v>
      </c>
      <c r="T111" s="2">
        <f t="shared" si="112"/>
        <v>0.01</v>
      </c>
      <c r="U111" s="14">
        <f t="shared" si="113"/>
        <v>6.649290449465493E-3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1.6599290449465492E-2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855634</v>
      </c>
      <c r="AX111" s="1">
        <f t="shared" si="120"/>
        <v>1849588138.7094774</v>
      </c>
    </row>
    <row r="112" spans="1:50" x14ac:dyDescent="0.15">
      <c r="C112" s="7">
        <v>7</v>
      </c>
      <c r="D112" s="7">
        <f t="shared" si="121"/>
        <v>23.388916091967101</v>
      </c>
      <c r="E112" s="10">
        <f t="shared" si="122"/>
        <v>21.584630129259502</v>
      </c>
      <c r="F112" s="7" t="s">
        <v>83</v>
      </c>
      <c r="G112" s="1">
        <v>8</v>
      </c>
      <c r="H112" s="9">
        <f t="shared" si="103"/>
        <v>23.388916091967101</v>
      </c>
      <c r="I112" s="9">
        <f t="shared" si="104"/>
        <v>296.53891609196705</v>
      </c>
      <c r="J112" s="9">
        <f t="shared" si="105"/>
        <v>0.2898943041955635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2.033996131615277</v>
      </c>
      <c r="P112" s="9">
        <f t="shared" si="108"/>
        <v>0.58964389331107858</v>
      </c>
      <c r="Q112" s="12">
        <f t="shared" si="109"/>
        <v>0.17689316799332358</v>
      </c>
      <c r="R112" s="9">
        <f t="shared" si="110"/>
        <v>0.19436706250000002</v>
      </c>
      <c r="S112" s="13">
        <f t="shared" si="111"/>
        <v>0.91009847922830833</v>
      </c>
      <c r="T112" s="2">
        <f t="shared" si="112"/>
        <v>0.01</v>
      </c>
      <c r="U112" s="14">
        <f t="shared" si="113"/>
        <v>9.1009847922830841E-3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1.9050984792283086E-2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855634</v>
      </c>
      <c r="AX112" s="1">
        <f t="shared" si="120"/>
        <v>2122769982.8383975</v>
      </c>
    </row>
    <row r="113" spans="1:53" x14ac:dyDescent="0.15">
      <c r="C113" s="7">
        <v>8</v>
      </c>
      <c r="D113" s="7">
        <f t="shared" si="121"/>
        <v>22.697056172860201</v>
      </c>
      <c r="E113" s="10">
        <f t="shared" si="122"/>
        <v>23.388916091967101</v>
      </c>
      <c r="F113" s="7" t="s">
        <v>83</v>
      </c>
      <c r="G113" s="1">
        <v>9</v>
      </c>
      <c r="H113" s="9">
        <f t="shared" si="103"/>
        <v>22.697056172860201</v>
      </c>
      <c r="I113" s="9">
        <f t="shared" si="104"/>
        <v>295.84705617286016</v>
      </c>
      <c r="J113" s="9">
        <f t="shared" si="105"/>
        <v>0.26846750106992423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2.092242446637532</v>
      </c>
      <c r="P113" s="9">
        <f t="shared" si="108"/>
        <v>0.56169910128120248</v>
      </c>
      <c r="Q113" s="12">
        <f t="shared" si="109"/>
        <v>0.16850973038436073</v>
      </c>
      <c r="R113" s="9">
        <f t="shared" si="110"/>
        <v>0.19436706250000002</v>
      </c>
      <c r="S113" s="13">
        <f t="shared" si="111"/>
        <v>0.86696649224896694</v>
      </c>
      <c r="T113" s="2">
        <f t="shared" si="112"/>
        <v>0.01</v>
      </c>
      <c r="U113" s="14">
        <f t="shared" si="113"/>
        <v>8.6696649224896703E-3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1.8619664922489669E-2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855634</v>
      </c>
      <c r="AX113" s="1">
        <f t="shared" si="120"/>
        <v>2074709849.3291781</v>
      </c>
    </row>
    <row r="114" spans="1:53" x14ac:dyDescent="0.15">
      <c r="C114" s="7">
        <v>9</v>
      </c>
      <c r="D114" s="7">
        <f t="shared" si="121"/>
        <v>20.198831359484998</v>
      </c>
      <c r="E114" s="10">
        <f t="shared" si="122"/>
        <v>22.697056172860201</v>
      </c>
      <c r="F114" s="7" t="s">
        <v>83</v>
      </c>
      <c r="G114" s="1">
        <v>10</v>
      </c>
      <c r="H114" s="9">
        <f t="shared" si="103"/>
        <v>20.198831359484998</v>
      </c>
      <c r="I114" s="9">
        <f t="shared" si="104"/>
        <v>293.34883135948496</v>
      </c>
      <c r="J114" s="9">
        <f t="shared" si="105"/>
        <v>0.20284610154604557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2.1784335536896631</v>
      </c>
      <c r="P114" s="9">
        <f t="shared" si="108"/>
        <v>0.44188675384304632</v>
      </c>
      <c r="Q114" s="12">
        <f t="shared" si="109"/>
        <v>0.13256602615291388</v>
      </c>
      <c r="R114" s="9">
        <f t="shared" si="110"/>
        <v>0.19436706250000002</v>
      </c>
      <c r="S114" s="13">
        <f t="shared" si="111"/>
        <v>0.68203956188777548</v>
      </c>
      <c r="T114" s="2">
        <f t="shared" si="112"/>
        <v>0.01</v>
      </c>
      <c r="U114" s="14">
        <f t="shared" si="113"/>
        <v>6.8203956188777545E-3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1.6770395618877755E-2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855634</v>
      </c>
      <c r="AX114" s="1">
        <f t="shared" si="120"/>
        <v>1868653657.9725006</v>
      </c>
    </row>
    <row r="115" spans="1:53" x14ac:dyDescent="0.15">
      <c r="C115" s="7">
        <v>10</v>
      </c>
      <c r="D115" s="7">
        <f t="shared" si="121"/>
        <v>13.3283277431151</v>
      </c>
      <c r="E115" s="10">
        <f t="shared" si="122"/>
        <v>20.198831359484998</v>
      </c>
      <c r="F115" s="7" t="s">
        <v>83</v>
      </c>
      <c r="G115" s="1">
        <v>11</v>
      </c>
      <c r="H115" s="9">
        <f t="shared" si="103"/>
        <v>13.3283277431151</v>
      </c>
      <c r="I115" s="9">
        <f t="shared" si="104"/>
        <v>286.47832774311507</v>
      </c>
      <c r="J115" s="9">
        <f t="shared" si="105"/>
        <v>9.1507398968251469E-2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1.6497194598542859</v>
      </c>
      <c r="O115" s="9">
        <f t="shared" si="123"/>
        <v>0.73471754832566427</v>
      </c>
      <c r="P115" s="9">
        <f t="shared" si="108"/>
        <v>6.7232091823612145E-2</v>
      </c>
      <c r="Q115" s="12">
        <f t="shared" si="109"/>
        <v>2.0169627547083641E-2</v>
      </c>
      <c r="R115" s="9">
        <f t="shared" si="110"/>
        <v>0.19436706250000002</v>
      </c>
      <c r="S115" s="13">
        <f t="shared" si="111"/>
        <v>0.10377081017563683</v>
      </c>
      <c r="T115" s="2">
        <f t="shared" si="112"/>
        <v>0.01</v>
      </c>
      <c r="U115" s="14">
        <f t="shared" si="113"/>
        <v>1.0377081017563683E-3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6.5277081017563682E-3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855634</v>
      </c>
      <c r="AX115" s="1">
        <f t="shared" si="120"/>
        <v>727354673.0640595</v>
      </c>
    </row>
    <row r="116" spans="1:53" x14ac:dyDescent="0.15">
      <c r="C116" s="7">
        <v>11</v>
      </c>
      <c r="D116" s="7">
        <f t="shared" si="121"/>
        <v>7.7389871148398699</v>
      </c>
      <c r="E116" s="10">
        <f t="shared" si="122"/>
        <v>13.3283277431151</v>
      </c>
      <c r="F116" s="7" t="s">
        <v>85</v>
      </c>
      <c r="G116" s="1">
        <v>12</v>
      </c>
      <c r="H116" s="9">
        <f t="shared" si="103"/>
        <v>7.7389871148398699</v>
      </c>
      <c r="I116" s="9">
        <f t="shared" si="104"/>
        <v>280.88898711483984</v>
      </c>
      <c r="J116" s="9">
        <f t="shared" si="105"/>
        <v>4.6530291389269451E-2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1.3153756648353856</v>
      </c>
      <c r="P116" s="9">
        <f t="shared" si="108"/>
        <v>6.1204812971144523E-2</v>
      </c>
      <c r="Q116" s="12">
        <f t="shared" si="109"/>
        <v>1.8361443891343355E-2</v>
      </c>
      <c r="R116" s="9">
        <f t="shared" si="110"/>
        <v>0.19436706250000002</v>
      </c>
      <c r="S116" s="13">
        <f t="shared" si="111"/>
        <v>9.4467877711242113E-2</v>
      </c>
      <c r="T116" s="2">
        <f t="shared" si="112"/>
        <v>0.01</v>
      </c>
      <c r="U116" s="14">
        <f t="shared" si="113"/>
        <v>9.4467877711242119E-4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6.4346787771124214E-3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855634</v>
      </c>
      <c r="AX116" s="1">
        <f t="shared" si="120"/>
        <v>716988812.18961847</v>
      </c>
      <c r="AY116" s="1">
        <f>SUM(AX105:AX116)</f>
        <v>13728281923.606644</v>
      </c>
    </row>
    <row r="117" spans="1:53" x14ac:dyDescent="0.15">
      <c r="C117" s="7">
        <v>12</v>
      </c>
      <c r="D117" s="7">
        <f t="shared" si="121"/>
        <v>6.36149504940665</v>
      </c>
      <c r="E117" s="10">
        <f t="shared" si="122"/>
        <v>7.7389871148398699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3.4259284646947199</v>
      </c>
      <c r="E121" s="7"/>
      <c r="F121" s="7"/>
      <c r="G121" s="1">
        <v>1</v>
      </c>
      <c r="H121" s="9">
        <f t="shared" ref="H121:H132" si="124">E122</f>
        <v>3.4259284646947199</v>
      </c>
      <c r="I121" s="9">
        <f t="shared" ref="I121:I132" si="125">H121+273.15</f>
        <v>276.5759284646947</v>
      </c>
      <c r="J121" s="9">
        <f t="shared" ref="J121:J132" si="126">EXP(($C$15*(I121-$C$13))/($C$16*I121*$C$13))</f>
        <v>2.7099991305539018E-2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7.7153675246869587E-3</v>
      </c>
      <c r="Q121" s="12">
        <f t="shared" ref="Q121:Q132" si="130">P121*$B$123</f>
        <v>2.5460712831466966E-3</v>
      </c>
      <c r="R121" s="9">
        <f t="shared" ref="R121:R132" si="131">L121*$B$123</f>
        <v>9.3951000000000007E-2</v>
      </c>
      <c r="S121" s="13">
        <f t="shared" ref="S121:S132" si="132">Q121/R121</f>
        <v>2.7099991305539022E-2</v>
      </c>
      <c r="T121" s="2">
        <f t="shared" ref="T121:T132" si="133">$B$122/100</f>
        <v>0.01</v>
      </c>
      <c r="U121" s="14">
        <f t="shared" ref="U121:U132" si="134">S121*T121</f>
        <v>2.709999130553902E-4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5.7609999130553901E-3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4332.166666666667</v>
      </c>
      <c r="AX121" s="1">
        <f t="shared" ref="AX121:AX132" si="141">AW121*10000*AV121*0.67*AU121*AT121</f>
        <v>1571011.0321396461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-0.69662640098988005</v>
      </c>
      <c r="E122" s="10">
        <f t="shared" ref="E122:E133" si="145">D121</f>
        <v>3.4259284646947199</v>
      </c>
      <c r="F122" s="7" t="s">
        <v>83</v>
      </c>
      <c r="G122" s="1">
        <v>2</v>
      </c>
      <c r="H122" s="9">
        <f t="shared" si="124"/>
        <v>-0.69662640098988005</v>
      </c>
      <c r="I122" s="9">
        <f t="shared" si="125"/>
        <v>272.45337359901009</v>
      </c>
      <c r="J122" s="9">
        <f t="shared" si="126"/>
        <v>1.5908317136485363E-2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0.56168463247531308</v>
      </c>
      <c r="P122" s="9">
        <f t="shared" si="129"/>
        <v>8.9354572641075058E-3</v>
      </c>
      <c r="Q122" s="12">
        <f t="shared" si="130"/>
        <v>2.9487008971554769E-3</v>
      </c>
      <c r="R122" s="9">
        <f t="shared" si="131"/>
        <v>9.3951000000000007E-2</v>
      </c>
      <c r="S122" s="13">
        <f t="shared" si="132"/>
        <v>3.1385519016886215E-2</v>
      </c>
      <c r="T122" s="2">
        <f t="shared" si="133"/>
        <v>0.01</v>
      </c>
      <c r="U122" s="14">
        <f t="shared" si="134"/>
        <v>3.1385519016886214E-4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5.8038551901688626E-3</v>
      </c>
      <c r="AU122" s="9">
        <f t="shared" si="138"/>
        <v>28.47</v>
      </c>
      <c r="AV122" s="1">
        <f t="shared" si="139"/>
        <v>0.33</v>
      </c>
      <c r="AW122" s="1">
        <f t="shared" si="140"/>
        <v>4332.166666666667</v>
      </c>
      <c r="AX122" s="1">
        <f t="shared" si="141"/>
        <v>1582697.5647115516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-1.8672616964411799</v>
      </c>
      <c r="E123" s="10">
        <f t="shared" si="145"/>
        <v>-0.69662640098988005</v>
      </c>
      <c r="F123" s="7" t="s">
        <v>83</v>
      </c>
      <c r="G123" s="1">
        <v>3</v>
      </c>
      <c r="H123" s="9">
        <f t="shared" si="124"/>
        <v>-1.8672616964411799</v>
      </c>
      <c r="I123" s="9">
        <f t="shared" si="125"/>
        <v>271.2827383035588</v>
      </c>
      <c r="J123" s="9">
        <f t="shared" si="126"/>
        <v>1.3634840760573887E-2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0.83744917521120554</v>
      </c>
      <c r="P123" s="9">
        <f t="shared" si="129"/>
        <v>1.1418486149078729E-2</v>
      </c>
      <c r="Q123" s="12">
        <f t="shared" si="130"/>
        <v>3.7681004291959808E-3</v>
      </c>
      <c r="R123" s="9">
        <f t="shared" si="131"/>
        <v>9.3951000000000007E-2</v>
      </c>
      <c r="S123" s="13">
        <f t="shared" si="132"/>
        <v>4.0107081661674496E-2</v>
      </c>
      <c r="T123" s="2">
        <f t="shared" si="133"/>
        <v>0.01</v>
      </c>
      <c r="U123" s="14">
        <f t="shared" si="134"/>
        <v>4.0107081661674499E-4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5.8910708166167447E-3</v>
      </c>
      <c r="AU123" s="9">
        <f t="shared" si="138"/>
        <v>28.47</v>
      </c>
      <c r="AV123" s="1">
        <f t="shared" si="139"/>
        <v>0.33</v>
      </c>
      <c r="AW123" s="1">
        <f t="shared" si="140"/>
        <v>4332.166666666667</v>
      </c>
      <c r="AX123" s="1">
        <f t="shared" si="141"/>
        <v>1606481.059485452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5.8847723339310596</v>
      </c>
      <c r="E124" s="10">
        <f t="shared" si="145"/>
        <v>-1.8672616964411799</v>
      </c>
      <c r="F124" s="7" t="s">
        <v>83</v>
      </c>
      <c r="G124" s="1">
        <v>4</v>
      </c>
      <c r="H124" s="9">
        <f t="shared" si="124"/>
        <v>5.8847723339310596</v>
      </c>
      <c r="I124" s="9">
        <f t="shared" si="125"/>
        <v>279.03477233393102</v>
      </c>
      <c r="J124" s="9">
        <f t="shared" si="126"/>
        <v>3.6957049723412252E-2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1.1107306890621269</v>
      </c>
      <c r="P124" s="9">
        <f t="shared" si="129"/>
        <v>4.1049329304988981E-2</v>
      </c>
      <c r="Q124" s="12">
        <f t="shared" si="130"/>
        <v>1.3546278670646365E-2</v>
      </c>
      <c r="R124" s="9">
        <f t="shared" si="131"/>
        <v>9.3951000000000007E-2</v>
      </c>
      <c r="S124" s="13">
        <f t="shared" si="132"/>
        <v>0.14418450756933257</v>
      </c>
      <c r="T124" s="2">
        <f t="shared" si="133"/>
        <v>0.01</v>
      </c>
      <c r="U124" s="14">
        <f t="shared" si="134"/>
        <v>1.4418450756933257E-3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6.9318450756933256E-3</v>
      </c>
      <c r="AU124" s="9">
        <f t="shared" si="138"/>
        <v>28.47</v>
      </c>
      <c r="AV124" s="1">
        <f t="shared" si="139"/>
        <v>0.33</v>
      </c>
      <c r="AW124" s="1">
        <f t="shared" si="140"/>
        <v>4332.166666666667</v>
      </c>
      <c r="AX124" s="1">
        <f t="shared" si="141"/>
        <v>1890297.7350023075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11.676814832051599</v>
      </c>
      <c r="E125" s="10">
        <f t="shared" si="145"/>
        <v>5.8847723339310596</v>
      </c>
      <c r="F125" s="7" t="s">
        <v>83</v>
      </c>
      <c r="G125" s="1">
        <v>5</v>
      </c>
      <c r="H125" s="9">
        <f t="shared" si="124"/>
        <v>11.676814832051599</v>
      </c>
      <c r="I125" s="9">
        <f t="shared" si="125"/>
        <v>284.82681483205158</v>
      </c>
      <c r="J125" s="9">
        <f t="shared" si="126"/>
        <v>7.5139602952583637E-2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1.016197291769281</v>
      </c>
      <c r="O125" s="9">
        <f t="shared" si="146"/>
        <v>0.33818406798785694</v>
      </c>
      <c r="P125" s="9">
        <f t="shared" si="129"/>
        <v>2.5411016593497121E-2</v>
      </c>
      <c r="Q125" s="12">
        <f t="shared" si="130"/>
        <v>8.3856354758540495E-3</v>
      </c>
      <c r="R125" s="9">
        <f t="shared" si="131"/>
        <v>9.3951000000000007E-2</v>
      </c>
      <c r="S125" s="13">
        <f t="shared" si="132"/>
        <v>8.9255414799779123E-2</v>
      </c>
      <c r="T125" s="2">
        <f t="shared" si="133"/>
        <v>0.01</v>
      </c>
      <c r="U125" s="14">
        <f t="shared" si="134"/>
        <v>8.9255414799779126E-4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6.3825541479977915E-3</v>
      </c>
      <c r="AU125" s="9">
        <f t="shared" si="138"/>
        <v>28.47</v>
      </c>
      <c r="AV125" s="1">
        <f t="shared" si="139"/>
        <v>0.33</v>
      </c>
      <c r="AW125" s="1">
        <f t="shared" si="140"/>
        <v>4332.166666666667</v>
      </c>
      <c r="AX125" s="1">
        <f t="shared" si="141"/>
        <v>1740507.3999411433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16.9713064964997</v>
      </c>
      <c r="E126" s="10">
        <f t="shared" si="145"/>
        <v>11.676814832051599</v>
      </c>
      <c r="F126" s="7" t="s">
        <v>85</v>
      </c>
      <c r="G126" s="1">
        <v>6</v>
      </c>
      <c r="H126" s="9">
        <f t="shared" si="124"/>
        <v>16.9713064964997</v>
      </c>
      <c r="I126" s="9">
        <f t="shared" si="125"/>
        <v>290.1213064964997</v>
      </c>
      <c r="J126" s="9">
        <f t="shared" si="126"/>
        <v>0.14021778643286237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0.5974730513943598</v>
      </c>
      <c r="P126" s="9">
        <f t="shared" si="129"/>
        <v>8.3776348719804938E-2</v>
      </c>
      <c r="Q126" s="12">
        <f t="shared" si="130"/>
        <v>2.7646195077535633E-2</v>
      </c>
      <c r="R126" s="9">
        <f t="shared" si="131"/>
        <v>9.3951000000000007E-2</v>
      </c>
      <c r="S126" s="13">
        <f t="shared" si="132"/>
        <v>0.29426185008712658</v>
      </c>
      <c r="T126" s="2">
        <f t="shared" si="133"/>
        <v>0.01</v>
      </c>
      <c r="U126" s="14">
        <f t="shared" si="134"/>
        <v>2.9426185008712656E-3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8.4326185008712674E-3</v>
      </c>
      <c r="AU126" s="9">
        <f t="shared" si="138"/>
        <v>28.47</v>
      </c>
      <c r="AV126" s="1">
        <f t="shared" si="139"/>
        <v>0.33</v>
      </c>
      <c r="AW126" s="1">
        <f t="shared" si="140"/>
        <v>4332.166666666667</v>
      </c>
      <c r="AX126" s="1">
        <f t="shared" si="141"/>
        <v>2299555.0936690792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21.584630129259502</v>
      </c>
      <c r="E127" s="10">
        <f t="shared" si="145"/>
        <v>16.9713064964997</v>
      </c>
      <c r="F127" s="7" t="s">
        <v>83</v>
      </c>
      <c r="G127" s="1">
        <v>7</v>
      </c>
      <c r="H127" s="9">
        <f t="shared" si="124"/>
        <v>21.584630129259502</v>
      </c>
      <c r="I127" s="9">
        <f t="shared" si="125"/>
        <v>294.73463012925947</v>
      </c>
      <c r="J127" s="9">
        <f t="shared" si="126"/>
        <v>0.23710681477281578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0.79839670267455487</v>
      </c>
      <c r="P127" s="9">
        <f t="shared" si="129"/>
        <v>0.18930529909628255</v>
      </c>
      <c r="Q127" s="12">
        <f t="shared" si="130"/>
        <v>6.2470748701773243E-2</v>
      </c>
      <c r="R127" s="9">
        <f t="shared" si="131"/>
        <v>9.3951000000000007E-2</v>
      </c>
      <c r="S127" s="13">
        <f t="shared" si="132"/>
        <v>0.66492904494654914</v>
      </c>
      <c r="T127" s="2">
        <f t="shared" si="133"/>
        <v>0.01</v>
      </c>
      <c r="U127" s="14">
        <f t="shared" si="134"/>
        <v>6.6492904494654913E-3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1.6599290449465492E-2</v>
      </c>
      <c r="AU127" s="9">
        <f t="shared" si="138"/>
        <v>28.47</v>
      </c>
      <c r="AV127" s="1">
        <f t="shared" si="139"/>
        <v>0.33</v>
      </c>
      <c r="AW127" s="1">
        <f t="shared" si="140"/>
        <v>4332.166666666667</v>
      </c>
      <c r="AX127" s="1">
        <f t="shared" si="141"/>
        <v>4526587.1923907148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23.388916091967101</v>
      </c>
      <c r="E128" s="10">
        <f t="shared" si="145"/>
        <v>21.584630129259502</v>
      </c>
      <c r="F128" s="7" t="s">
        <v>83</v>
      </c>
      <c r="G128" s="1">
        <v>8</v>
      </c>
      <c r="H128" s="9">
        <f t="shared" si="124"/>
        <v>23.388916091967101</v>
      </c>
      <c r="I128" s="9">
        <f t="shared" si="125"/>
        <v>296.53891609196705</v>
      </c>
      <c r="J128" s="9">
        <f t="shared" si="126"/>
        <v>0.2898943041955635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0.89379140357827225</v>
      </c>
      <c r="P128" s="9">
        <f t="shared" si="129"/>
        <v>0.25910503703629933</v>
      </c>
      <c r="Q128" s="12">
        <f t="shared" si="130"/>
        <v>8.5504662221978778E-2</v>
      </c>
      <c r="R128" s="9">
        <f t="shared" si="131"/>
        <v>9.3951000000000007E-2</v>
      </c>
      <c r="S128" s="13">
        <f t="shared" si="132"/>
        <v>0.91009847922830811</v>
      </c>
      <c r="T128" s="2">
        <f t="shared" si="133"/>
        <v>0.01</v>
      </c>
      <c r="U128" s="14">
        <f t="shared" si="134"/>
        <v>9.1009847922830806E-3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1.9050984792283079E-2</v>
      </c>
      <c r="AU128" s="9">
        <f t="shared" si="138"/>
        <v>28.47</v>
      </c>
      <c r="AV128" s="1">
        <f t="shared" si="139"/>
        <v>0.33</v>
      </c>
      <c r="AW128" s="1">
        <f t="shared" si="140"/>
        <v>4332.166666666667</v>
      </c>
      <c r="AX128" s="1">
        <f t="shared" si="141"/>
        <v>5195158.4331699992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22.697056172860201</v>
      </c>
      <c r="E129" s="10">
        <f t="shared" si="145"/>
        <v>23.388916091967101</v>
      </c>
      <c r="F129" s="7" t="s">
        <v>83</v>
      </c>
      <c r="G129" s="1">
        <v>9</v>
      </c>
      <c r="H129" s="9">
        <f t="shared" si="124"/>
        <v>22.697056172860201</v>
      </c>
      <c r="I129" s="9">
        <f t="shared" si="125"/>
        <v>295.84705617286016</v>
      </c>
      <c r="J129" s="9">
        <f t="shared" si="126"/>
        <v>0.26846750106992423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0.91938636654197303</v>
      </c>
      <c r="P129" s="9">
        <f t="shared" si="129"/>
        <v>0.2468253603432809</v>
      </c>
      <c r="Q129" s="12">
        <f t="shared" si="130"/>
        <v>8.1452368913282697E-2</v>
      </c>
      <c r="R129" s="9">
        <f t="shared" si="131"/>
        <v>9.3951000000000007E-2</v>
      </c>
      <c r="S129" s="13">
        <f t="shared" si="132"/>
        <v>0.86696649224896694</v>
      </c>
      <c r="T129" s="2">
        <f t="shared" si="133"/>
        <v>0.01</v>
      </c>
      <c r="U129" s="14">
        <f t="shared" si="134"/>
        <v>8.6696649224896703E-3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1.8619664922489669E-2</v>
      </c>
      <c r="AU129" s="9">
        <f t="shared" si="138"/>
        <v>28.47</v>
      </c>
      <c r="AV129" s="1">
        <f t="shared" si="139"/>
        <v>0.33</v>
      </c>
      <c r="AW129" s="1">
        <f t="shared" si="140"/>
        <v>4332.166666666667</v>
      </c>
      <c r="AX129" s="1">
        <f t="shared" si="141"/>
        <v>5077538.52620022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20.198831359484998</v>
      </c>
      <c r="E130" s="10">
        <f t="shared" si="145"/>
        <v>22.697056172860201</v>
      </c>
      <c r="F130" s="7" t="s">
        <v>83</v>
      </c>
      <c r="G130" s="1">
        <v>10</v>
      </c>
      <c r="H130" s="9">
        <f t="shared" si="124"/>
        <v>20.198831359484998</v>
      </c>
      <c r="I130" s="9">
        <f t="shared" si="125"/>
        <v>293.34883135948496</v>
      </c>
      <c r="J130" s="9">
        <f t="shared" si="126"/>
        <v>0.20284610154604557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0.95726100619869214</v>
      </c>
      <c r="P130" s="9">
        <f t="shared" si="129"/>
        <v>0.19417666326944966</v>
      </c>
      <c r="Q130" s="12">
        <f t="shared" si="130"/>
        <v>6.4078298878918388E-2</v>
      </c>
      <c r="R130" s="9">
        <f t="shared" si="131"/>
        <v>9.3951000000000007E-2</v>
      </c>
      <c r="S130" s="13">
        <f t="shared" si="132"/>
        <v>0.68203956188777537</v>
      </c>
      <c r="T130" s="2">
        <f t="shared" si="133"/>
        <v>0.01</v>
      </c>
      <c r="U130" s="14">
        <f t="shared" si="134"/>
        <v>6.8203956188777537E-3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1.6770395618877755E-2</v>
      </c>
      <c r="AU130" s="9">
        <f t="shared" si="138"/>
        <v>28.47</v>
      </c>
      <c r="AV130" s="1">
        <f t="shared" si="139"/>
        <v>0.33</v>
      </c>
      <c r="AW130" s="1">
        <f t="shared" si="140"/>
        <v>4332.166666666667</v>
      </c>
      <c r="AX130" s="1">
        <f t="shared" si="141"/>
        <v>4573247.1668499447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13.3283277431151</v>
      </c>
      <c r="E131" s="10">
        <f t="shared" si="145"/>
        <v>20.198831359484998</v>
      </c>
      <c r="F131" s="7" t="s">
        <v>83</v>
      </c>
      <c r="G131" s="1">
        <v>11</v>
      </c>
      <c r="H131" s="9">
        <f t="shared" si="124"/>
        <v>13.3283277431151</v>
      </c>
      <c r="I131" s="9">
        <f t="shared" si="125"/>
        <v>286.47832774311507</v>
      </c>
      <c r="J131" s="9">
        <f t="shared" si="126"/>
        <v>9.1507398968251469E-2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0.72493012578278027</v>
      </c>
      <c r="O131" s="9">
        <f t="shared" si="146"/>
        <v>0.32285421714646212</v>
      </c>
      <c r="P131" s="9">
        <f t="shared" si="129"/>
        <v>2.9543549657003804E-2</v>
      </c>
      <c r="Q131" s="12">
        <f t="shared" si="130"/>
        <v>9.7493713868112564E-3</v>
      </c>
      <c r="R131" s="9">
        <f t="shared" si="131"/>
        <v>9.3951000000000007E-2</v>
      </c>
      <c r="S131" s="13">
        <f t="shared" si="132"/>
        <v>0.10377081017563683</v>
      </c>
      <c r="T131" s="2">
        <f t="shared" si="133"/>
        <v>0.01</v>
      </c>
      <c r="U131" s="14">
        <f t="shared" si="134"/>
        <v>1.0377081017563683E-3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6.5277081017563682E-3</v>
      </c>
      <c r="AU131" s="9">
        <f t="shared" si="138"/>
        <v>28.47</v>
      </c>
      <c r="AV131" s="1">
        <f t="shared" si="139"/>
        <v>0.33</v>
      </c>
      <c r="AW131" s="1">
        <f t="shared" si="140"/>
        <v>4332.166666666667</v>
      </c>
      <c r="AX131" s="1">
        <f t="shared" si="141"/>
        <v>1780090.5393535635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7.7389871148398699</v>
      </c>
      <c r="E132" s="10">
        <f t="shared" si="145"/>
        <v>13.3283277431151</v>
      </c>
      <c r="F132" s="7" t="s">
        <v>85</v>
      </c>
      <c r="G132" s="1">
        <v>12</v>
      </c>
      <c r="H132" s="9">
        <f t="shared" si="124"/>
        <v>7.7389871148398699</v>
      </c>
      <c r="I132" s="9">
        <f t="shared" si="125"/>
        <v>280.88898711483984</v>
      </c>
      <c r="J132" s="9">
        <f t="shared" si="126"/>
        <v>4.6530291389269451E-2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0.57801066748945829</v>
      </c>
      <c r="P132" s="9">
        <f t="shared" si="129"/>
        <v>2.6895004784390629E-2</v>
      </c>
      <c r="Q132" s="12">
        <f t="shared" si="130"/>
        <v>8.8753515788489081E-3</v>
      </c>
      <c r="R132" s="9">
        <f t="shared" si="131"/>
        <v>9.3951000000000007E-2</v>
      </c>
      <c r="S132" s="13">
        <f t="shared" si="132"/>
        <v>9.4467877711242113E-2</v>
      </c>
      <c r="T132" s="2">
        <f t="shared" si="133"/>
        <v>0.01</v>
      </c>
      <c r="U132" s="14">
        <f t="shared" si="134"/>
        <v>9.4467877711242119E-4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6.4346787771124214E-3</v>
      </c>
      <c r="AU132" s="9">
        <f t="shared" si="138"/>
        <v>28.47</v>
      </c>
      <c r="AV132" s="1">
        <f t="shared" si="139"/>
        <v>0.33</v>
      </c>
      <c r="AW132" s="1">
        <f t="shared" si="140"/>
        <v>4332.166666666667</v>
      </c>
      <c r="AX132" s="1">
        <f t="shared" si="141"/>
        <v>1754721.6628505557</v>
      </c>
      <c r="AY132" s="1">
        <f>SUM(AX121:AX132)</f>
        <v>33597893.405764177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6.36149504940665</v>
      </c>
      <c r="E133" s="10">
        <f t="shared" si="145"/>
        <v>7.7389871148398699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3.4259284646947199</v>
      </c>
      <c r="E136" s="7"/>
      <c r="F136" s="7"/>
      <c r="G136" s="1">
        <v>1</v>
      </c>
      <c r="H136" s="9">
        <f t="shared" ref="H136:H147" si="147">E137</f>
        <v>3.4259284646947199</v>
      </c>
      <c r="I136" s="9">
        <f t="shared" ref="I136:I147" si="148">H136+273.15</f>
        <v>276.5759284646947</v>
      </c>
      <c r="J136" s="9">
        <f t="shared" ref="J136:J147" si="149">EXP(($C$15*(I136-$C$13))/($C$16*I136*$C$13))</f>
        <v>2.7099991305539018E-2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2.0570191942154172E-2</v>
      </c>
      <c r="Q136" s="12">
        <f t="shared" ref="Q136:Q147" si="153">P136*$B$138</f>
        <v>5.3482499049600845E-3</v>
      </c>
      <c r="R136" s="9">
        <f t="shared" ref="R136:R147" si="154">L136*$B$138</f>
        <v>0.19735245833333334</v>
      </c>
      <c r="S136" s="13">
        <f t="shared" ref="S136:S147" si="155">Q136/R136</f>
        <v>2.7099991305539015E-2</v>
      </c>
      <c r="T136" s="2">
        <f t="shared" ref="T136:T147" si="156">$B$137/100</f>
        <v>0.01</v>
      </c>
      <c r="U136" s="14">
        <f t="shared" ref="U136:U147" si="157">S136*T136</f>
        <v>2.7099991305539015E-4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5.7609999130553901E-3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-0.69662640098988005</v>
      </c>
      <c r="E137" s="10">
        <f t="shared" ref="E137:E148" si="166">D136</f>
        <v>3.4259284646947199</v>
      </c>
      <c r="F137" s="7" t="s">
        <v>83</v>
      </c>
      <c r="G137" s="1">
        <v>2</v>
      </c>
      <c r="H137" s="9">
        <f t="shared" si="147"/>
        <v>-0.69662640098988005</v>
      </c>
      <c r="I137" s="9">
        <f t="shared" si="148"/>
        <v>272.45337359901009</v>
      </c>
      <c r="J137" s="9">
        <f t="shared" si="149"/>
        <v>1.5908317136485363E-2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1.4975256413911793</v>
      </c>
      <c r="P137" s="9">
        <f t="shared" si="152"/>
        <v>2.3823112823269533E-2</v>
      </c>
      <c r="Q137" s="12">
        <f t="shared" si="153"/>
        <v>6.1940093340500787E-3</v>
      </c>
      <c r="R137" s="9">
        <f t="shared" si="154"/>
        <v>0.19735245833333334</v>
      </c>
      <c r="S137" s="13">
        <f t="shared" si="155"/>
        <v>3.1385519016886222E-2</v>
      </c>
      <c r="T137" s="2">
        <f t="shared" si="156"/>
        <v>0.01</v>
      </c>
      <c r="U137" s="14">
        <f t="shared" si="157"/>
        <v>3.1385519016886225E-4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5.8038551901688626E-3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-1.8672616964411799</v>
      </c>
      <c r="E138" s="10">
        <f t="shared" si="166"/>
        <v>-0.69662640098988005</v>
      </c>
      <c r="F138" s="7" t="s">
        <v>83</v>
      </c>
      <c r="G138" s="1">
        <v>3</v>
      </c>
      <c r="H138" s="9">
        <f t="shared" si="147"/>
        <v>-1.8672616964411799</v>
      </c>
      <c r="I138" s="9">
        <f t="shared" si="148"/>
        <v>271.2827383035588</v>
      </c>
      <c r="J138" s="9">
        <f t="shared" si="149"/>
        <v>1.3634840760573887E-2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2.2327504452345766</v>
      </c>
      <c r="P138" s="9">
        <f t="shared" si="152"/>
        <v>3.0443196778873898E-2</v>
      </c>
      <c r="Q138" s="12">
        <f t="shared" si="153"/>
        <v>7.9152311625072143E-3</v>
      </c>
      <c r="R138" s="9">
        <f t="shared" si="154"/>
        <v>0.19735245833333334</v>
      </c>
      <c r="S138" s="13">
        <f t="shared" si="155"/>
        <v>4.0107081661674496E-2</v>
      </c>
      <c r="T138" s="2">
        <f t="shared" si="156"/>
        <v>0.01</v>
      </c>
      <c r="U138" s="14">
        <f t="shared" si="157"/>
        <v>4.0107081661674499E-4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5.8910708166167447E-3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5.8847723339310596</v>
      </c>
      <c r="E139" s="10">
        <f t="shared" si="166"/>
        <v>-1.8672616964411799</v>
      </c>
      <c r="F139" s="7" t="s">
        <v>83</v>
      </c>
      <c r="G139" s="1">
        <v>4</v>
      </c>
      <c r="H139" s="9">
        <f t="shared" si="147"/>
        <v>5.8847723339310596</v>
      </c>
      <c r="I139" s="9">
        <f t="shared" si="148"/>
        <v>279.03477233393102</v>
      </c>
      <c r="J139" s="9">
        <f t="shared" si="149"/>
        <v>3.6957049723412252E-2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2.9613551651223693</v>
      </c>
      <c r="P139" s="9">
        <f t="shared" si="152"/>
        <v>0.1094429500861111</v>
      </c>
      <c r="Q139" s="12">
        <f t="shared" si="153"/>
        <v>2.8455167022388886E-2</v>
      </c>
      <c r="R139" s="9">
        <f t="shared" si="154"/>
        <v>0.19735245833333334</v>
      </c>
      <c r="S139" s="13">
        <f t="shared" si="155"/>
        <v>0.14418450756933254</v>
      </c>
      <c r="T139" s="2">
        <f t="shared" si="156"/>
        <v>0.01</v>
      </c>
      <c r="U139" s="14">
        <f t="shared" si="157"/>
        <v>1.4418450756933255E-3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6.9318450756933256E-3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11.676814832051599</v>
      </c>
      <c r="E140" s="10">
        <f t="shared" si="166"/>
        <v>5.8847723339310596</v>
      </c>
      <c r="F140" s="7" t="s">
        <v>83</v>
      </c>
      <c r="G140" s="1">
        <v>5</v>
      </c>
      <c r="H140" s="9">
        <f t="shared" si="147"/>
        <v>11.676814832051599</v>
      </c>
      <c r="I140" s="9">
        <f t="shared" si="148"/>
        <v>284.82681483205158</v>
      </c>
      <c r="J140" s="9">
        <f t="shared" si="149"/>
        <v>7.5139602952583637E-2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3.610960131702925</v>
      </c>
      <c r="P140" s="9">
        <f t="shared" si="152"/>
        <v>0.27132611057376688</v>
      </c>
      <c r="Q140" s="12">
        <f t="shared" si="153"/>
        <v>7.0544788749179396E-2</v>
      </c>
      <c r="R140" s="9">
        <f t="shared" si="154"/>
        <v>0.19735245833333334</v>
      </c>
      <c r="S140" s="13">
        <f t="shared" si="155"/>
        <v>0.35745583989649343</v>
      </c>
      <c r="T140" s="2">
        <f t="shared" si="156"/>
        <v>0.01</v>
      </c>
      <c r="U140" s="14">
        <f t="shared" si="157"/>
        <v>3.5745583989649343E-3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9.0645583989649343E-3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16.9713064964997</v>
      </c>
      <c r="E141" s="10">
        <f t="shared" si="166"/>
        <v>11.676814832051599</v>
      </c>
      <c r="F141" s="7" t="s">
        <v>85</v>
      </c>
      <c r="G141" s="1">
        <v>6</v>
      </c>
      <c r="H141" s="9">
        <f t="shared" si="147"/>
        <v>16.9713064964997</v>
      </c>
      <c r="I141" s="9">
        <f t="shared" si="148"/>
        <v>290.1213064964997</v>
      </c>
      <c r="J141" s="9">
        <f t="shared" si="149"/>
        <v>0.14021778643286237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4.0986819377958241</v>
      </c>
      <c r="P141" s="9">
        <f t="shared" si="152"/>
        <v>0.57470810861008537</v>
      </c>
      <c r="Q141" s="12">
        <f t="shared" si="153"/>
        <v>0.14942410823862221</v>
      </c>
      <c r="R141" s="9">
        <f t="shared" si="154"/>
        <v>0.19735245833333334</v>
      </c>
      <c r="S141" s="13">
        <f t="shared" si="155"/>
        <v>0.75714338448341534</v>
      </c>
      <c r="T141" s="2">
        <f t="shared" si="156"/>
        <v>0.01</v>
      </c>
      <c r="U141" s="14">
        <f t="shared" si="157"/>
        <v>7.5714338448341538E-3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1.3061433844834155E-2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21.584630129259502</v>
      </c>
      <c r="E142" s="10">
        <f t="shared" si="166"/>
        <v>16.9713064964997</v>
      </c>
      <c r="F142" s="7" t="s">
        <v>83</v>
      </c>
      <c r="G142" s="1">
        <v>7</v>
      </c>
      <c r="H142" s="9">
        <f t="shared" si="147"/>
        <v>21.584630129259502</v>
      </c>
      <c r="I142" s="9">
        <f t="shared" si="148"/>
        <v>294.73463012925947</v>
      </c>
      <c r="J142" s="9">
        <f t="shared" si="149"/>
        <v>0.23710681477281578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4.2830217458524054</v>
      </c>
      <c r="P142" s="9">
        <f t="shared" si="152"/>
        <v>1.0155336437617684</v>
      </c>
      <c r="Q142" s="12">
        <f t="shared" si="153"/>
        <v>0.26403874737805977</v>
      </c>
      <c r="R142" s="9">
        <f t="shared" si="154"/>
        <v>0.19735245833333334</v>
      </c>
      <c r="S142" s="13">
        <f t="shared" si="155"/>
        <v>1.3379045267938421</v>
      </c>
      <c r="T142" s="2">
        <f t="shared" si="156"/>
        <v>0.01</v>
      </c>
      <c r="U142" s="14">
        <f t="shared" si="157"/>
        <v>1.3379045267938421E-2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2.3329045267938421E-2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23.388916091967101</v>
      </c>
      <c r="E143" s="10">
        <f t="shared" si="166"/>
        <v>21.584630129259502</v>
      </c>
      <c r="F143" s="7" t="s">
        <v>83</v>
      </c>
      <c r="G143" s="1">
        <v>8</v>
      </c>
      <c r="H143" s="9">
        <f t="shared" si="147"/>
        <v>23.388916091967101</v>
      </c>
      <c r="I143" s="9">
        <f t="shared" si="148"/>
        <v>296.53891609196705</v>
      </c>
      <c r="J143" s="9">
        <f t="shared" si="149"/>
        <v>0.2898943041955635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4.0265360187573034</v>
      </c>
      <c r="P143" s="9">
        <f t="shared" si="152"/>
        <v>1.167269857476023</v>
      </c>
      <c r="Q143" s="12">
        <f t="shared" si="153"/>
        <v>0.30349016294376596</v>
      </c>
      <c r="R143" s="9">
        <f t="shared" si="154"/>
        <v>0.19735245833333334</v>
      </c>
      <c r="S143" s="13">
        <f t="shared" si="155"/>
        <v>1.5378078667313246</v>
      </c>
      <c r="T143" s="2">
        <f t="shared" si="156"/>
        <v>0.01</v>
      </c>
      <c r="U143" s="14">
        <f t="shared" si="157"/>
        <v>1.5378078667313246E-2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2.5328078667313247E-2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22.697056172860201</v>
      </c>
      <c r="E144" s="10">
        <f t="shared" si="166"/>
        <v>23.388916091967101</v>
      </c>
      <c r="F144" s="7" t="s">
        <v>83</v>
      </c>
      <c r="G144" s="1">
        <v>9</v>
      </c>
      <c r="H144" s="9">
        <f t="shared" si="147"/>
        <v>22.697056172860201</v>
      </c>
      <c r="I144" s="9">
        <f t="shared" si="148"/>
        <v>295.84705617286016</v>
      </c>
      <c r="J144" s="9">
        <f t="shared" si="149"/>
        <v>0.26846750106992423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3.6183140779479475</v>
      </c>
      <c r="P144" s="9">
        <f t="shared" si="152"/>
        <v>0.97139973859281248</v>
      </c>
      <c r="Q144" s="12">
        <f t="shared" si="153"/>
        <v>0.25256393203413124</v>
      </c>
      <c r="R144" s="9">
        <f t="shared" si="154"/>
        <v>0.19735245833333334</v>
      </c>
      <c r="S144" s="13">
        <f t="shared" si="155"/>
        <v>1.2797607598459417</v>
      </c>
      <c r="T144" s="2">
        <f t="shared" si="156"/>
        <v>0.01</v>
      </c>
      <c r="U144" s="14">
        <f t="shared" si="157"/>
        <v>1.2797607598459418E-2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2.2747607598459417E-2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20.198831359484998</v>
      </c>
      <c r="E145" s="10">
        <f t="shared" si="166"/>
        <v>22.697056172860201</v>
      </c>
      <c r="F145" s="7" t="s">
        <v>83</v>
      </c>
      <c r="G145" s="1">
        <v>10</v>
      </c>
      <c r="H145" s="9">
        <f t="shared" si="147"/>
        <v>20.198831359484998</v>
      </c>
      <c r="I145" s="9">
        <f t="shared" si="148"/>
        <v>293.34883135948496</v>
      </c>
      <c r="J145" s="9">
        <f t="shared" si="149"/>
        <v>0.20284610154604557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3.4059622560218017</v>
      </c>
      <c r="P145" s="9">
        <f t="shared" si="152"/>
        <v>0.6908861656469969</v>
      </c>
      <c r="Q145" s="12">
        <f t="shared" si="153"/>
        <v>0.1796304030682192</v>
      </c>
      <c r="R145" s="9">
        <f t="shared" si="154"/>
        <v>0.19735245833333334</v>
      </c>
      <c r="S145" s="13">
        <f t="shared" si="155"/>
        <v>0.91020099057909309</v>
      </c>
      <c r="T145" s="2">
        <f t="shared" si="156"/>
        <v>0.01</v>
      </c>
      <c r="U145" s="14">
        <f t="shared" si="157"/>
        <v>9.1020099057909313E-3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1.905200990579093E-2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13.3283277431151</v>
      </c>
      <c r="E146" s="10">
        <f t="shared" si="166"/>
        <v>20.198831359484998</v>
      </c>
      <c r="F146" s="7" t="s">
        <v>83</v>
      </c>
      <c r="G146" s="1">
        <v>11</v>
      </c>
      <c r="H146" s="9">
        <f t="shared" si="147"/>
        <v>13.3283277431151</v>
      </c>
      <c r="I146" s="9">
        <f t="shared" si="148"/>
        <v>286.47832774311507</v>
      </c>
      <c r="J146" s="9">
        <f t="shared" si="149"/>
        <v>9.1507398968251469E-2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3.4741240070414716</v>
      </c>
      <c r="P146" s="9">
        <f t="shared" si="152"/>
        <v>0.31790805157752444</v>
      </c>
      <c r="Q146" s="12">
        <f t="shared" si="153"/>
        <v>8.2656093410156353E-2</v>
      </c>
      <c r="R146" s="9">
        <f t="shared" si="154"/>
        <v>0.19735245833333334</v>
      </c>
      <c r="S146" s="13">
        <f t="shared" si="155"/>
        <v>0.41882474689293253</v>
      </c>
      <c r="T146" s="2">
        <f t="shared" si="156"/>
        <v>0.01</v>
      </c>
      <c r="U146" s="14">
        <f t="shared" si="157"/>
        <v>4.188247468929325E-3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9.6782474689293269E-3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7.7389871148398699</v>
      </c>
      <c r="E147" s="10">
        <f t="shared" si="166"/>
        <v>13.3283277431151</v>
      </c>
      <c r="F147" s="7" t="s">
        <v>85</v>
      </c>
      <c r="G147" s="1">
        <v>12</v>
      </c>
      <c r="H147" s="9">
        <f t="shared" si="147"/>
        <v>7.7389871148398699</v>
      </c>
      <c r="I147" s="9">
        <f t="shared" si="148"/>
        <v>280.88898711483984</v>
      </c>
      <c r="J147" s="9">
        <f t="shared" si="149"/>
        <v>4.6530291389269451E-2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3.9152638721306134</v>
      </c>
      <c r="P147" s="9">
        <f t="shared" si="152"/>
        <v>0.18217836883611685</v>
      </c>
      <c r="Q147" s="12">
        <f t="shared" si="153"/>
        <v>4.736637589739038E-2</v>
      </c>
      <c r="R147" s="9">
        <f t="shared" si="154"/>
        <v>0.19735245833333334</v>
      </c>
      <c r="S147" s="13">
        <f t="shared" si="155"/>
        <v>0.24000904927866346</v>
      </c>
      <c r="T147" s="2">
        <f t="shared" si="156"/>
        <v>0.01</v>
      </c>
      <c r="U147" s="14">
        <f t="shared" si="157"/>
        <v>2.4000904927866345E-3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7.8900904927866333E-3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6.36149504940665</v>
      </c>
      <c r="E148" s="10">
        <f t="shared" si="166"/>
        <v>7.7389871148398699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FAA66-A1F6-4F7F-A343-D45216919FA9}">
  <dimension ref="A1:BB148"/>
  <sheetViews>
    <sheetView tabSelected="1" workbookViewId="0">
      <selection activeCell="E20" sqref="E20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8.875" style="1"/>
    <col min="6" max="7" width="14.125" style="1" customWidth="1"/>
    <col min="8" max="8" width="18.625" style="1" customWidth="1"/>
    <col min="9" max="9" width="15.87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6" width="8.875" style="1"/>
    <col min="27" max="27" width="9" style="1" customWidth="1"/>
    <col min="28" max="29" width="8.875" style="1"/>
    <col min="30" max="30" width="10.25" style="1" customWidth="1"/>
    <col min="31" max="31" width="12.75" style="1" customWidth="1"/>
    <col min="32" max="32" width="8.25" style="1" customWidth="1"/>
    <col min="33" max="36" width="8.875" style="1"/>
    <col min="37" max="37" width="10.375" style="1" customWidth="1"/>
    <col min="38" max="38" width="8.875" style="1"/>
    <col min="39" max="39" width="12.7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8.875" style="1"/>
    <col min="46" max="46" width="16.25" style="1" customWidth="1"/>
    <col min="47" max="47" width="15.625" style="1" customWidth="1"/>
    <col min="48" max="51" width="8.875" style="1"/>
    <col min="52" max="52" width="9.625" style="1" customWidth="1"/>
    <col min="53" max="53" width="15.625" style="1" customWidth="1"/>
    <col min="54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 s="40"/>
      <c r="J1" s="40"/>
      <c r="K1" s="40"/>
      <c r="L1" s="40"/>
      <c r="M1" s="40"/>
      <c r="N1" s="40"/>
      <c r="O1" s="40"/>
      <c r="P1" s="40"/>
      <c r="Q1" s="40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 s="2">
        <v>6907</v>
      </c>
      <c r="F2" s="2">
        <v>1430.5445</v>
      </c>
      <c r="G2" s="2">
        <v>0.1</v>
      </c>
      <c r="H2" s="2">
        <v>34</v>
      </c>
      <c r="I2" s="40"/>
      <c r="J2" s="40"/>
      <c r="K2" s="40"/>
      <c r="L2" s="40"/>
      <c r="M2" s="40"/>
      <c r="N2" s="40"/>
      <c r="O2" s="40"/>
      <c r="P2" s="40"/>
      <c r="Q2" s="40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 s="2">
        <v>19263687</v>
      </c>
      <c r="F3" s="2">
        <v>1642.5</v>
      </c>
      <c r="G3" s="2">
        <v>0.24</v>
      </c>
      <c r="H3" s="2">
        <v>43</v>
      </c>
      <c r="I3" s="40"/>
      <c r="J3" s="40"/>
      <c r="K3" s="40"/>
      <c r="L3" s="40"/>
      <c r="M3" s="40"/>
      <c r="N3" s="40"/>
      <c r="O3" s="40"/>
      <c r="P3" s="40"/>
      <c r="Q3" s="40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2">
        <v>2104459</v>
      </c>
      <c r="F4" s="2">
        <v>131.4</v>
      </c>
      <c r="G4" s="2">
        <v>0.18</v>
      </c>
      <c r="H4" s="2">
        <v>1</v>
      </c>
      <c r="I4" s="40"/>
      <c r="J4" s="40"/>
      <c r="K4" s="40"/>
      <c r="L4" s="40"/>
      <c r="M4" s="40"/>
      <c r="N4" s="40"/>
      <c r="O4" s="40"/>
      <c r="P4" s="40"/>
      <c r="Q4" s="40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2">
        <v>22578257</v>
      </c>
      <c r="F5" s="2">
        <v>119.72</v>
      </c>
      <c r="G5" s="2">
        <v>0.19</v>
      </c>
      <c r="H5" s="2">
        <v>1</v>
      </c>
      <c r="I5" s="40"/>
      <c r="J5" s="40"/>
      <c r="K5" s="40"/>
      <c r="L5" s="40"/>
      <c r="M5" s="40"/>
      <c r="N5" s="40"/>
      <c r="O5" s="40"/>
      <c r="P5" s="40"/>
      <c r="Q5" s="40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2">
        <v>19546095</v>
      </c>
      <c r="F6" s="2">
        <v>124.83</v>
      </c>
      <c r="G6" s="2">
        <v>0.45</v>
      </c>
      <c r="H6" s="2">
        <v>51</v>
      </c>
      <c r="I6" s="40"/>
      <c r="J6" s="40"/>
      <c r="K6" s="40"/>
      <c r="L6" s="40"/>
      <c r="M6" s="40"/>
      <c r="N6" s="40"/>
      <c r="O6" s="40"/>
      <c r="P6" s="40"/>
      <c r="Q6" s="40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2">
        <v>1373260</v>
      </c>
      <c r="F7" s="2">
        <v>777.46825000000001</v>
      </c>
      <c r="G7" s="2">
        <v>0.3</v>
      </c>
      <c r="H7" s="2">
        <v>1</v>
      </c>
      <c r="I7" s="40"/>
      <c r="J7" s="40"/>
      <c r="K7" s="40"/>
      <c r="L7" s="40"/>
      <c r="M7" s="40"/>
      <c r="N7" s="40"/>
      <c r="O7" s="40"/>
      <c r="P7" s="40"/>
      <c r="Q7" s="40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>
        <v>12150</v>
      </c>
      <c r="F8" s="2">
        <v>341.64</v>
      </c>
      <c r="G8" s="2">
        <v>0.33</v>
      </c>
      <c r="H8" s="2">
        <v>1</v>
      </c>
      <c r="I8" s="40"/>
      <c r="J8" s="40"/>
      <c r="K8" s="40"/>
      <c r="L8" s="40"/>
      <c r="M8" s="40"/>
      <c r="N8" s="40"/>
      <c r="O8" s="40"/>
      <c r="P8" s="40"/>
      <c r="Q8" s="40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>
        <v>208</v>
      </c>
      <c r="F9" s="2">
        <v>341.64</v>
      </c>
      <c r="G9" s="2">
        <v>0.33</v>
      </c>
      <c r="H9" s="2">
        <v>1</v>
      </c>
      <c r="I9" s="40"/>
      <c r="J9" s="40"/>
      <c r="K9" s="40"/>
      <c r="L9" s="40"/>
      <c r="M9" s="40"/>
      <c r="N9" s="40"/>
      <c r="O9" s="40"/>
      <c r="P9" s="40"/>
      <c r="Q9" s="40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>
        <v>6602</v>
      </c>
      <c r="F10" s="2">
        <v>910.85749999999996</v>
      </c>
      <c r="G10" s="2">
        <v>0.26</v>
      </c>
      <c r="H10" s="2">
        <v>1</v>
      </c>
      <c r="I10" s="40"/>
      <c r="J10" s="40"/>
      <c r="K10" s="40"/>
      <c r="L10" s="40"/>
      <c r="M10" s="40"/>
      <c r="N10" s="40"/>
      <c r="O10" s="40"/>
      <c r="P10" s="40"/>
      <c r="Q10" s="4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35390621.148725808</v>
      </c>
      <c r="J13" s="6" t="s">
        <v>37</v>
      </c>
      <c r="K13" s="6">
        <f>I13/(10000*1000)</f>
        <v>3.5390621148725807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 s="40"/>
      <c r="G15" s="40"/>
      <c r="H15" s="40"/>
      <c r="I15" s="40"/>
      <c r="J15" s="40"/>
    </row>
    <row r="16" spans="1:41" x14ac:dyDescent="0.15">
      <c r="A16" s="1" t="s">
        <v>42</v>
      </c>
      <c r="B16" s="1" t="s">
        <v>43</v>
      </c>
      <c r="C16" s="1">
        <v>1.9870000000000001</v>
      </c>
      <c r="F16" s="40"/>
      <c r="G16" s="40"/>
      <c r="H16" s="40"/>
      <c r="I16" s="40"/>
      <c r="J16" s="40"/>
    </row>
    <row r="17" spans="1:47" x14ac:dyDescent="0.15">
      <c r="A17" s="1" t="s">
        <v>44</v>
      </c>
      <c r="B17" s="1" t="s">
        <v>45</v>
      </c>
      <c r="C17" s="1">
        <v>1</v>
      </c>
      <c r="F17" s="40"/>
      <c r="G17" s="40"/>
      <c r="H17" s="40"/>
      <c r="I17" s="40"/>
      <c r="J17" s="40"/>
    </row>
    <row r="18" spans="1:47" x14ac:dyDescent="0.15">
      <c r="A18" s="1" t="s">
        <v>46</v>
      </c>
      <c r="B18" s="1" t="s">
        <v>45</v>
      </c>
      <c r="C18" s="1">
        <v>3</v>
      </c>
      <c r="F18" s="40"/>
      <c r="G18" s="40"/>
      <c r="H18" s="40"/>
      <c r="I18" s="40"/>
      <c r="J18" s="40"/>
    </row>
    <row r="19" spans="1:47" x14ac:dyDescent="0.15">
      <c r="A19" s="1" t="s">
        <v>19</v>
      </c>
      <c r="B19" s="1" t="s">
        <v>47</v>
      </c>
      <c r="C19" s="1">
        <v>0.13</v>
      </c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36" t="s">
        <v>25</v>
      </c>
      <c r="T24" s="36"/>
      <c r="U24" s="36"/>
      <c r="V24" s="36" t="s">
        <v>54</v>
      </c>
      <c r="W24" s="36"/>
      <c r="X24" s="36"/>
      <c r="Y24" s="36" t="s">
        <v>55</v>
      </c>
      <c r="Z24" s="36"/>
      <c r="AA24" s="36"/>
      <c r="AB24" s="36" t="s">
        <v>56</v>
      </c>
      <c r="AC24" s="36"/>
      <c r="AD24" s="36"/>
      <c r="AE24" s="36" t="s">
        <v>57</v>
      </c>
      <c r="AF24" s="36"/>
      <c r="AG24" s="36"/>
      <c r="AH24" s="36" t="s">
        <v>58</v>
      </c>
      <c r="AI24" s="36"/>
      <c r="AJ24" s="36"/>
      <c r="AK24" s="39" t="s">
        <v>59</v>
      </c>
      <c r="AL24" s="38"/>
      <c r="AM24" s="37"/>
      <c r="AN24" s="36" t="s">
        <v>60</v>
      </c>
      <c r="AO24" s="36"/>
      <c r="AP24" s="36"/>
    </row>
    <row r="25" spans="1:47" x14ac:dyDescent="0.15">
      <c r="A25" s="35" t="s">
        <v>61</v>
      </c>
      <c r="B25" s="35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-20.3453293961981</v>
      </c>
      <c r="E26" s="7"/>
      <c r="F26" s="7"/>
      <c r="G26" s="1">
        <v>1</v>
      </c>
      <c r="H26" s="9">
        <f>E27</f>
        <v>-20.3453293961981</v>
      </c>
      <c r="I26" s="9">
        <f>H26+273.15</f>
        <v>252.80467060380187</v>
      </c>
      <c r="J26" s="9">
        <f>EXP(($C$15*(I26-$C$13))/($C$16*I26*$C$13))</f>
        <v>9.8928285488400947E-4</v>
      </c>
      <c r="K26" s="9">
        <f>$B$26/12</f>
        <v>119.21204166666666</v>
      </c>
      <c r="L26" s="9">
        <f>K26*$B$27/100</f>
        <v>40.532094166666667</v>
      </c>
      <c r="M26" s="1" t="s">
        <v>83</v>
      </c>
      <c r="O26" s="9">
        <f>L26</f>
        <v>40.532094166666667</v>
      </c>
      <c r="P26" s="9">
        <f>O26*J26</f>
        <v>4.0097705831627507E-2</v>
      </c>
      <c r="Q26" s="12">
        <f>P26*$B$28</f>
        <v>4.0097705831627509E-3</v>
      </c>
      <c r="R26" s="9">
        <f>L26*$B$28</f>
        <v>4.0532094166666672</v>
      </c>
      <c r="S26" s="13">
        <f>Q26/R26</f>
        <v>9.8928285488400947E-4</v>
      </c>
      <c r="T26" s="2">
        <f>$B$27/100</f>
        <v>0.34</v>
      </c>
      <c r="U26" s="14">
        <f>S26*T26</f>
        <v>3.3635617066056327E-4</v>
      </c>
      <c r="V26" s="13"/>
      <c r="W26" s="2"/>
      <c r="X26" s="14"/>
      <c r="Y26" s="2">
        <v>0.02</v>
      </c>
      <c r="Z26" s="2">
        <v>0.63</v>
      </c>
      <c r="AA26" s="2">
        <f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>AO26*AN26</f>
        <v>2.9999999999999997E-4</v>
      </c>
      <c r="AQ26" s="1">
        <f>(AP26+AM26+AD26+AA26+U26+X26+AG26+AJ26)</f>
        <v>1.3236356170660563E-2</v>
      </c>
      <c r="AR26" s="9">
        <f>$B$26/12</f>
        <v>119.21204166666666</v>
      </c>
      <c r="AS26" s="1">
        <f>$B$28</f>
        <v>0.1</v>
      </c>
      <c r="AT26" s="1">
        <f>$E$2/12</f>
        <v>575.58333333333337</v>
      </c>
      <c r="AU26" s="1">
        <f>AT26*10000*AS26*0.67*AR26*AQ26</f>
        <v>608515.41377461166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-22.848812386105301</v>
      </c>
      <c r="E27" s="10">
        <f>D26</f>
        <v>-20.3453293961981</v>
      </c>
      <c r="F27" s="7" t="s">
        <v>83</v>
      </c>
      <c r="G27" s="1">
        <v>2</v>
      </c>
      <c r="H27" s="9">
        <f>E28</f>
        <v>-22.848812386105301</v>
      </c>
      <c r="I27" s="9">
        <f>H27+273.15</f>
        <v>250.30118761389468</v>
      </c>
      <c r="J27" s="9">
        <f>EXP(($C$15*(I27-$C$13))/($C$16*I27*$C$13))</f>
        <v>6.7300793297422586E-4</v>
      </c>
      <c r="K27" s="9">
        <f>$B$26/12</f>
        <v>119.21204166666666</v>
      </c>
      <c r="L27" s="9">
        <f>K27*$B$27/100</f>
        <v>40.532094166666667</v>
      </c>
      <c r="M27" s="1" t="s">
        <v>83</v>
      </c>
      <c r="O27" s="9">
        <f>L27+O26-P26-N27</f>
        <v>81.024090627501707</v>
      </c>
      <c r="P27" s="9">
        <f>O27*J27</f>
        <v>5.4529855754331273E-2</v>
      </c>
      <c r="Q27" s="12">
        <f>P27*$B$28</f>
        <v>5.4529855754331278E-3</v>
      </c>
      <c r="R27" s="9">
        <f>L27*$B$28</f>
        <v>4.0532094166666672</v>
      </c>
      <c r="S27" s="13">
        <f>Q27/R27</f>
        <v>1.3453500707391595E-3</v>
      </c>
      <c r="T27" s="2">
        <f>$B$27/100</f>
        <v>0.34</v>
      </c>
      <c r="U27" s="14">
        <f>S27*T27</f>
        <v>4.5741902405131425E-4</v>
      </c>
      <c r="V27" s="13"/>
      <c r="W27" s="2"/>
      <c r="X27" s="14"/>
      <c r="Y27" s="2">
        <v>0.02</v>
      </c>
      <c r="Z27" s="2">
        <v>0.63</v>
      </c>
      <c r="AA27" s="2">
        <f>Y27*Z27</f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>AO27*AN27</f>
        <v>2.9999999999999997E-4</v>
      </c>
      <c r="AQ27" s="1">
        <f>(AP27+AM27+AD27+AA27+U27+X27+AG27+AJ27)</f>
        <v>1.3357419024051314E-2</v>
      </c>
      <c r="AR27" s="9">
        <f>$B$26/12</f>
        <v>119.21204166666666</v>
      </c>
      <c r="AS27" s="1">
        <f>$B$28</f>
        <v>0.1</v>
      </c>
      <c r="AT27" s="1">
        <f>$E$2/12</f>
        <v>575.58333333333337</v>
      </c>
      <c r="AU27" s="1">
        <f>AT27*10000*AS27*0.67*AR27*AQ27</f>
        <v>614081.04009759473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-18.982549426988999</v>
      </c>
      <c r="E28" s="10">
        <f>D27</f>
        <v>-22.848812386105301</v>
      </c>
      <c r="F28" s="7" t="s">
        <v>83</v>
      </c>
      <c r="G28" s="1">
        <v>3</v>
      </c>
      <c r="H28" s="9">
        <f>E29</f>
        <v>-18.982549426988999</v>
      </c>
      <c r="I28" s="9">
        <f>H28+273.15</f>
        <v>254.16745057301097</v>
      </c>
      <c r="J28" s="9">
        <f>EXP(($C$15*(I28-$C$13))/($C$16*I28*$C$13))</f>
        <v>1.2162019196541179E-3</v>
      </c>
      <c r="K28" s="9">
        <f>$B$26/12</f>
        <v>119.21204166666666</v>
      </c>
      <c r="L28" s="9">
        <f>K28*$B$27/100</f>
        <v>40.532094166666667</v>
      </c>
      <c r="M28" s="1" t="s">
        <v>83</v>
      </c>
      <c r="O28" s="9">
        <f>L28+O27-P27-N28</f>
        <v>121.50165493841405</v>
      </c>
      <c r="P28" s="9">
        <f>O28*J28</f>
        <v>0.14777054597725139</v>
      </c>
      <c r="Q28" s="12">
        <f>P28*$B$28</f>
        <v>1.477705459772514E-2</v>
      </c>
      <c r="R28" s="9">
        <f>L28*$B$28</f>
        <v>4.0532094166666672</v>
      </c>
      <c r="S28" s="13">
        <f>Q28/R28</f>
        <v>3.6457663739165227E-3</v>
      </c>
      <c r="T28" s="2">
        <f>$B$27/100</f>
        <v>0.34</v>
      </c>
      <c r="U28" s="14">
        <f>S28*T28</f>
        <v>1.2395605671316177E-3</v>
      </c>
      <c r="V28" s="13"/>
      <c r="W28" s="2"/>
      <c r="X28" s="14"/>
      <c r="Y28" s="2">
        <v>0.02</v>
      </c>
      <c r="Z28" s="2">
        <v>0.63</v>
      </c>
      <c r="AA28" s="2">
        <f>Y28*Z28</f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>AO28*AN28</f>
        <v>2.9999999999999997E-4</v>
      </c>
      <c r="AQ28" s="1">
        <f>(AP28+AM28+AD28+AA28+U28+X28+AG28+AJ28)</f>
        <v>1.4139560567131618E-2</v>
      </c>
      <c r="AR28" s="9">
        <f>$B$26/12</f>
        <v>119.21204166666666</v>
      </c>
      <c r="AS28" s="1">
        <f>$B$28</f>
        <v>0.1</v>
      </c>
      <c r="AT28" s="1">
        <f>$E$2/12</f>
        <v>575.58333333333337</v>
      </c>
      <c r="AU28" s="1">
        <f>AT28*10000*AS28*0.67*AR28*AQ28</f>
        <v>650038.45757573692</v>
      </c>
    </row>
    <row r="29" spans="1:47" x14ac:dyDescent="0.15">
      <c r="C29" s="7">
        <v>3</v>
      </c>
      <c r="D29" s="7">
        <v>-12.194637655848799</v>
      </c>
      <c r="E29" s="10">
        <f>D28</f>
        <v>-18.982549426988999</v>
      </c>
      <c r="F29" s="7" t="s">
        <v>83</v>
      </c>
      <c r="G29" s="1">
        <v>4</v>
      </c>
      <c r="H29" s="9">
        <f>E30</f>
        <v>-12.194637655848799</v>
      </c>
      <c r="I29" s="9">
        <f>H29+273.15</f>
        <v>260.95536234415118</v>
      </c>
      <c r="J29" s="9">
        <f>EXP(($C$15*(I29-$C$13))/($C$16*I29*$C$13))</f>
        <v>3.2943418861078829E-3</v>
      </c>
      <c r="K29" s="9">
        <f>$B$26/12</f>
        <v>119.21204166666666</v>
      </c>
      <c r="L29" s="9">
        <f>K29*$B$27/100</f>
        <v>40.532094166666667</v>
      </c>
      <c r="M29" s="1" t="s">
        <v>83</v>
      </c>
      <c r="O29" s="9">
        <f>L29+O28-P28-N29</f>
        <v>161.88597855910348</v>
      </c>
      <c r="P29" s="9">
        <f>O29*J29</f>
        <v>0.53330775994081725</v>
      </c>
      <c r="Q29" s="12">
        <f>P29*$B$28</f>
        <v>5.3330775994081731E-2</v>
      </c>
      <c r="R29" s="9">
        <f>L29*$B$28</f>
        <v>4.0532094166666672</v>
      </c>
      <c r="S29" s="13">
        <f>Q29/R29</f>
        <v>1.3157666064523409E-2</v>
      </c>
      <c r="T29" s="2">
        <f>$B$27/100</f>
        <v>0.34</v>
      </c>
      <c r="U29" s="14">
        <f>S29*T29</f>
        <v>4.4736064619379599E-3</v>
      </c>
      <c r="V29" s="13"/>
      <c r="W29" s="2"/>
      <c r="X29" s="14"/>
      <c r="Y29" s="2">
        <v>0.02</v>
      </c>
      <c r="Z29" s="2">
        <v>0.63</v>
      </c>
      <c r="AA29" s="2">
        <f>Y29*Z29</f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>AO29*AN29</f>
        <v>2.9999999999999997E-4</v>
      </c>
      <c r="AQ29" s="1">
        <f>(AP29+AM29+AD29+AA29+U29+X29+AG29+AJ29)</f>
        <v>1.737360646193796E-2</v>
      </c>
      <c r="AR29" s="9">
        <f>$B$26/12</f>
        <v>119.21204166666666</v>
      </c>
      <c r="AS29" s="1">
        <f>$B$28</f>
        <v>0.1</v>
      </c>
      <c r="AT29" s="1">
        <f>$E$2/12</f>
        <v>575.58333333333337</v>
      </c>
      <c r="AU29" s="1">
        <f>AT29*10000*AS29*0.67*AR29*AQ29</f>
        <v>798717.3500496581</v>
      </c>
    </row>
    <row r="30" spans="1:47" x14ac:dyDescent="0.15">
      <c r="C30" s="7">
        <v>4</v>
      </c>
      <c r="D30" s="7">
        <v>-4.3645640623821604</v>
      </c>
      <c r="E30" s="10">
        <f>D29</f>
        <v>-12.194637655848799</v>
      </c>
      <c r="F30" s="7" t="s">
        <v>83</v>
      </c>
      <c r="G30" s="1">
        <v>5</v>
      </c>
      <c r="H30" s="9">
        <f>E31</f>
        <v>-4.3645640623821604</v>
      </c>
      <c r="I30" s="9">
        <f>H30+273.15</f>
        <v>268.78543593761782</v>
      </c>
      <c r="J30" s="9">
        <f>EXP(($C$15*(I30-$C$13))/($C$16*I30*$C$13))</f>
        <v>9.7684384780706152E-3</v>
      </c>
      <c r="K30" s="9">
        <f>$B$26/12</f>
        <v>119.21204166666666</v>
      </c>
      <c r="L30" s="9">
        <f>K30*$B$27/100</f>
        <v>40.532094166666667</v>
      </c>
      <c r="M30" s="1" t="s">
        <v>85</v>
      </c>
      <c r="N30" s="9">
        <f>(O29-P29)*C21/100</f>
        <v>153.28503725920453</v>
      </c>
      <c r="O30" s="9">
        <f>L30+O29-P29-N30</f>
        <v>48.599727706624805</v>
      </c>
      <c r="P30" s="9">
        <f>O30*J30</f>
        <v>0.47474345015314834</v>
      </c>
      <c r="Q30" s="12">
        <f>P30*$B$28</f>
        <v>4.7474345015314834E-2</v>
      </c>
      <c r="R30" s="9">
        <f>L30*$B$28</f>
        <v>4.0532094166666672</v>
      </c>
      <c r="S30" s="13">
        <f>Q30/R30</f>
        <v>1.1712778722979831E-2</v>
      </c>
      <c r="T30" s="2">
        <f>$B$27/100</f>
        <v>0.34</v>
      </c>
      <c r="U30" s="14">
        <f>S30*T30</f>
        <v>3.9823447658131426E-3</v>
      </c>
      <c r="V30" s="13"/>
      <c r="W30" s="2"/>
      <c r="X30" s="14"/>
      <c r="Y30" s="2">
        <v>0.02</v>
      </c>
      <c r="Z30" s="2">
        <v>0.63</v>
      </c>
      <c r="AA30" s="2">
        <f>Y30*Z30</f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>AO30*AN30</f>
        <v>2.9999999999999997E-4</v>
      </c>
      <c r="AQ30" s="1">
        <f>(AP30+AM30+AD30+AA30+U30+X30+AG30+AJ30)</f>
        <v>1.6882344765813143E-2</v>
      </c>
      <c r="AR30" s="9">
        <f>$B$26/12</f>
        <v>119.21204166666666</v>
      </c>
      <c r="AS30" s="1">
        <f>$B$28</f>
        <v>0.1</v>
      </c>
      <c r="AT30" s="1">
        <f>$E$2/12</f>
        <v>575.58333333333337</v>
      </c>
      <c r="AU30" s="1">
        <f>AT30*10000*AS30*0.67*AR30*AQ30</f>
        <v>776132.56081954995</v>
      </c>
    </row>
    <row r="31" spans="1:47" x14ac:dyDescent="0.15">
      <c r="C31" s="7">
        <v>5</v>
      </c>
      <c r="D31" s="7">
        <v>4.6045490703519301</v>
      </c>
      <c r="E31" s="10">
        <f>D30</f>
        <v>-4.3645640623821604</v>
      </c>
      <c r="F31" s="7" t="s">
        <v>85</v>
      </c>
      <c r="G31" s="1">
        <v>6</v>
      </c>
      <c r="H31" s="9">
        <f>E32</f>
        <v>4.6045490703519301</v>
      </c>
      <c r="I31" s="9">
        <f>H31+273.15</f>
        <v>277.75454907035191</v>
      </c>
      <c r="J31" s="9">
        <f>EXP(($C$15*(I31-$C$13))/($C$16*I31*$C$13))</f>
        <v>3.1466418522079188E-2</v>
      </c>
      <c r="K31" s="9">
        <f>$B$26/12</f>
        <v>119.21204166666666</v>
      </c>
      <c r="L31" s="9">
        <f>K31*$B$27/100</f>
        <v>40.532094166666667</v>
      </c>
      <c r="M31" s="1" t="s">
        <v>83</v>
      </c>
      <c r="O31" s="9">
        <f>L31+O30-P30-N31</f>
        <v>88.65707842313833</v>
      </c>
      <c r="P31" s="9">
        <f>O31*J31</f>
        <v>2.789720734607267</v>
      </c>
      <c r="Q31" s="12">
        <f>P31*$B$28</f>
        <v>0.27897207346072672</v>
      </c>
      <c r="R31" s="9">
        <f>L31*$B$28</f>
        <v>4.0532094166666672</v>
      </c>
      <c r="S31" s="13">
        <f>Q31/R31</f>
        <v>6.8827451232498005E-2</v>
      </c>
      <c r="T31" s="2">
        <f>$B$27/100</f>
        <v>0.34</v>
      </c>
      <c r="U31" s="14">
        <f>S31*T31</f>
        <v>2.3401333419049323E-2</v>
      </c>
      <c r="V31" s="13"/>
      <c r="W31" s="2"/>
      <c r="X31" s="14"/>
      <c r="Y31" s="2">
        <v>0.02</v>
      </c>
      <c r="Z31" s="2">
        <v>0.63</v>
      </c>
      <c r="AA31" s="2">
        <f>Y31*Z31</f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>AO31*AN31</f>
        <v>2.9999999999999997E-4</v>
      </c>
      <c r="AQ31" s="1">
        <f>(AP31+AM31+AD31+AA31+U31+X31+AG31+AJ31)</f>
        <v>3.6301333419049321E-2</v>
      </c>
      <c r="AR31" s="9">
        <f>$B$26/12</f>
        <v>119.21204166666666</v>
      </c>
      <c r="AS31" s="1">
        <f>$B$28</f>
        <v>0.1</v>
      </c>
      <c r="AT31" s="1">
        <f>$E$2/12</f>
        <v>575.58333333333337</v>
      </c>
      <c r="AU31" s="1">
        <f>AT31*10000*AS31*0.67*AR31*AQ31</f>
        <v>1668882.3299441733</v>
      </c>
    </row>
    <row r="32" spans="1:47" x14ac:dyDescent="0.15">
      <c r="C32" s="7">
        <v>6</v>
      </c>
      <c r="D32" s="7">
        <v>13.02792638194</v>
      </c>
      <c r="E32" s="10">
        <f>D31</f>
        <v>4.6045490703519301</v>
      </c>
      <c r="F32" s="7" t="s">
        <v>83</v>
      </c>
      <c r="G32" s="1">
        <v>7</v>
      </c>
      <c r="H32" s="9">
        <f>E33</f>
        <v>13.02792638194</v>
      </c>
      <c r="I32" s="9">
        <f>H32+273.15</f>
        <v>286.17792638193998</v>
      </c>
      <c r="J32" s="9">
        <f>EXP(($C$15*(I32-$C$13))/($C$16*I32*$C$13))</f>
        <v>8.8300230217692996E-2</v>
      </c>
      <c r="K32" s="9">
        <f>$B$26/12</f>
        <v>119.21204166666666</v>
      </c>
      <c r="L32" s="9">
        <f>K32*$B$27/100</f>
        <v>40.532094166666667</v>
      </c>
      <c r="M32" s="1" t="s">
        <v>83</v>
      </c>
      <c r="O32" s="9">
        <f>L32+O31-P31-N32</f>
        <v>126.39945185519773</v>
      </c>
      <c r="P32" s="9">
        <f>O32*J32</f>
        <v>11.161100698204161</v>
      </c>
      <c r="Q32" s="12">
        <f>P32*$B$28</f>
        <v>1.1161100698204161</v>
      </c>
      <c r="R32" s="9">
        <f>L32*$B$28</f>
        <v>4.0532094166666672</v>
      </c>
      <c r="S32" s="13">
        <f>Q32/R32</f>
        <v>0.27536452107088455</v>
      </c>
      <c r="T32" s="2">
        <f>$B$27/100</f>
        <v>0.34</v>
      </c>
      <c r="U32" s="14">
        <f>S32*T32</f>
        <v>9.3623937164100751E-2</v>
      </c>
      <c r="V32" s="13"/>
      <c r="W32" s="2"/>
      <c r="X32" s="14"/>
      <c r="Y32" s="2">
        <v>0.02</v>
      </c>
      <c r="Z32" s="2">
        <v>0.63</v>
      </c>
      <c r="AA32" s="2">
        <f>Y32*Z32</f>
        <v>1.26E-2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0.01</v>
      </c>
      <c r="AO32" s="2">
        <v>0.03</v>
      </c>
      <c r="AP32" s="2">
        <f>AO32*AN32</f>
        <v>2.9999999999999997E-4</v>
      </c>
      <c r="AQ32" s="1">
        <f>(AP32+AM32+AD32+AA32+U32+X32+AG32+AJ32)</f>
        <v>0.10652393716410075</v>
      </c>
      <c r="AR32" s="9">
        <f>$B$26/12</f>
        <v>119.21204166666666</v>
      </c>
      <c r="AS32" s="1">
        <f>$B$28</f>
        <v>0.1</v>
      </c>
      <c r="AT32" s="1">
        <f>$E$2/12</f>
        <v>575.58333333333337</v>
      </c>
      <c r="AU32" s="1">
        <f>AT32*10000*AS32*0.67*AR32*AQ32</f>
        <v>4897228.2752556494</v>
      </c>
    </row>
    <row r="33" spans="1:48" x14ac:dyDescent="0.15">
      <c r="C33" s="7">
        <v>7</v>
      </c>
      <c r="D33" s="7">
        <v>15.028196728103399</v>
      </c>
      <c r="E33" s="10">
        <f>D32</f>
        <v>13.02792638194</v>
      </c>
      <c r="F33" s="7" t="s">
        <v>83</v>
      </c>
      <c r="G33" s="1">
        <v>8</v>
      </c>
      <c r="H33" s="9">
        <f>E34</f>
        <v>15.028196728103399</v>
      </c>
      <c r="I33" s="9">
        <f>H33+273.15</f>
        <v>288.17819672810339</v>
      </c>
      <c r="J33" s="9">
        <f>EXP(($C$15*(I33-$C$13))/($C$16*I33*$C$13))</f>
        <v>0.11182142591782873</v>
      </c>
      <c r="K33" s="9">
        <f>$B$26/12</f>
        <v>119.21204166666666</v>
      </c>
      <c r="L33" s="9">
        <f>K33*$B$27/100</f>
        <v>40.532094166666667</v>
      </c>
      <c r="M33" s="1" t="s">
        <v>83</v>
      </c>
      <c r="O33" s="9">
        <f>L33+O32-P32-N33</f>
        <v>155.77044532366023</v>
      </c>
      <c r="P33" s="9">
        <f>O33*J33</f>
        <v>17.418473311946862</v>
      </c>
      <c r="Q33" s="12">
        <f>P33*$B$28</f>
        <v>1.7418473311946863</v>
      </c>
      <c r="R33" s="9">
        <f>L33*$B$28</f>
        <v>4.0532094166666672</v>
      </c>
      <c r="S33" s="13">
        <f>Q33/R33</f>
        <v>0.42974520981626707</v>
      </c>
      <c r="T33" s="2">
        <f>$B$27/100</f>
        <v>0.34</v>
      </c>
      <c r="U33" s="14">
        <f>S33*T33</f>
        <v>0.1461133713375308</v>
      </c>
      <c r="V33" s="13"/>
      <c r="W33" s="2"/>
      <c r="X33" s="14"/>
      <c r="Y33" s="2">
        <v>0.04</v>
      </c>
      <c r="Z33" s="2">
        <v>0.63</v>
      </c>
      <c r="AA33" s="2">
        <f>Y33*Z33</f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>AO33*AN33</f>
        <v>4.4999999999999999E-4</v>
      </c>
      <c r="AQ33" s="1">
        <f>(AP33+AM33+AD33+AA33+U33+X33+AG33+AJ33)</f>
        <v>0.17176337133753081</v>
      </c>
      <c r="AR33" s="9">
        <f>$B$26/12</f>
        <v>119.21204166666666</v>
      </c>
      <c r="AS33" s="1">
        <f>$B$28</f>
        <v>0.1</v>
      </c>
      <c r="AT33" s="1">
        <f>$E$2/12</f>
        <v>575.58333333333337</v>
      </c>
      <c r="AU33" s="1">
        <f>AT33*10000*AS33*0.67*AR33*AQ33</f>
        <v>7896482.810915756</v>
      </c>
    </row>
    <row r="34" spans="1:48" x14ac:dyDescent="0.15">
      <c r="C34" s="7">
        <v>8</v>
      </c>
      <c r="D34" s="7">
        <v>12.2980930132226</v>
      </c>
      <c r="E34" s="10">
        <f>D33</f>
        <v>15.028196728103399</v>
      </c>
      <c r="F34" s="7" t="s">
        <v>83</v>
      </c>
      <c r="G34" s="1">
        <v>9</v>
      </c>
      <c r="H34" s="9">
        <f>E35</f>
        <v>12.2980930132226</v>
      </c>
      <c r="I34" s="9">
        <f>H34+273.15</f>
        <v>285.4480930132226</v>
      </c>
      <c r="J34" s="9">
        <f>EXP(($C$15*(I34-$C$13))/($C$16*I34*$C$13))</f>
        <v>8.0943496608714569E-2</v>
      </c>
      <c r="K34" s="9">
        <f>$B$26/12</f>
        <v>119.21204166666666</v>
      </c>
      <c r="L34" s="9">
        <f>K34*$B$27/100</f>
        <v>40.532094166666667</v>
      </c>
      <c r="M34" s="1" t="s">
        <v>83</v>
      </c>
      <c r="O34" s="9">
        <f>L34+O33-P33-N34</f>
        <v>178.88406617838004</v>
      </c>
      <c r="P34" s="9">
        <f>O34*J34</f>
        <v>14.479501804062776</v>
      </c>
      <c r="Q34" s="12">
        <f>P34*$B$28</f>
        <v>1.4479501804062778</v>
      </c>
      <c r="R34" s="9">
        <f>L34*$B$28</f>
        <v>4.0532094166666672</v>
      </c>
      <c r="S34" s="13">
        <f>Q34/R34</f>
        <v>0.35723547232776898</v>
      </c>
      <c r="T34" s="2">
        <f>$B$27/100</f>
        <v>0.34</v>
      </c>
      <c r="U34" s="14">
        <f>S34*T34</f>
        <v>0.12146006059144146</v>
      </c>
      <c r="V34" s="13"/>
      <c r="W34" s="2"/>
      <c r="X34" s="14"/>
      <c r="Y34" s="2">
        <v>0.02</v>
      </c>
      <c r="Z34" s="2">
        <v>0.63</v>
      </c>
      <c r="AA34" s="2">
        <f>Y34*Z34</f>
        <v>1.26E-2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0.01</v>
      </c>
      <c r="AO34" s="2">
        <v>0.03</v>
      </c>
      <c r="AP34" s="2">
        <f>AO34*AN34</f>
        <v>2.9999999999999997E-4</v>
      </c>
      <c r="AQ34" s="1">
        <f>(AP34+AM34+AD34+AA34+U34+X34+AG34+AJ34)</f>
        <v>0.13436006059144145</v>
      </c>
      <c r="AR34" s="9">
        <f>$B$26/12</f>
        <v>119.21204166666666</v>
      </c>
      <c r="AS34" s="1">
        <f>$B$28</f>
        <v>0.1</v>
      </c>
      <c r="AT34" s="1">
        <f>$E$2/12</f>
        <v>575.58333333333337</v>
      </c>
      <c r="AU34" s="1">
        <f>AT34*10000*AS34*0.67*AR34*AQ34</f>
        <v>6176939.2430532211</v>
      </c>
    </row>
    <row r="35" spans="1:48" x14ac:dyDescent="0.15">
      <c r="C35" s="7">
        <v>9</v>
      </c>
      <c r="D35" s="7">
        <v>6.34837012784471</v>
      </c>
      <c r="E35" s="10">
        <f>D34</f>
        <v>12.2980930132226</v>
      </c>
      <c r="F35" s="7" t="s">
        <v>83</v>
      </c>
      <c r="G35" s="1">
        <v>10</v>
      </c>
      <c r="H35" s="9">
        <f>E36</f>
        <v>6.34837012784471</v>
      </c>
      <c r="I35" s="9">
        <f>H35+273.15</f>
        <v>279.49837012784468</v>
      </c>
      <c r="J35" s="9">
        <f>EXP(($C$15*(I35-$C$13))/($C$16*I35*$C$13))</f>
        <v>3.9159193408823387E-2</v>
      </c>
      <c r="K35" s="9">
        <f>$B$26/12</f>
        <v>119.21204166666666</v>
      </c>
      <c r="L35" s="9">
        <f>K35*$B$27/100</f>
        <v>40.532094166666667</v>
      </c>
      <c r="M35" s="1" t="s">
        <v>83</v>
      </c>
      <c r="O35" s="9">
        <f>L35+O34-P34-N35</f>
        <v>204.93665854098393</v>
      </c>
      <c r="P35" s="9">
        <f>O35*J35</f>
        <v>8.0251542483643874</v>
      </c>
      <c r="Q35" s="12">
        <f>P35*$B$28</f>
        <v>0.80251542483643878</v>
      </c>
      <c r="R35" s="9">
        <f>L35*$B$28</f>
        <v>4.0532094166666672</v>
      </c>
      <c r="S35" s="13">
        <f>Q35/R35</f>
        <v>0.19799505585290536</v>
      </c>
      <c r="T35" s="2">
        <f>$B$27/100</f>
        <v>0.34</v>
      </c>
      <c r="U35" s="14">
        <f>S35*T35</f>
        <v>6.731831898998783E-2</v>
      </c>
      <c r="V35" s="13"/>
      <c r="W35" s="2"/>
      <c r="X35" s="14"/>
      <c r="Y35" s="2">
        <v>0.02</v>
      </c>
      <c r="Z35" s="2">
        <v>0.63</v>
      </c>
      <c r="AA35" s="2">
        <f>Y35*Z35</f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>AO35*AN35</f>
        <v>2.9999999999999997E-4</v>
      </c>
      <c r="AQ35" s="1">
        <f>(AP35+AM35+AD35+AA35+U35+X35+AG35+AJ35)</f>
        <v>8.0218318989987825E-2</v>
      </c>
      <c r="AR35" s="9">
        <f>$B$26/12</f>
        <v>119.21204166666666</v>
      </c>
      <c r="AS35" s="1">
        <f>$B$28</f>
        <v>0.1</v>
      </c>
      <c r="AT35" s="1">
        <f>$E$2/12</f>
        <v>575.58333333333337</v>
      </c>
      <c r="AU35" s="1">
        <f>AT35*10000*AS35*0.67*AR35*AQ35</f>
        <v>3687879.2730507306</v>
      </c>
    </row>
    <row r="36" spans="1:48" x14ac:dyDescent="0.15">
      <c r="C36" s="7">
        <v>10</v>
      </c>
      <c r="D36" s="7">
        <v>-4.04824734971948</v>
      </c>
      <c r="E36" s="10">
        <f>D35</f>
        <v>6.34837012784471</v>
      </c>
      <c r="F36" s="7" t="s">
        <v>83</v>
      </c>
      <c r="G36" s="1">
        <v>11</v>
      </c>
      <c r="H36" s="9">
        <f>E37</f>
        <v>-4.04824734971948</v>
      </c>
      <c r="I36" s="9">
        <f>H36+273.15</f>
        <v>269.1017526502805</v>
      </c>
      <c r="J36" s="9">
        <f>EXP(($C$15*(I36-$C$13))/($C$16*I36*$C$13))</f>
        <v>1.0193370970889229E-2</v>
      </c>
      <c r="K36" s="9">
        <f>$B$26/12</f>
        <v>119.21204166666666</v>
      </c>
      <c r="L36" s="9">
        <f>K36*$B$27/100</f>
        <v>40.532094166666667</v>
      </c>
      <c r="M36" s="1" t="s">
        <v>85</v>
      </c>
      <c r="N36" s="9">
        <f>(O35-P35)*C21/100</f>
        <v>187.06592907798859</v>
      </c>
      <c r="O36" s="9">
        <f>L36+O35-P35-N36</f>
        <v>50.377669381297608</v>
      </c>
      <c r="P36" s="9">
        <f>O36*J36</f>
        <v>0.51351827265237415</v>
      </c>
      <c r="Q36" s="12">
        <f>P36*$B$28</f>
        <v>5.1351827265237418E-2</v>
      </c>
      <c r="R36" s="9">
        <f>L36*$B$28</f>
        <v>4.0532094166666672</v>
      </c>
      <c r="S36" s="13">
        <f>Q36/R36</f>
        <v>1.2669423655752982E-2</v>
      </c>
      <c r="T36" s="2">
        <f>$B$27/100</f>
        <v>0.34</v>
      </c>
      <c r="U36" s="14">
        <f>S36*T36</f>
        <v>4.3076040429560142E-3</v>
      </c>
      <c r="V36" s="13"/>
      <c r="W36" s="2"/>
      <c r="X36" s="14"/>
      <c r="Y36" s="2">
        <v>0.02</v>
      </c>
      <c r="Z36" s="2">
        <v>0.63</v>
      </c>
      <c r="AA36" s="2">
        <f>Y36*Z36</f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>AO36*AN36</f>
        <v>2.9999999999999997E-4</v>
      </c>
      <c r="AQ36" s="1">
        <f>(AP36+AM36+AD36+AA36+U36+X36+AG36+AJ36)</f>
        <v>1.7207604042956015E-2</v>
      </c>
      <c r="AR36" s="9">
        <f>$B$26/12</f>
        <v>119.21204166666666</v>
      </c>
      <c r="AS36" s="1">
        <f>$B$28</f>
        <v>0.1</v>
      </c>
      <c r="AT36" s="1">
        <f>$E$2/12</f>
        <v>575.58333333333337</v>
      </c>
      <c r="AU36" s="1">
        <f>AT36*10000*AS36*0.67*AR36*AQ36</f>
        <v>791085.71568050352</v>
      </c>
    </row>
    <row r="37" spans="1:48" x14ac:dyDescent="0.15">
      <c r="C37" s="7">
        <v>11</v>
      </c>
      <c r="D37" s="7">
        <v>-15.2055706116836</v>
      </c>
      <c r="E37" s="10">
        <f>D36</f>
        <v>-4.04824734971948</v>
      </c>
      <c r="F37" s="7" t="s">
        <v>85</v>
      </c>
      <c r="G37" s="1">
        <v>12</v>
      </c>
      <c r="H37" s="9">
        <f>E38</f>
        <v>-15.2055706116836</v>
      </c>
      <c r="I37" s="9">
        <f>H37+273.15</f>
        <v>257.94442938831639</v>
      </c>
      <c r="J37" s="9">
        <f>EXP(($C$15*(I37-$C$13))/($C$16*I37*$C$13))</f>
        <v>2.1311676093926997E-3</v>
      </c>
      <c r="K37" s="9">
        <f>$B$26/12</f>
        <v>119.21204166666666</v>
      </c>
      <c r="L37" s="9">
        <f>K37*$B$27/100</f>
        <v>40.532094166666667</v>
      </c>
      <c r="M37" s="1" t="s">
        <v>83</v>
      </c>
      <c r="O37" s="9">
        <f>L37+O36-P36-N37</f>
        <v>90.396245275311898</v>
      </c>
      <c r="P37" s="9">
        <f>O37*J37</f>
        <v>0.19264954994146258</v>
      </c>
      <c r="Q37" s="12">
        <f>P37*$B$28</f>
        <v>1.9264954994146259E-2</v>
      </c>
      <c r="R37" s="9">
        <f>L37*$B$28</f>
        <v>4.0532094166666672</v>
      </c>
      <c r="S37" s="13">
        <f>Q37/R37</f>
        <v>4.7530124929961379E-3</v>
      </c>
      <c r="T37" s="2">
        <f>$B$27/100</f>
        <v>0.34</v>
      </c>
      <c r="U37" s="14">
        <f>S37*T37</f>
        <v>1.616024247618687E-3</v>
      </c>
      <c r="V37" s="13"/>
      <c r="W37" s="2"/>
      <c r="X37" s="14"/>
      <c r="Y37" s="2">
        <v>0.02</v>
      </c>
      <c r="Z37" s="2">
        <v>0.63</v>
      </c>
      <c r="AA37" s="2">
        <f>Y37*Z37</f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>AO37*AN37</f>
        <v>2.9999999999999997E-4</v>
      </c>
      <c r="AQ37" s="1">
        <f>(AP37+AM37+AD37+AA37+U37+X37+AG37+AJ37)</f>
        <v>1.4516024247618687E-2</v>
      </c>
      <c r="AR37" s="9">
        <f>$B$26/12</f>
        <v>119.21204166666666</v>
      </c>
      <c r="AS37" s="1">
        <f>$B$28</f>
        <v>0.1</v>
      </c>
      <c r="AT37" s="1">
        <f>$E$2/12</f>
        <v>575.58333333333337</v>
      </c>
      <c r="AU37" s="1">
        <f>AT37*10000*AS37*0.67*AR37*AQ37</f>
        <v>667345.63406366529</v>
      </c>
      <c r="AV37" s="1">
        <f>SUM(AU26:AU37)</f>
        <v>29233328.104280848</v>
      </c>
    </row>
    <row r="38" spans="1:48" x14ac:dyDescent="0.15">
      <c r="C38" s="7">
        <v>12</v>
      </c>
      <c r="D38" s="7">
        <v>-19.495987653181299</v>
      </c>
      <c r="E38" s="10">
        <f>D37</f>
        <v>-15.2055706116836</v>
      </c>
      <c r="F38" s="7" t="s">
        <v>83</v>
      </c>
    </row>
    <row r="40" spans="1:48" x14ac:dyDescent="0.15">
      <c r="S40" s="36" t="s">
        <v>25</v>
      </c>
      <c r="T40" s="36"/>
      <c r="U40" s="36"/>
      <c r="V40" s="36" t="s">
        <v>54</v>
      </c>
      <c r="W40" s="36"/>
      <c r="X40" s="36"/>
      <c r="Y40" s="36" t="s">
        <v>55</v>
      </c>
      <c r="Z40" s="36"/>
      <c r="AA40" s="36"/>
      <c r="AB40" s="36" t="s">
        <v>56</v>
      </c>
      <c r="AC40" s="36"/>
      <c r="AD40" s="36"/>
      <c r="AE40" s="36" t="s">
        <v>57</v>
      </c>
      <c r="AF40" s="36"/>
      <c r="AG40" s="36"/>
      <c r="AH40" s="36" t="s">
        <v>58</v>
      </c>
      <c r="AI40" s="36"/>
      <c r="AJ40" s="36"/>
      <c r="AK40" s="39" t="s">
        <v>59</v>
      </c>
      <c r="AL40" s="38"/>
      <c r="AM40" s="37"/>
      <c r="AN40" s="36" t="s">
        <v>60</v>
      </c>
      <c r="AO40" s="36"/>
      <c r="AP40" s="36"/>
    </row>
    <row r="41" spans="1:48" x14ac:dyDescent="0.15">
      <c r="A41" s="35" t="s">
        <v>30</v>
      </c>
      <c r="B41" s="35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-20.3453293961981</v>
      </c>
      <c r="E42" s="7"/>
      <c r="F42" s="7"/>
      <c r="G42" s="1">
        <v>1</v>
      </c>
      <c r="H42" s="9">
        <f>E43</f>
        <v>-20.3453293961981</v>
      </c>
      <c r="I42" s="9">
        <f>H42+273.15</f>
        <v>252.80467060380187</v>
      </c>
      <c r="J42" s="9">
        <f>EXP(($C$15*(I42-$C$13))/($C$16*I42*$C$13))</f>
        <v>9.8928285488400947E-4</v>
      </c>
      <c r="K42" s="9">
        <f>$B$42/12</f>
        <v>136.875</v>
      </c>
      <c r="L42" s="9">
        <f>K42*$B$43/100</f>
        <v>58.856250000000003</v>
      </c>
      <c r="M42" s="1" t="s">
        <v>83</v>
      </c>
      <c r="O42" s="9">
        <f>L42</f>
        <v>58.856250000000003</v>
      </c>
      <c r="P42" s="9">
        <f>O42*J42</f>
        <v>5.8225479027766987E-2</v>
      </c>
      <c r="Q42" s="12">
        <f>P42*$B$44</f>
        <v>1.3974114966664076E-2</v>
      </c>
      <c r="R42" s="9">
        <f>L42*$B$44</f>
        <v>14.125500000000001</v>
      </c>
      <c r="S42" s="13">
        <f>Q42/R42</f>
        <v>9.8928285488400947E-4</v>
      </c>
      <c r="T42" s="2">
        <f>$B$43/100</f>
        <v>0.43</v>
      </c>
      <c r="U42" s="14">
        <f>S42*T42</f>
        <v>4.2539162760012406E-4</v>
      </c>
      <c r="V42" s="13"/>
      <c r="W42" s="2"/>
      <c r="X42" s="14"/>
      <c r="Y42" s="2">
        <v>0.02</v>
      </c>
      <c r="Z42" s="2">
        <v>0.28999999999999998</v>
      </c>
      <c r="AA42" s="2">
        <f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>AO42*AN42</f>
        <v>2.6000000000000003E-3</v>
      </c>
      <c r="AQ42" s="1">
        <f>(AP42+AM42+AD42+AA42+U42+X42+AG42+AJ42)</f>
        <v>8.8453916276001222E-3</v>
      </c>
      <c r="AR42" s="9">
        <f>$B$42/12</f>
        <v>136.875</v>
      </c>
      <c r="AS42" s="1">
        <f>$B$44</f>
        <v>0.24</v>
      </c>
      <c r="AT42" s="1">
        <f>$E$3/12</f>
        <v>1605307.25</v>
      </c>
      <c r="AU42" s="1">
        <f>AT42*10000*AS42*0.67*AR42*AQ42</f>
        <v>3125254647.2270141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>D27</f>
        <v>-22.848812386105301</v>
      </c>
      <c r="E43" s="10">
        <f>D42</f>
        <v>-20.3453293961981</v>
      </c>
      <c r="F43" s="7" t="s">
        <v>83</v>
      </c>
      <c r="G43" s="1">
        <v>2</v>
      </c>
      <c r="H43" s="9">
        <f>E44</f>
        <v>-22.848812386105301</v>
      </c>
      <c r="I43" s="9">
        <f>H43+273.15</f>
        <v>250.30118761389468</v>
      </c>
      <c r="J43" s="9">
        <f>EXP(($C$15*(I43-$C$13))/($C$16*I43*$C$13))</f>
        <v>6.7300793297422586E-4</v>
      </c>
      <c r="K43" s="9">
        <f>$B$42/12</f>
        <v>136.875</v>
      </c>
      <c r="L43" s="9">
        <f>K43*$B$43/100</f>
        <v>58.856250000000003</v>
      </c>
      <c r="M43" s="1" t="s">
        <v>83</v>
      </c>
      <c r="O43" s="9">
        <f>L43+O42-P42-N43</f>
        <v>117.65427452097224</v>
      </c>
      <c r="P43" s="9">
        <f>O43*J43</f>
        <v>7.9182260100941648E-2</v>
      </c>
      <c r="Q43" s="12">
        <f>P43*$B$44</f>
        <v>1.9003742424225995E-2</v>
      </c>
      <c r="R43" s="9">
        <f>L43*$B$44</f>
        <v>14.125500000000001</v>
      </c>
      <c r="S43" s="13">
        <f>Q43/R43</f>
        <v>1.3453500707391593E-3</v>
      </c>
      <c r="T43" s="2">
        <f>$B$43/100</f>
        <v>0.43</v>
      </c>
      <c r="U43" s="14">
        <f>S43*T43</f>
        <v>5.7850053041783847E-4</v>
      </c>
      <c r="V43" s="13"/>
      <c r="W43" s="2"/>
      <c r="X43" s="14"/>
      <c r="Y43" s="2">
        <v>0.02</v>
      </c>
      <c r="Z43" s="2">
        <v>0.28999999999999998</v>
      </c>
      <c r="AA43" s="2">
        <f>Y43*Z43</f>
        <v>5.7999999999999996E-3</v>
      </c>
      <c r="AB43" s="2"/>
      <c r="AC43" s="2"/>
      <c r="AD43" s="2"/>
      <c r="AE43" s="13">
        <v>1E-3</v>
      </c>
      <c r="AF43" s="2">
        <v>0.02</v>
      </c>
      <c r="AG43" s="16">
        <f>AE43*AF43</f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>AO43*AN43</f>
        <v>2.6000000000000003E-3</v>
      </c>
      <c r="AQ43" s="1">
        <f>(AP43+AM43+AD43+AA43+U43+X43+AG43+AJ43)</f>
        <v>8.9985005304178377E-3</v>
      </c>
      <c r="AR43" s="9">
        <f>$B$42/12</f>
        <v>136.875</v>
      </c>
      <c r="AS43" s="1">
        <f>$B$44</f>
        <v>0.24</v>
      </c>
      <c r="AT43" s="1">
        <f>$E$3/12</f>
        <v>1605307.25</v>
      </c>
      <c r="AU43" s="1">
        <f>AT43*10000*AS43*0.67*AR43*AQ43</f>
        <v>3179351099.9572501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>D28</f>
        <v>-18.982549426988999</v>
      </c>
      <c r="E44" s="10">
        <f>D43</f>
        <v>-22.848812386105301</v>
      </c>
      <c r="F44" s="7" t="s">
        <v>83</v>
      </c>
      <c r="G44" s="1">
        <v>3</v>
      </c>
      <c r="H44" s="9">
        <f>E45</f>
        <v>-18.982549426988999</v>
      </c>
      <c r="I44" s="9">
        <f>H44+273.15</f>
        <v>254.16745057301097</v>
      </c>
      <c r="J44" s="9">
        <f>EXP(($C$15*(I44-$C$13))/($C$16*I44*$C$13))</f>
        <v>1.2162019196541179E-3</v>
      </c>
      <c r="K44" s="9">
        <f>$B$42/12</f>
        <v>136.875</v>
      </c>
      <c r="L44" s="9">
        <f>K44*$B$43/100</f>
        <v>58.856250000000003</v>
      </c>
      <c r="M44" s="1" t="s">
        <v>83</v>
      </c>
      <c r="O44" s="9">
        <f>L44+O43-P43-N44</f>
        <v>176.4313422608713</v>
      </c>
      <c r="P44" s="9">
        <f>O44*J44</f>
        <v>0.21457613714482437</v>
      </c>
      <c r="Q44" s="12">
        <f>P44*$B$44</f>
        <v>5.1498272914757851E-2</v>
      </c>
      <c r="R44" s="9">
        <f>L44*$B$44</f>
        <v>14.125500000000001</v>
      </c>
      <c r="S44" s="13">
        <f>Q44/R44</f>
        <v>3.6457663739165231E-3</v>
      </c>
      <c r="T44" s="2">
        <f>$B$43/100</f>
        <v>0.43</v>
      </c>
      <c r="U44" s="14">
        <f>S44*T44</f>
        <v>1.567679540784105E-3</v>
      </c>
      <c r="V44" s="13"/>
      <c r="W44" s="2"/>
      <c r="X44" s="14"/>
      <c r="Y44" s="2">
        <v>0.02</v>
      </c>
      <c r="Z44" s="2">
        <v>0.28999999999999998</v>
      </c>
      <c r="AA44" s="2">
        <f>Y44*Z44</f>
        <v>5.7999999999999996E-3</v>
      </c>
      <c r="AB44" s="2"/>
      <c r="AC44" s="2"/>
      <c r="AD44" s="2"/>
      <c r="AE44" s="13">
        <v>1E-3</v>
      </c>
      <c r="AF44" s="2">
        <v>0.02</v>
      </c>
      <c r="AG44" s="16">
        <f>AE44*AF44</f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>AO44*AN44</f>
        <v>2.6000000000000003E-3</v>
      </c>
      <c r="AQ44" s="1">
        <f>(AP44+AM44+AD44+AA44+U44+X44+AG44+AJ44)</f>
        <v>9.9876795407841043E-3</v>
      </c>
      <c r="AR44" s="9">
        <f>$B$42/12</f>
        <v>136.875</v>
      </c>
      <c r="AS44" s="1">
        <f>$B$44</f>
        <v>0.24</v>
      </c>
      <c r="AT44" s="1">
        <f>$E$3/12</f>
        <v>1605307.25</v>
      </c>
      <c r="AU44" s="1">
        <f>AT44*10000*AS44*0.67*AR44*AQ44</f>
        <v>3528847926.0152888</v>
      </c>
    </row>
    <row r="45" spans="1:48" x14ac:dyDescent="0.15">
      <c r="C45" s="7">
        <v>3</v>
      </c>
      <c r="D45" s="7">
        <f>D29</f>
        <v>-12.194637655848799</v>
      </c>
      <c r="E45" s="10">
        <f>D44</f>
        <v>-18.982549426988999</v>
      </c>
      <c r="F45" s="7" t="s">
        <v>83</v>
      </c>
      <c r="G45" s="1">
        <v>4</v>
      </c>
      <c r="H45" s="9">
        <f>E46</f>
        <v>-12.194637655848799</v>
      </c>
      <c r="I45" s="9">
        <f>H45+273.15</f>
        <v>260.95536234415118</v>
      </c>
      <c r="J45" s="9">
        <f>EXP(($C$15*(I45-$C$13))/($C$16*I45*$C$13))</f>
        <v>3.2943418861078829E-3</v>
      </c>
      <c r="K45" s="9">
        <f>$B$42/12</f>
        <v>136.875</v>
      </c>
      <c r="L45" s="9">
        <f>K45*$B$43/100</f>
        <v>58.856250000000003</v>
      </c>
      <c r="M45" s="1" t="s">
        <v>83</v>
      </c>
      <c r="O45" s="9">
        <f>L45+O44-P44-N45</f>
        <v>235.07301612372646</v>
      </c>
      <c r="P45" s="9">
        <f>O45*J45</f>
        <v>0.77441088331010577</v>
      </c>
      <c r="Q45" s="12">
        <f>P45*$B$44</f>
        <v>0.18585861199442538</v>
      </c>
      <c r="R45" s="9">
        <f>L45*$B$44</f>
        <v>14.125500000000001</v>
      </c>
      <c r="S45" s="13">
        <f>Q45/R45</f>
        <v>1.3157666064523406E-2</v>
      </c>
      <c r="T45" s="2">
        <f>$B$43/100</f>
        <v>0.43</v>
      </c>
      <c r="U45" s="14">
        <f>S45*T45</f>
        <v>5.6577964077450648E-3</v>
      </c>
      <c r="V45" s="13"/>
      <c r="W45" s="2"/>
      <c r="X45" s="14"/>
      <c r="Y45" s="2">
        <v>0.02</v>
      </c>
      <c r="Z45" s="2">
        <v>0.28999999999999998</v>
      </c>
      <c r="AA45" s="2">
        <f>Y45*Z45</f>
        <v>5.7999999999999996E-3</v>
      </c>
      <c r="AB45" s="2"/>
      <c r="AC45" s="2"/>
      <c r="AD45" s="2"/>
      <c r="AE45" s="13">
        <v>1E-3</v>
      </c>
      <c r="AF45" s="2">
        <v>0.02</v>
      </c>
      <c r="AG45" s="16">
        <f>AE45*AF45</f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>AO45*AN45</f>
        <v>2.6000000000000003E-3</v>
      </c>
      <c r="AQ45" s="1">
        <f>(AP45+AM45+AD45+AA45+U45+X45+AG45+AJ45)</f>
        <v>1.4077796407745063E-2</v>
      </c>
      <c r="AR45" s="9">
        <f>$B$42/12</f>
        <v>136.875</v>
      </c>
      <c r="AS45" s="1">
        <f>$B$44</f>
        <v>0.24</v>
      </c>
      <c r="AT45" s="1">
        <f>$E$3/12</f>
        <v>1605307.25</v>
      </c>
      <c r="AU45" s="1">
        <f>AT45*10000*AS45*0.67*AR45*AQ45</f>
        <v>4973968423.1435146</v>
      </c>
    </row>
    <row r="46" spans="1:48" x14ac:dyDescent="0.15">
      <c r="C46" s="7">
        <v>4</v>
      </c>
      <c r="D46" s="7">
        <f>D30</f>
        <v>-4.3645640623821604</v>
      </c>
      <c r="E46" s="10">
        <f>D45</f>
        <v>-12.194637655848799</v>
      </c>
      <c r="F46" s="7" t="s">
        <v>83</v>
      </c>
      <c r="G46" s="1">
        <v>5</v>
      </c>
      <c r="H46" s="9">
        <f>E47</f>
        <v>-4.3645640623821604</v>
      </c>
      <c r="I46" s="9">
        <f>H46+273.15</f>
        <v>268.78543593761782</v>
      </c>
      <c r="J46" s="9">
        <f>EXP(($C$15*(I46-$C$13))/($C$16*I46*$C$13))</f>
        <v>9.7684384780706152E-3</v>
      </c>
      <c r="K46" s="9">
        <f>$B$42/12</f>
        <v>136.875</v>
      </c>
      <c r="L46" s="9">
        <f>K46*$B$43/100</f>
        <v>58.856250000000003</v>
      </c>
      <c r="M46" s="1" t="s">
        <v>85</v>
      </c>
      <c r="N46" s="9">
        <f>(O45-P45)*$C$21/100</f>
        <v>222.58367497839555</v>
      </c>
      <c r="O46" s="9">
        <f>L46+O45-P45-N46</f>
        <v>70.571180262020789</v>
      </c>
      <c r="P46" s="9">
        <f>O46*J46</f>
        <v>0.68937023271438136</v>
      </c>
      <c r="Q46" s="12">
        <f>P46*$B$44</f>
        <v>0.16544885585145153</v>
      </c>
      <c r="R46" s="9">
        <f>L46*$B$44</f>
        <v>14.125500000000001</v>
      </c>
      <c r="S46" s="13">
        <f>Q46/R46</f>
        <v>1.1712778722979825E-2</v>
      </c>
      <c r="T46" s="2">
        <f>$B$43/100</f>
        <v>0.43</v>
      </c>
      <c r="U46" s="14">
        <f>S46*T46</f>
        <v>5.0364948508813245E-3</v>
      </c>
      <c r="V46" s="13"/>
      <c r="W46" s="2"/>
      <c r="X46" s="14"/>
      <c r="Y46" s="2">
        <v>0.02</v>
      </c>
      <c r="Z46" s="2">
        <v>0.28999999999999998</v>
      </c>
      <c r="AA46" s="2">
        <f>Y46*Z46</f>
        <v>5.7999999999999996E-3</v>
      </c>
      <c r="AB46" s="2"/>
      <c r="AC46" s="2"/>
      <c r="AD46" s="2"/>
      <c r="AE46" s="13">
        <v>1E-3</v>
      </c>
      <c r="AF46" s="2">
        <v>0.02</v>
      </c>
      <c r="AG46" s="16">
        <f>AE46*AF46</f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>AO46*AN46</f>
        <v>2.6000000000000003E-3</v>
      </c>
      <c r="AQ46" s="1">
        <f>(AP46+AM46+AD46+AA46+U46+X46+AG46+AJ46)</f>
        <v>1.3456494850881323E-2</v>
      </c>
      <c r="AR46" s="9">
        <f>$B$42/12</f>
        <v>136.875</v>
      </c>
      <c r="AS46" s="1">
        <f>$B$44</f>
        <v>0.24</v>
      </c>
      <c r="AT46" s="1">
        <f>$E$3/12</f>
        <v>1605307.25</v>
      </c>
      <c r="AU46" s="1">
        <f>AT46*10000*AS46*0.67*AR46*AQ46</f>
        <v>4754450095.4462929</v>
      </c>
    </row>
    <row r="47" spans="1:48" x14ac:dyDescent="0.15">
      <c r="C47" s="7">
        <v>5</v>
      </c>
      <c r="D47" s="7">
        <f>D31</f>
        <v>4.6045490703519301</v>
      </c>
      <c r="E47" s="10">
        <f>D46</f>
        <v>-4.3645640623821604</v>
      </c>
      <c r="F47" s="7" t="s">
        <v>85</v>
      </c>
      <c r="G47" s="1">
        <v>6</v>
      </c>
      <c r="H47" s="9">
        <f>E48</f>
        <v>4.6045490703519301</v>
      </c>
      <c r="I47" s="9">
        <f>H47+273.15</f>
        <v>277.75454907035191</v>
      </c>
      <c r="J47" s="9">
        <f>EXP(($C$15*(I47-$C$13))/($C$16*I47*$C$13))</f>
        <v>3.1466418522079188E-2</v>
      </c>
      <c r="K47" s="9">
        <f>$B$42/12</f>
        <v>136.875</v>
      </c>
      <c r="L47" s="9">
        <f>K47*$B$43/100</f>
        <v>58.856250000000003</v>
      </c>
      <c r="M47" s="1" t="s">
        <v>83</v>
      </c>
      <c r="O47" s="9">
        <f>L47+O46-P46-N47</f>
        <v>128.73806002930638</v>
      </c>
      <c r="P47" s="9">
        <f>O47*J47</f>
        <v>4.0509256766027084</v>
      </c>
      <c r="Q47" s="12">
        <f>P47*$B$44</f>
        <v>0.97222216238464998</v>
      </c>
      <c r="R47" s="9">
        <f>L47*$B$44</f>
        <v>14.125500000000001</v>
      </c>
      <c r="S47" s="13">
        <f>Q47/R47</f>
        <v>6.8827451232497963E-2</v>
      </c>
      <c r="T47" s="2">
        <f>$B$43/100</f>
        <v>0.43</v>
      </c>
      <c r="U47" s="14">
        <f>S47*T47</f>
        <v>2.9595804029974124E-2</v>
      </c>
      <c r="V47" s="13"/>
      <c r="W47" s="2"/>
      <c r="X47" s="14"/>
      <c r="Y47" s="2">
        <v>0.02</v>
      </c>
      <c r="Z47" s="2">
        <v>0.28999999999999998</v>
      </c>
      <c r="AA47" s="2">
        <f>Y47*Z47</f>
        <v>5.7999999999999996E-3</v>
      </c>
      <c r="AB47" s="2"/>
      <c r="AC47" s="2"/>
      <c r="AD47" s="2"/>
      <c r="AE47" s="13">
        <v>1E-3</v>
      </c>
      <c r="AF47" s="2">
        <v>0.02</v>
      </c>
      <c r="AG47" s="16">
        <f>AE47*AF47</f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>AO47*AN47</f>
        <v>2.6000000000000003E-3</v>
      </c>
      <c r="AQ47" s="1">
        <f>(AP47+AM47+AD47+AA47+U47+X47+AG47+AJ47)</f>
        <v>3.8015804029974121E-2</v>
      </c>
      <c r="AR47" s="9">
        <f>$B$42/12</f>
        <v>136.875</v>
      </c>
      <c r="AS47" s="1">
        <f>$B$44</f>
        <v>0.24</v>
      </c>
      <c r="AT47" s="1">
        <f>$E$3/12</f>
        <v>1605307.25</v>
      </c>
      <c r="AU47" s="1">
        <f>AT47*10000*AS47*0.67*AR47*AQ47</f>
        <v>13431747650.610538</v>
      </c>
    </row>
    <row r="48" spans="1:48" x14ac:dyDescent="0.15">
      <c r="C48" s="7">
        <v>6</v>
      </c>
      <c r="D48" s="7">
        <f>D32</f>
        <v>13.02792638194</v>
      </c>
      <c r="E48" s="10">
        <f>D47</f>
        <v>4.6045490703519301</v>
      </c>
      <c r="F48" s="7" t="s">
        <v>83</v>
      </c>
      <c r="G48" s="1">
        <v>7</v>
      </c>
      <c r="H48" s="9">
        <f>E49</f>
        <v>13.02792638194</v>
      </c>
      <c r="I48" s="9">
        <f>H48+273.15</f>
        <v>286.17792638193998</v>
      </c>
      <c r="J48" s="9">
        <f>EXP(($C$15*(I48-$C$13))/($C$16*I48*$C$13))</f>
        <v>8.8300230217692996E-2</v>
      </c>
      <c r="K48" s="9">
        <f>$B$42/12</f>
        <v>136.875</v>
      </c>
      <c r="L48" s="9">
        <f>K48*$B$43/100</f>
        <v>58.856250000000003</v>
      </c>
      <c r="M48" s="1" t="s">
        <v>83</v>
      </c>
      <c r="O48" s="9">
        <f>L48+O47-P47-N48</f>
        <v>183.54338435270367</v>
      </c>
      <c r="P48" s="9">
        <f>O48*J48</f>
        <v>16.206923093278245</v>
      </c>
      <c r="Q48" s="12">
        <f>P48*$B$44</f>
        <v>3.8896615423867789</v>
      </c>
      <c r="R48" s="9">
        <f>L48*$B$44</f>
        <v>14.125500000000001</v>
      </c>
      <c r="S48" s="13">
        <f>Q48/R48</f>
        <v>0.27536452107088449</v>
      </c>
      <c r="T48" s="2">
        <f>$B$43/100</f>
        <v>0.43</v>
      </c>
      <c r="U48" s="14">
        <f>S48*T48</f>
        <v>0.11840674406048034</v>
      </c>
      <c r="V48" s="13"/>
      <c r="W48" s="2"/>
      <c r="X48" s="14"/>
      <c r="Y48" s="2">
        <v>0.02</v>
      </c>
      <c r="Z48" s="2">
        <v>0.28999999999999998</v>
      </c>
      <c r="AA48" s="2">
        <f>Y48*Z48</f>
        <v>5.7999999999999996E-3</v>
      </c>
      <c r="AB48" s="2"/>
      <c r="AC48" s="2"/>
      <c r="AD48" s="2"/>
      <c r="AE48" s="13">
        <v>1E-3</v>
      </c>
      <c r="AF48" s="2">
        <v>0.02</v>
      </c>
      <c r="AG48" s="16">
        <f>AE48*AF48</f>
        <v>2.0000000000000002E-5</v>
      </c>
      <c r="AH48" s="13"/>
      <c r="AI48" s="2"/>
      <c r="AJ48" s="14"/>
      <c r="AL48" s="2"/>
      <c r="AM48" s="2"/>
      <c r="AN48" s="2">
        <v>0.01</v>
      </c>
      <c r="AO48" s="2">
        <v>0.26</v>
      </c>
      <c r="AP48" s="2">
        <f>AO48*AN48</f>
        <v>2.6000000000000003E-3</v>
      </c>
      <c r="AQ48" s="1">
        <f>(AP48+AM48+AD48+AA48+U48+X48+AG48+AJ48)</f>
        <v>0.12682674406048033</v>
      </c>
      <c r="AR48" s="9">
        <f>$B$42/12</f>
        <v>136.875</v>
      </c>
      <c r="AS48" s="1">
        <f>$B$44</f>
        <v>0.24</v>
      </c>
      <c r="AT48" s="1">
        <f>$E$3/12</f>
        <v>1605307.25</v>
      </c>
      <c r="AU48" s="1">
        <f>AT48*10000*AS48*0.67*AR48*AQ48</f>
        <v>44810437791.235123</v>
      </c>
    </row>
    <row r="49" spans="1:48" x14ac:dyDescent="0.15">
      <c r="C49" s="7">
        <v>7</v>
      </c>
      <c r="D49" s="7">
        <f>D33</f>
        <v>15.028196728103399</v>
      </c>
      <c r="E49" s="10">
        <f>D48</f>
        <v>13.02792638194</v>
      </c>
      <c r="F49" s="7" t="s">
        <v>83</v>
      </c>
      <c r="G49" s="1">
        <v>8</v>
      </c>
      <c r="H49" s="9">
        <f>E50</f>
        <v>15.028196728103399</v>
      </c>
      <c r="I49" s="9">
        <f>H49+273.15</f>
        <v>288.17819672810339</v>
      </c>
      <c r="J49" s="9">
        <f>EXP(($C$15*(I49-$C$13))/($C$16*I49*$C$13))</f>
        <v>0.11182142591782873</v>
      </c>
      <c r="K49" s="9">
        <f>$B$42/12</f>
        <v>136.875</v>
      </c>
      <c r="L49" s="9">
        <f>K49*$B$43/100</f>
        <v>58.856250000000003</v>
      </c>
      <c r="M49" s="1" t="s">
        <v>83</v>
      </c>
      <c r="O49" s="9">
        <f>L49+O48-P48-N49</f>
        <v>226.19271125942544</v>
      </c>
      <c r="P49" s="9">
        <f>O49*J49</f>
        <v>25.293191505248668</v>
      </c>
      <c r="Q49" s="12">
        <f>P49*$B$44</f>
        <v>6.0703659612596805</v>
      </c>
      <c r="R49" s="9">
        <f>L49*$B$44</f>
        <v>14.125500000000001</v>
      </c>
      <c r="S49" s="13">
        <f>Q49/R49</f>
        <v>0.42974520981626707</v>
      </c>
      <c r="T49" s="2">
        <f>$B$43/100</f>
        <v>0.43</v>
      </c>
      <c r="U49" s="14">
        <f>S49*T49</f>
        <v>0.18479044022099483</v>
      </c>
      <c r="V49" s="13"/>
      <c r="W49" s="2"/>
      <c r="X49" s="14"/>
      <c r="Y49" s="2">
        <v>0.04</v>
      </c>
      <c r="Z49" s="2">
        <v>0.28999999999999998</v>
      </c>
      <c r="AA49" s="2">
        <f>Y49*Z49</f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>AE49*AF49</f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>AO49*AN49</f>
        <v>3.8999999999999998E-3</v>
      </c>
      <c r="AQ49" s="1">
        <f>(AP49+AM49+AD49+AA49+U49+X49+AG49+AJ49)</f>
        <v>0.20039044022099484</v>
      </c>
      <c r="AR49" s="9">
        <f>$B$42/12</f>
        <v>136.875</v>
      </c>
      <c r="AS49" s="1">
        <f>$B$44</f>
        <v>0.24</v>
      </c>
      <c r="AT49" s="1">
        <f>$E$3/12</f>
        <v>1605307.25</v>
      </c>
      <c r="AU49" s="1">
        <f>AT49*10000*AS49*0.67*AR49*AQ49</f>
        <v>70801970215.359177</v>
      </c>
    </row>
    <row r="50" spans="1:48" x14ac:dyDescent="0.15">
      <c r="C50" s="7">
        <v>8</v>
      </c>
      <c r="D50" s="7">
        <f>D34</f>
        <v>12.2980930132226</v>
      </c>
      <c r="E50" s="10">
        <f>D49</f>
        <v>15.028196728103399</v>
      </c>
      <c r="F50" s="7" t="s">
        <v>83</v>
      </c>
      <c r="G50" s="1">
        <v>9</v>
      </c>
      <c r="H50" s="9">
        <f>E51</f>
        <v>12.2980930132226</v>
      </c>
      <c r="I50" s="9">
        <f>H50+273.15</f>
        <v>285.4480930132226</v>
      </c>
      <c r="J50" s="9">
        <f>EXP(($C$15*(I50-$C$13))/($C$16*I50*$C$13))</f>
        <v>8.0943496608714569E-2</v>
      </c>
      <c r="K50" s="9">
        <f>$B$42/12</f>
        <v>136.875</v>
      </c>
      <c r="L50" s="9">
        <f>K50*$B$43/100</f>
        <v>58.856250000000003</v>
      </c>
      <c r="M50" s="1" t="s">
        <v>83</v>
      </c>
      <c r="O50" s="9">
        <f>L50+O49-P49-N50</f>
        <v>259.75576975417675</v>
      </c>
      <c r="P50" s="9">
        <f>O50*J50</f>
        <v>21.02554026819125</v>
      </c>
      <c r="Q50" s="12">
        <f>P50*$B$44</f>
        <v>5.0461296643658997</v>
      </c>
      <c r="R50" s="9">
        <f>L50*$B$44</f>
        <v>14.125500000000001</v>
      </c>
      <c r="S50" s="13">
        <f>Q50/R50</f>
        <v>0.35723547232776887</v>
      </c>
      <c r="T50" s="2">
        <f>$B$43/100</f>
        <v>0.43</v>
      </c>
      <c r="U50" s="14">
        <f>S50*T50</f>
        <v>0.15361125310094062</v>
      </c>
      <c r="V50" s="13"/>
      <c r="W50" s="2"/>
      <c r="X50" s="14"/>
      <c r="Y50" s="2">
        <v>0.02</v>
      </c>
      <c r="Z50" s="2">
        <v>0.28999999999999998</v>
      </c>
      <c r="AA50" s="2">
        <f>Y50*Z50</f>
        <v>5.7999999999999996E-3</v>
      </c>
      <c r="AB50" s="2"/>
      <c r="AC50" s="2"/>
      <c r="AD50" s="2"/>
      <c r="AE50" s="13">
        <v>1E-3</v>
      </c>
      <c r="AF50" s="2">
        <v>0.02</v>
      </c>
      <c r="AG50" s="16">
        <f>AE50*AF50</f>
        <v>2.0000000000000002E-5</v>
      </c>
      <c r="AH50" s="13"/>
      <c r="AI50" s="2"/>
      <c r="AJ50" s="14"/>
      <c r="AL50" s="2"/>
      <c r="AM50" s="2"/>
      <c r="AN50" s="2">
        <v>0.01</v>
      </c>
      <c r="AO50" s="2">
        <v>0.26</v>
      </c>
      <c r="AP50" s="2">
        <f>AO50*AN50</f>
        <v>2.6000000000000003E-3</v>
      </c>
      <c r="AQ50" s="1">
        <f>(AP50+AM50+AD50+AA50+U50+X50+AG50+AJ50)</f>
        <v>0.1620312531009406</v>
      </c>
      <c r="AR50" s="9">
        <f>$B$42/12</f>
        <v>136.875</v>
      </c>
      <c r="AS50" s="1">
        <f>$B$44</f>
        <v>0.24</v>
      </c>
      <c r="AT50" s="1">
        <f>$E$3/12</f>
        <v>1605307.25</v>
      </c>
      <c r="AU50" s="1">
        <f>AT50*10000*AS50*0.67*AR50*AQ50</f>
        <v>57248898417.301788</v>
      </c>
    </row>
    <row r="51" spans="1:48" x14ac:dyDescent="0.15">
      <c r="C51" s="7">
        <v>9</v>
      </c>
      <c r="D51" s="7">
        <f>D35</f>
        <v>6.34837012784471</v>
      </c>
      <c r="E51" s="10">
        <f>D50</f>
        <v>12.2980930132226</v>
      </c>
      <c r="F51" s="7" t="s">
        <v>83</v>
      </c>
      <c r="G51" s="1">
        <v>10</v>
      </c>
      <c r="H51" s="9">
        <f>E52</f>
        <v>6.34837012784471</v>
      </c>
      <c r="I51" s="9">
        <f>H51+273.15</f>
        <v>279.49837012784468</v>
      </c>
      <c r="J51" s="9">
        <f>EXP(($C$15*(I51-$C$13))/($C$16*I51*$C$13))</f>
        <v>3.9159193408823387E-2</v>
      </c>
      <c r="K51" s="9">
        <f>$B$42/12</f>
        <v>136.875</v>
      </c>
      <c r="L51" s="9">
        <f>K51*$B$43/100</f>
        <v>58.856250000000003</v>
      </c>
      <c r="M51" s="1" t="s">
        <v>83</v>
      </c>
      <c r="O51" s="9">
        <f>L51+O50-P50-N51</f>
        <v>297.58647948598548</v>
      </c>
      <c r="P51" s="9">
        <f>O51*J51</f>
        <v>11.653246506042558</v>
      </c>
      <c r="Q51" s="12">
        <f>P51*$B$44</f>
        <v>2.796779161450214</v>
      </c>
      <c r="R51" s="9">
        <f>L51*$B$44</f>
        <v>14.125500000000001</v>
      </c>
      <c r="S51" s="13">
        <f>Q51/R51</f>
        <v>0.19799505585290531</v>
      </c>
      <c r="T51" s="2">
        <f>$B$43/100</f>
        <v>0.43</v>
      </c>
      <c r="U51" s="14">
        <f>S51*T51</f>
        <v>8.5137874016749285E-2</v>
      </c>
      <c r="V51" s="13"/>
      <c r="W51" s="2"/>
      <c r="X51" s="14"/>
      <c r="Y51" s="2">
        <v>0.02</v>
      </c>
      <c r="Z51" s="2">
        <v>0.28999999999999998</v>
      </c>
      <c r="AA51" s="2">
        <f>Y51*Z51</f>
        <v>5.7999999999999996E-3</v>
      </c>
      <c r="AB51" s="2"/>
      <c r="AC51" s="2"/>
      <c r="AD51" s="2"/>
      <c r="AE51" s="13">
        <v>1E-3</v>
      </c>
      <c r="AF51" s="2">
        <v>0.02</v>
      </c>
      <c r="AG51" s="16">
        <f>AE51*AF51</f>
        <v>2.0000000000000002E-5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>AO51*AN51</f>
        <v>2.6000000000000003E-3</v>
      </c>
      <c r="AQ51" s="1">
        <f>(AP51+AM51+AD51+AA51+U51+X51+AG51+AJ51)</f>
        <v>9.3557874016749296E-2</v>
      </c>
      <c r="AR51" s="9">
        <f>$B$42/12</f>
        <v>136.875</v>
      </c>
      <c r="AS51" s="1">
        <f>$B$44</f>
        <v>0.24</v>
      </c>
      <c r="AT51" s="1">
        <f>$E$3/12</f>
        <v>1605307.25</v>
      </c>
      <c r="AU51" s="1">
        <f>AT51*10000*AS51*0.67*AR51*AQ51</f>
        <v>33055877327.486439</v>
      </c>
    </row>
    <row r="52" spans="1:48" x14ac:dyDescent="0.15">
      <c r="C52" s="7">
        <v>10</v>
      </c>
      <c r="D52" s="7">
        <f>D36</f>
        <v>-4.04824734971948</v>
      </c>
      <c r="E52" s="10">
        <f>D51</f>
        <v>6.34837012784471</v>
      </c>
      <c r="F52" s="7" t="s">
        <v>83</v>
      </c>
      <c r="G52" s="1">
        <v>11</v>
      </c>
      <c r="H52" s="9">
        <f>E53</f>
        <v>-4.04824734971948</v>
      </c>
      <c r="I52" s="9">
        <f>H52+273.15</f>
        <v>269.1017526502805</v>
      </c>
      <c r="J52" s="9">
        <f>EXP(($C$15*(I52-$C$13))/($C$16*I52*$C$13))</f>
        <v>1.0193370970889229E-2</v>
      </c>
      <c r="K52" s="9">
        <f>$B$42/12</f>
        <v>136.875</v>
      </c>
      <c r="L52" s="9">
        <f>K52*$B$43/100</f>
        <v>58.856250000000003</v>
      </c>
      <c r="M52" s="1" t="s">
        <v>85</v>
      </c>
      <c r="N52" s="9">
        <f>(O51-P51)*$C$21/100</f>
        <v>271.6365713309458</v>
      </c>
      <c r="O52" s="9">
        <f>L52+O51-P51-N52</f>
        <v>73.152911648997133</v>
      </c>
      <c r="P52" s="9">
        <f>O52*J52</f>
        <v>0.74567476603891192</v>
      </c>
      <c r="Q52" s="12">
        <f>P52*$B$44</f>
        <v>0.17896194384933886</v>
      </c>
      <c r="R52" s="9">
        <f>L52*$B$44</f>
        <v>14.125500000000001</v>
      </c>
      <c r="S52" s="13">
        <f>Q52/R52</f>
        <v>1.2669423655752989E-2</v>
      </c>
      <c r="T52" s="2">
        <f>$B$43/100</f>
        <v>0.43</v>
      </c>
      <c r="U52" s="14">
        <f>S52*T52</f>
        <v>5.4478521719737855E-3</v>
      </c>
      <c r="V52" s="13"/>
      <c r="W52" s="2"/>
      <c r="X52" s="14"/>
      <c r="Y52" s="2">
        <v>0.02</v>
      </c>
      <c r="Z52" s="2">
        <v>0.28999999999999998</v>
      </c>
      <c r="AA52" s="2">
        <f>Y52*Z52</f>
        <v>5.7999999999999996E-3</v>
      </c>
      <c r="AB52" s="2"/>
      <c r="AC52" s="2"/>
      <c r="AD52" s="2"/>
      <c r="AE52" s="13">
        <v>1E-3</v>
      </c>
      <c r="AF52" s="2">
        <v>0.02</v>
      </c>
      <c r="AG52" s="16">
        <f>AE52*AF52</f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>AO52*AN52</f>
        <v>2.6000000000000003E-3</v>
      </c>
      <c r="AQ52" s="1">
        <f>(AP52+AM52+AD52+AA52+U52+X52+AG52+AJ52)</f>
        <v>1.3867852171973784E-2</v>
      </c>
      <c r="AR52" s="9">
        <f>$B$42/12</f>
        <v>136.875</v>
      </c>
      <c r="AS52" s="1">
        <f>$B$44</f>
        <v>0.24</v>
      </c>
      <c r="AT52" s="1">
        <f>$E$3/12</f>
        <v>1605307.25</v>
      </c>
      <c r="AU52" s="1">
        <f>AT52*10000*AS52*0.67*AR52*AQ52</f>
        <v>4899790904.9366999</v>
      </c>
    </row>
    <row r="53" spans="1:48" x14ac:dyDescent="0.15">
      <c r="C53" s="7">
        <v>11</v>
      </c>
      <c r="D53" s="7">
        <f>D37</f>
        <v>-15.2055706116836</v>
      </c>
      <c r="E53" s="10">
        <f>D52</f>
        <v>-4.04824734971948</v>
      </c>
      <c r="F53" s="7" t="s">
        <v>85</v>
      </c>
      <c r="G53" s="1">
        <v>12</v>
      </c>
      <c r="H53" s="9">
        <f>E54</f>
        <v>-15.2055706116836</v>
      </c>
      <c r="I53" s="9">
        <f>H53+273.15</f>
        <v>257.94442938831639</v>
      </c>
      <c r="J53" s="9">
        <f>EXP(($C$15*(I53-$C$13))/($C$16*I53*$C$13))</f>
        <v>2.1311676093926997E-3</v>
      </c>
      <c r="K53" s="9">
        <f>$B$42/12</f>
        <v>136.875</v>
      </c>
      <c r="L53" s="9">
        <f>K53*$B$43/100</f>
        <v>58.856250000000003</v>
      </c>
      <c r="M53" s="1" t="s">
        <v>83</v>
      </c>
      <c r="O53" s="9">
        <f>L53+O52-P52-N53</f>
        <v>131.2634868829582</v>
      </c>
      <c r="P53" s="9">
        <f>O53*J53</f>
        <v>0.27974449154090403</v>
      </c>
      <c r="Q53" s="12">
        <f>P53*$B$44</f>
        <v>6.7138677969816971E-2</v>
      </c>
      <c r="R53" s="9">
        <f>L53*$B$44</f>
        <v>14.125500000000001</v>
      </c>
      <c r="S53" s="13">
        <f>Q53/R53</f>
        <v>4.7530124929961396E-3</v>
      </c>
      <c r="T53" s="2">
        <f>$B$43/100</f>
        <v>0.43</v>
      </c>
      <c r="U53" s="14">
        <f>S53*T53</f>
        <v>2.04379537198834E-3</v>
      </c>
      <c r="V53" s="13"/>
      <c r="W53" s="2"/>
      <c r="X53" s="14"/>
      <c r="Y53" s="2">
        <v>0.02</v>
      </c>
      <c r="Z53" s="2">
        <v>0.28999999999999998</v>
      </c>
      <c r="AA53" s="2">
        <f>Y53*Z53</f>
        <v>5.7999999999999996E-3</v>
      </c>
      <c r="AB53" s="2"/>
      <c r="AC53" s="2"/>
      <c r="AD53" s="2"/>
      <c r="AE53" s="13">
        <v>1E-3</v>
      </c>
      <c r="AF53" s="2">
        <v>0.02</v>
      </c>
      <c r="AG53" s="16">
        <f>AE53*AF53</f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>AO53*AN53</f>
        <v>2.6000000000000003E-3</v>
      </c>
      <c r="AQ53" s="1">
        <f>(AP53+AM53+AD53+AA53+U53+X53+AG53+AJ53)</f>
        <v>1.0463795371988339E-2</v>
      </c>
      <c r="AR53" s="9">
        <f>$B$42/12</f>
        <v>136.875</v>
      </c>
      <c r="AS53" s="1">
        <f>$B$44</f>
        <v>0.24</v>
      </c>
      <c r="AT53" s="1">
        <f>$E$3/12</f>
        <v>1605307.25</v>
      </c>
      <c r="AU53" s="1">
        <f>AT53*10000*AS53*0.67*AR53*AQ53</f>
        <v>3697069218.7217031</v>
      </c>
      <c r="AV53" s="1">
        <f>SUM(AU42:AU53)</f>
        <v>247507663717.44086</v>
      </c>
    </row>
    <row r="54" spans="1:48" x14ac:dyDescent="0.15">
      <c r="C54" s="7">
        <v>12</v>
      </c>
      <c r="D54" s="7">
        <f>D38</f>
        <v>-19.495987653181299</v>
      </c>
      <c r="E54" s="10">
        <f>D53</f>
        <v>-15.2055706116836</v>
      </c>
      <c r="F54" s="7" t="s">
        <v>83</v>
      </c>
    </row>
    <row r="56" spans="1:48" x14ac:dyDescent="0.15">
      <c r="S56" s="36" t="s">
        <v>25</v>
      </c>
      <c r="T56" s="36"/>
      <c r="U56" s="36"/>
      <c r="V56" s="36" t="s">
        <v>54</v>
      </c>
      <c r="W56" s="36"/>
      <c r="X56" s="36"/>
      <c r="Y56" s="36" t="s">
        <v>55</v>
      </c>
      <c r="Z56" s="36"/>
      <c r="AA56" s="36"/>
      <c r="AB56" s="36" t="s">
        <v>56</v>
      </c>
      <c r="AC56" s="36"/>
      <c r="AD56" s="36"/>
      <c r="AE56" s="36" t="s">
        <v>57</v>
      </c>
      <c r="AF56" s="36"/>
      <c r="AG56" s="36"/>
      <c r="AH56" s="36" t="s">
        <v>58</v>
      </c>
      <c r="AI56" s="36"/>
      <c r="AJ56" s="36"/>
      <c r="AK56" s="39" t="s">
        <v>59</v>
      </c>
      <c r="AL56" s="38"/>
      <c r="AM56" s="37"/>
      <c r="AN56" s="36" t="s">
        <v>60</v>
      </c>
      <c r="AO56" s="36"/>
      <c r="AP56" s="36"/>
    </row>
    <row r="57" spans="1:48" x14ac:dyDescent="0.15">
      <c r="A57" s="35" t="s">
        <v>31</v>
      </c>
      <c r="B57" s="35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D26</f>
        <v>-20.3453293961981</v>
      </c>
      <c r="E58" s="7"/>
      <c r="F58" s="7"/>
      <c r="G58" s="1">
        <v>1</v>
      </c>
      <c r="H58" s="9">
        <f>E59</f>
        <v>-20.3453293961981</v>
      </c>
      <c r="I58" s="9">
        <f>H58+273.15</f>
        <v>252.80467060380187</v>
      </c>
      <c r="J58" s="9">
        <f>EXP(($C$15*(I58-$C$13))/($C$16*I58*$C$13))</f>
        <v>9.8928285488400947E-4</v>
      </c>
      <c r="K58" s="9">
        <f>$B$58/12</f>
        <v>9.9766666666666666</v>
      </c>
      <c r="L58" s="9">
        <f>K58*$B$59/100</f>
        <v>9.976666666666667E-2</v>
      </c>
      <c r="M58" s="1" t="s">
        <v>83</v>
      </c>
      <c r="O58" s="9">
        <f>L58</f>
        <v>9.976666666666667E-2</v>
      </c>
      <c r="P58" s="9">
        <f>O58*J58</f>
        <v>9.8697452822261344E-5</v>
      </c>
      <c r="Q58" s="12">
        <f>P58*$B$60</f>
        <v>1.8752516036229657E-5</v>
      </c>
      <c r="R58" s="9">
        <f>L58*$B$60</f>
        <v>1.8955666666666669E-2</v>
      </c>
      <c r="S58" s="13">
        <f>Q58/R58</f>
        <v>9.8928285488400947E-4</v>
      </c>
      <c r="T58" s="2">
        <f>$B$59/100</f>
        <v>0.01</v>
      </c>
      <c r="U58" s="14">
        <f>S58*T58</f>
        <v>9.8928285488400951E-6</v>
      </c>
      <c r="V58" s="13"/>
      <c r="W58" s="2"/>
      <c r="X58" s="14"/>
      <c r="Y58" s="2">
        <v>0.02</v>
      </c>
      <c r="Z58" s="2">
        <v>0.21</v>
      </c>
      <c r="AA58" s="2">
        <f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>AO58*AN58</f>
        <v>7.8000000000000005E-3</v>
      </c>
      <c r="AQ58" s="1">
        <f>(AP58+AM58+AD58+AA58+U58+X58+AG58+AJ58)</f>
        <v>1.200989282854884E-2</v>
      </c>
      <c r="AR58" s="9">
        <f>$B$58/12</f>
        <v>9.9766666666666666</v>
      </c>
      <c r="AS58" s="1">
        <f>$B$60</f>
        <v>0.19</v>
      </c>
      <c r="AT58" s="1">
        <f>$E$5/12</f>
        <v>1881521.4166666667</v>
      </c>
      <c r="AU58" s="1">
        <f>AT58*10000*AS58*0.67*AR58*AQ58</f>
        <v>286986959.96185166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>D27</f>
        <v>-22.848812386105301</v>
      </c>
      <c r="E59" s="10">
        <f>D58</f>
        <v>-20.3453293961981</v>
      </c>
      <c r="F59" s="7" t="s">
        <v>83</v>
      </c>
      <c r="G59" s="1">
        <v>2</v>
      </c>
      <c r="H59" s="9">
        <f>E60</f>
        <v>-22.848812386105301</v>
      </c>
      <c r="I59" s="9">
        <f>H59+273.15</f>
        <v>250.30118761389468</v>
      </c>
      <c r="J59" s="9">
        <f>EXP(($C$15*(I59-$C$13))/($C$16*I59*$C$13))</f>
        <v>6.7300793297422586E-4</v>
      </c>
      <c r="K59" s="9">
        <f>$B$58/12</f>
        <v>9.9766666666666666</v>
      </c>
      <c r="L59" s="9">
        <f>K59*$B$59/100</f>
        <v>9.976666666666667E-2</v>
      </c>
      <c r="M59" s="1" t="s">
        <v>83</v>
      </c>
      <c r="O59" s="9">
        <f>L59+O58-P58-N59</f>
        <v>0.19943463588051108</v>
      </c>
      <c r="P59" s="9">
        <f>O59*J59</f>
        <v>1.3422109205741013E-4</v>
      </c>
      <c r="Q59" s="12">
        <f>P59*$B$60</f>
        <v>2.5502007490907926E-5</v>
      </c>
      <c r="R59" s="9">
        <f>L59*$B$60</f>
        <v>1.8955666666666669E-2</v>
      </c>
      <c r="S59" s="13">
        <f>Q59/R59</f>
        <v>1.3453500707391593E-3</v>
      </c>
      <c r="T59" s="2">
        <f>$B$59/100</f>
        <v>0.01</v>
      </c>
      <c r="U59" s="14">
        <f>S59*T59</f>
        <v>1.3453500707391593E-5</v>
      </c>
      <c r="V59" s="13"/>
      <c r="W59" s="2"/>
      <c r="X59" s="14"/>
      <c r="Y59" s="2">
        <v>0.02</v>
      </c>
      <c r="Z59" s="2">
        <v>0.21</v>
      </c>
      <c r="AA59" s="2">
        <f>Y59*Z59</f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>AO59*AN59</f>
        <v>7.8000000000000005E-3</v>
      </c>
      <c r="AQ59" s="1">
        <f>(AP59+AM59+AD59+AA59+U59+X59+AG59+AJ59)</f>
        <v>1.2013453500707393E-2</v>
      </c>
      <c r="AR59" s="9">
        <f>$B$58/12</f>
        <v>9.9766666666666666</v>
      </c>
      <c r="AS59" s="1">
        <f>$B$60</f>
        <v>0.19</v>
      </c>
      <c r="AT59" s="1">
        <f>$E$5/12</f>
        <v>1881521.4166666667</v>
      </c>
      <c r="AU59" s="1">
        <f>AT59*10000*AS59*0.67*AR59*AQ59</f>
        <v>287072045.35709971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>D28</f>
        <v>-18.982549426988999</v>
      </c>
      <c r="E60" s="10">
        <f>D59</f>
        <v>-22.848812386105301</v>
      </c>
      <c r="F60" s="7" t="s">
        <v>83</v>
      </c>
      <c r="G60" s="1">
        <v>3</v>
      </c>
      <c r="H60" s="9">
        <f>E61</f>
        <v>-18.982549426988999</v>
      </c>
      <c r="I60" s="9">
        <f>H60+273.15</f>
        <v>254.16745057301097</v>
      </c>
      <c r="J60" s="9">
        <f>EXP(($C$15*(I60-$C$13))/($C$16*I60*$C$13))</f>
        <v>1.2162019196541179E-3</v>
      </c>
      <c r="K60" s="9">
        <f>$B$58/12</f>
        <v>9.9766666666666666</v>
      </c>
      <c r="L60" s="9">
        <f>K60*$B$59/100</f>
        <v>9.976666666666667E-2</v>
      </c>
      <c r="M60" s="1" t="s">
        <v>83</v>
      </c>
      <c r="O60" s="9">
        <f>L60+O59-P59-N60</f>
        <v>0.29906708145512034</v>
      </c>
      <c r="P60" s="9">
        <f>O60*J60</f>
        <v>3.6372595857107182E-4</v>
      </c>
      <c r="Q60" s="12">
        <f>P60*$B$60</f>
        <v>6.9107932128503643E-5</v>
      </c>
      <c r="R60" s="9">
        <f>L60*$B$60</f>
        <v>1.8955666666666669E-2</v>
      </c>
      <c r="S60" s="13">
        <f>Q60/R60</f>
        <v>3.6457663739165227E-3</v>
      </c>
      <c r="T60" s="2">
        <f>$B$59/100</f>
        <v>0.01</v>
      </c>
      <c r="U60" s="14">
        <f>S60*T60</f>
        <v>3.6457663739165226E-5</v>
      </c>
      <c r="V60" s="13"/>
      <c r="W60" s="2"/>
      <c r="X60" s="14"/>
      <c r="Y60" s="2">
        <v>0.02</v>
      </c>
      <c r="Z60" s="2">
        <v>0.21</v>
      </c>
      <c r="AA60" s="2">
        <f>Y60*Z60</f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>AO60*AN60</f>
        <v>7.8000000000000005E-3</v>
      </c>
      <c r="AQ60" s="1">
        <f>(AP60+AM60+AD60+AA60+U60+X60+AG60+AJ60)</f>
        <v>1.2036457663739165E-2</v>
      </c>
      <c r="AR60" s="9">
        <f>$B$58/12</f>
        <v>9.9766666666666666</v>
      </c>
      <c r="AS60" s="1">
        <f>$B$60</f>
        <v>0.19</v>
      </c>
      <c r="AT60" s="1">
        <f>$E$5/12</f>
        <v>1881521.4166666667</v>
      </c>
      <c r="AU60" s="1">
        <f>AT60*10000*AS60*0.67*AR60*AQ60</f>
        <v>287621750.08046424</v>
      </c>
    </row>
    <row r="61" spans="1:48" x14ac:dyDescent="0.15">
      <c r="C61" s="7">
        <v>3</v>
      </c>
      <c r="D61" s="7">
        <f>D29</f>
        <v>-12.194637655848799</v>
      </c>
      <c r="E61" s="10">
        <f>D60</f>
        <v>-18.982549426988999</v>
      </c>
      <c r="F61" s="7" t="s">
        <v>83</v>
      </c>
      <c r="G61" s="1">
        <v>4</v>
      </c>
      <c r="H61" s="9">
        <f>E62</f>
        <v>-12.194637655848799</v>
      </c>
      <c r="I61" s="9">
        <f>H61+273.15</f>
        <v>260.95536234415118</v>
      </c>
      <c r="J61" s="9">
        <f>EXP(($C$15*(I61-$C$13))/($C$16*I61*$C$13))</f>
        <v>3.2943418861078829E-3</v>
      </c>
      <c r="K61" s="9">
        <f>$B$58/12</f>
        <v>9.9766666666666666</v>
      </c>
      <c r="L61" s="9">
        <f>K61*$B$59/100</f>
        <v>9.976666666666667E-2</v>
      </c>
      <c r="M61" s="1" t="s">
        <v>83</v>
      </c>
      <c r="O61" s="9">
        <f>L61+O60-P60-N61</f>
        <v>0.39847002216321592</v>
      </c>
      <c r="P61" s="9">
        <f>O61*J61</f>
        <v>1.3126964843706186E-3</v>
      </c>
      <c r="Q61" s="12">
        <f>P61*$B$60</f>
        <v>2.4941233203041755E-4</v>
      </c>
      <c r="R61" s="9">
        <f>L61*$B$60</f>
        <v>1.8955666666666669E-2</v>
      </c>
      <c r="S61" s="13">
        <f>Q61/R61</f>
        <v>1.3157666064523406E-2</v>
      </c>
      <c r="T61" s="2">
        <f>$B$59/100</f>
        <v>0.01</v>
      </c>
      <c r="U61" s="14">
        <f>S61*T61</f>
        <v>1.3157666064523405E-4</v>
      </c>
      <c r="V61" s="13"/>
      <c r="W61" s="2"/>
      <c r="X61" s="14"/>
      <c r="Y61" s="2">
        <v>0.02</v>
      </c>
      <c r="Z61" s="2">
        <v>0.21</v>
      </c>
      <c r="AA61" s="2">
        <f>Y61*Z61</f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>AO61*AN61</f>
        <v>7.8000000000000005E-3</v>
      </c>
      <c r="AQ61" s="1">
        <f>(AP61+AM61+AD61+AA61+U61+X61+AG61+AJ61)</f>
        <v>1.2131576660645235E-2</v>
      </c>
      <c r="AR61" s="9">
        <f>$B$58/12</f>
        <v>9.9766666666666666</v>
      </c>
      <c r="AS61" s="1">
        <f>$B$60</f>
        <v>0.19</v>
      </c>
      <c r="AT61" s="1">
        <f>$E$5/12</f>
        <v>1881521.4166666667</v>
      </c>
      <c r="AU61" s="1">
        <f>AT61*10000*AS61*0.67*AR61*AQ61</f>
        <v>289894702.23302662</v>
      </c>
    </row>
    <row r="62" spans="1:48" x14ac:dyDescent="0.15">
      <c r="C62" s="7">
        <v>4</v>
      </c>
      <c r="D62" s="7">
        <f>D30</f>
        <v>-4.3645640623821604</v>
      </c>
      <c r="E62" s="10">
        <f>D61</f>
        <v>-12.194637655848799</v>
      </c>
      <c r="F62" s="7" t="s">
        <v>83</v>
      </c>
      <c r="G62" s="1">
        <v>5</v>
      </c>
      <c r="H62" s="9">
        <f>E63</f>
        <v>-4.3645640623821604</v>
      </c>
      <c r="I62" s="9">
        <f>H62+273.15</f>
        <v>268.78543593761782</v>
      </c>
      <c r="J62" s="9">
        <f>EXP(($C$15*(I62-$C$13))/($C$16*I62*$C$13))</f>
        <v>9.7684384780706152E-3</v>
      </c>
      <c r="K62" s="9">
        <f>$B$58/12</f>
        <v>9.9766666666666666</v>
      </c>
      <c r="L62" s="9">
        <f>K62*$B$59/100</f>
        <v>9.976666666666667E-2</v>
      </c>
      <c r="M62" s="1" t="s">
        <v>85</v>
      </c>
      <c r="N62" s="9">
        <f>(O61-P61)*$C$21/100</f>
        <v>0.37729945939490306</v>
      </c>
      <c r="O62" s="9">
        <f>L62+O61-P61-N62</f>
        <v>0.11962453295060893</v>
      </c>
      <c r="P62" s="9">
        <f>O62*J62</f>
        <v>1.1685448905959545E-3</v>
      </c>
      <c r="Q62" s="12">
        <f>P62*$B$60</f>
        <v>2.2202352921323135E-4</v>
      </c>
      <c r="R62" s="9">
        <f>L62*$B$60</f>
        <v>1.8955666666666669E-2</v>
      </c>
      <c r="S62" s="13">
        <f>Q62/R62</f>
        <v>1.1712778722979829E-2</v>
      </c>
      <c r="T62" s="2">
        <f>$B$59/100</f>
        <v>0.01</v>
      </c>
      <c r="U62" s="14">
        <f>S62*T62</f>
        <v>1.171277872297983E-4</v>
      </c>
      <c r="V62" s="13"/>
      <c r="W62" s="2"/>
      <c r="X62" s="14"/>
      <c r="Y62" s="2">
        <v>0.02</v>
      </c>
      <c r="Z62" s="2">
        <v>0.21</v>
      </c>
      <c r="AA62" s="2">
        <f>Y62*Z62</f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>AO62*AN62</f>
        <v>7.8000000000000005E-3</v>
      </c>
      <c r="AQ62" s="1">
        <f>(AP62+AM62+AD62+AA62+U62+X62+AG62+AJ62)</f>
        <v>1.2117127787229799E-2</v>
      </c>
      <c r="AR62" s="9">
        <f>$B$58/12</f>
        <v>9.9766666666666666</v>
      </c>
      <c r="AS62" s="1">
        <f>$B$60</f>
        <v>0.19</v>
      </c>
      <c r="AT62" s="1">
        <f>$E$5/12</f>
        <v>1881521.4166666667</v>
      </c>
      <c r="AU62" s="1">
        <f>AT62*10000*AS62*0.67*AR62*AQ62</f>
        <v>289549433.68520808</v>
      </c>
    </row>
    <row r="63" spans="1:48" x14ac:dyDescent="0.15">
      <c r="C63" s="7">
        <v>5</v>
      </c>
      <c r="D63" s="7">
        <f>D31</f>
        <v>4.6045490703519301</v>
      </c>
      <c r="E63" s="10">
        <f>D62</f>
        <v>-4.3645640623821604</v>
      </c>
      <c r="F63" s="7" t="s">
        <v>85</v>
      </c>
      <c r="G63" s="1">
        <v>6</v>
      </c>
      <c r="H63" s="9">
        <f>E64</f>
        <v>4.6045490703519301</v>
      </c>
      <c r="I63" s="9">
        <f>H63+273.15</f>
        <v>277.75454907035191</v>
      </c>
      <c r="J63" s="9">
        <f>EXP(($C$15*(I63-$C$13))/($C$16*I63*$C$13))</f>
        <v>3.1466418522079188E-2</v>
      </c>
      <c r="K63" s="9">
        <f>$B$58/12</f>
        <v>9.9766666666666666</v>
      </c>
      <c r="L63" s="9">
        <f>K63*$B$59/100</f>
        <v>9.976666666666667E-2</v>
      </c>
      <c r="M63" s="1" t="s">
        <v>83</v>
      </c>
      <c r="O63" s="9">
        <f>L63+O62-P62-N63</f>
        <v>0.21822265472667965</v>
      </c>
      <c r="P63" s="9">
        <f>O63*J63</f>
        <v>6.8666853846288843E-3</v>
      </c>
      <c r="Q63" s="12">
        <f>P63*$B$60</f>
        <v>1.304670223079488E-3</v>
      </c>
      <c r="R63" s="9">
        <f>L63*$B$60</f>
        <v>1.8955666666666669E-2</v>
      </c>
      <c r="S63" s="13">
        <f>Q63/R63</f>
        <v>6.8827451232497991E-2</v>
      </c>
      <c r="T63" s="2">
        <f>$B$59/100</f>
        <v>0.01</v>
      </c>
      <c r="U63" s="14">
        <f>S63*T63</f>
        <v>6.8827451232497997E-4</v>
      </c>
      <c r="V63" s="13"/>
      <c r="W63" s="2"/>
      <c r="X63" s="14"/>
      <c r="Y63" s="2">
        <v>0.02</v>
      </c>
      <c r="Z63" s="2">
        <v>0.21</v>
      </c>
      <c r="AA63" s="2">
        <f>Y63*Z63</f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>AO63*AN63</f>
        <v>7.8000000000000005E-3</v>
      </c>
      <c r="AQ63" s="1">
        <f>(AP63+AM63+AD63+AA63+U63+X63+AG63+AJ63)</f>
        <v>1.268827451232498E-2</v>
      </c>
      <c r="AR63" s="9">
        <f>$B$58/12</f>
        <v>9.9766666666666666</v>
      </c>
      <c r="AS63" s="1">
        <f>$B$60</f>
        <v>0.19</v>
      </c>
      <c r="AT63" s="1">
        <f>$E$5/12</f>
        <v>1881521.4166666667</v>
      </c>
      <c r="AU63" s="1">
        <f>AT63*10000*AS63*0.67*AR63*AQ63</f>
        <v>303197487.39119935</v>
      </c>
    </row>
    <row r="64" spans="1:48" x14ac:dyDescent="0.15">
      <c r="C64" s="7">
        <v>6</v>
      </c>
      <c r="D64" s="7">
        <f>D32</f>
        <v>13.02792638194</v>
      </c>
      <c r="E64" s="10">
        <f>D63</f>
        <v>4.6045490703519301</v>
      </c>
      <c r="F64" s="7" t="s">
        <v>83</v>
      </c>
      <c r="G64" s="1">
        <v>7</v>
      </c>
      <c r="H64" s="9">
        <f>E65</f>
        <v>13.02792638194</v>
      </c>
      <c r="I64" s="9">
        <f>H64+273.15</f>
        <v>286.17792638193998</v>
      </c>
      <c r="J64" s="9">
        <f>EXP(($C$15*(I64-$C$13))/($C$16*I64*$C$13))</f>
        <v>8.8300230217692996E-2</v>
      </c>
      <c r="K64" s="9">
        <f>$B$58/12</f>
        <v>9.9766666666666666</v>
      </c>
      <c r="L64" s="9">
        <f>K64*$B$59/100</f>
        <v>9.976666666666667E-2</v>
      </c>
      <c r="M64" s="1" t="s">
        <v>83</v>
      </c>
      <c r="O64" s="9">
        <f>L64+O63-P63-N64</f>
        <v>0.31112263600871748</v>
      </c>
      <c r="P64" s="9">
        <f>O64*J64</f>
        <v>2.7472200385505255E-2</v>
      </c>
      <c r="Q64" s="12">
        <f>P64*$B$60</f>
        <v>5.2197180732459986E-3</v>
      </c>
      <c r="R64" s="9">
        <f>L64*$B$60</f>
        <v>1.8955666666666669E-2</v>
      </c>
      <c r="S64" s="13">
        <f>Q64/R64</f>
        <v>0.2753645210708846</v>
      </c>
      <c r="T64" s="2">
        <f>$B$59/100</f>
        <v>0.01</v>
      </c>
      <c r="U64" s="14">
        <f>S64*T64</f>
        <v>2.7536452107088461E-3</v>
      </c>
      <c r="V64" s="13"/>
      <c r="W64" s="2"/>
      <c r="X64" s="14"/>
      <c r="Y64" s="2">
        <v>0.02</v>
      </c>
      <c r="Z64" s="2">
        <v>0.21</v>
      </c>
      <c r="AA64" s="2">
        <f>Y64*Z64</f>
        <v>4.1999999999999997E-3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0.01</v>
      </c>
      <c r="AO64" s="2">
        <v>0.78</v>
      </c>
      <c r="AP64" s="2">
        <f>AO64*AN64</f>
        <v>7.8000000000000005E-3</v>
      </c>
      <c r="AQ64" s="1">
        <f>(AP64+AM64+AD64+AA64+U64+X64+AG64+AJ64)</f>
        <v>1.4753645210708845E-2</v>
      </c>
      <c r="AR64" s="9">
        <f>$B$58/12</f>
        <v>9.9766666666666666</v>
      </c>
      <c r="AS64" s="1">
        <f>$B$60</f>
        <v>0.19</v>
      </c>
      <c r="AT64" s="1">
        <f>$E$5/12</f>
        <v>1881521.4166666667</v>
      </c>
      <c r="AU64" s="1">
        <f>AT64*10000*AS64*0.67*AR64*AQ64</f>
        <v>352551338.11953193</v>
      </c>
    </row>
    <row r="65" spans="1:48" x14ac:dyDescent="0.15">
      <c r="C65" s="7">
        <v>7</v>
      </c>
      <c r="D65" s="7">
        <f>D33</f>
        <v>15.028196728103399</v>
      </c>
      <c r="E65" s="10">
        <f>D64</f>
        <v>13.02792638194</v>
      </c>
      <c r="F65" s="7" t="s">
        <v>83</v>
      </c>
      <c r="G65" s="1">
        <v>8</v>
      </c>
      <c r="H65" s="9">
        <f>E66</f>
        <v>15.028196728103399</v>
      </c>
      <c r="I65" s="9">
        <f>H65+273.15</f>
        <v>288.17819672810339</v>
      </c>
      <c r="J65" s="9">
        <f>EXP(($C$15*(I65-$C$13))/($C$16*I65*$C$13))</f>
        <v>0.11182142591782873</v>
      </c>
      <c r="K65" s="9">
        <f>$B$58/12</f>
        <v>9.9766666666666666</v>
      </c>
      <c r="L65" s="9">
        <f>K65*$B$59/100</f>
        <v>9.976666666666667E-2</v>
      </c>
      <c r="M65" s="1" t="s">
        <v>83</v>
      </c>
      <c r="O65" s="9">
        <f>L65+O64-P64-N65</f>
        <v>0.38341710228987891</v>
      </c>
      <c r="P65" s="9">
        <f>O65*J65</f>
        <v>4.2874247099336259E-2</v>
      </c>
      <c r="Q65" s="12">
        <f>P65*$B$60</f>
        <v>8.1461069488738894E-3</v>
      </c>
      <c r="R65" s="9">
        <f>L65*$B$60</f>
        <v>1.8955666666666669E-2</v>
      </c>
      <c r="S65" s="13">
        <f>Q65/R65</f>
        <v>0.42974520981626718</v>
      </c>
      <c r="T65" s="2">
        <f>$B$59/100</f>
        <v>0.01</v>
      </c>
      <c r="U65" s="14">
        <f>S65*T65</f>
        <v>4.2974520981626718E-3</v>
      </c>
      <c r="V65" s="13"/>
      <c r="W65" s="2"/>
      <c r="X65" s="14"/>
      <c r="Y65" s="2">
        <v>0.04</v>
      </c>
      <c r="Z65" s="2">
        <v>0.21</v>
      </c>
      <c r="AA65" s="2">
        <f>Y65*Z65</f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>AO65*AN65</f>
        <v>1.17E-2</v>
      </c>
      <c r="AQ65" s="1">
        <f>(AP65+AM65+AD65+AA65+U65+X65+AG65+AJ65)</f>
        <v>2.4397452098162672E-2</v>
      </c>
      <c r="AR65" s="9">
        <f>$B$58/12</f>
        <v>9.9766666666666666</v>
      </c>
      <c r="AS65" s="1">
        <f>$B$60</f>
        <v>0.19</v>
      </c>
      <c r="AT65" s="1">
        <f>$E$5/12</f>
        <v>1881521.4166666667</v>
      </c>
      <c r="AU65" s="1">
        <f>AT65*10000*AS65*0.67*AR65*AQ65</f>
        <v>582998591.94602227</v>
      </c>
    </row>
    <row r="66" spans="1:48" x14ac:dyDescent="0.15">
      <c r="C66" s="7">
        <v>8</v>
      </c>
      <c r="D66" s="7">
        <f>D34</f>
        <v>12.2980930132226</v>
      </c>
      <c r="E66" s="10">
        <f>D65</f>
        <v>15.028196728103399</v>
      </c>
      <c r="F66" s="7" t="s">
        <v>83</v>
      </c>
      <c r="G66" s="1">
        <v>9</v>
      </c>
      <c r="H66" s="9">
        <f>E67</f>
        <v>12.2980930132226</v>
      </c>
      <c r="I66" s="9">
        <f>H66+273.15</f>
        <v>285.4480930132226</v>
      </c>
      <c r="J66" s="9">
        <f>EXP(($C$15*(I66-$C$13))/($C$16*I66*$C$13))</f>
        <v>8.0943496608714569E-2</v>
      </c>
      <c r="K66" s="9">
        <f>$B$58/12</f>
        <v>9.9766666666666666</v>
      </c>
      <c r="L66" s="9">
        <f>K66*$B$59/100</f>
        <v>9.976666666666667E-2</v>
      </c>
      <c r="M66" s="1" t="s">
        <v>83</v>
      </c>
      <c r="O66" s="9">
        <f>L66+O65-P65-N66</f>
        <v>0.44030952185720934</v>
      </c>
      <c r="P66" s="9">
        <f>O66*J66</f>
        <v>3.5640192289233756E-2</v>
      </c>
      <c r="Q66" s="12">
        <f>P66*$B$60</f>
        <v>6.7716365349544134E-3</v>
      </c>
      <c r="R66" s="9">
        <f>L66*$B$60</f>
        <v>1.8955666666666669E-2</v>
      </c>
      <c r="S66" s="13">
        <f>Q66/R66</f>
        <v>0.35723547232776898</v>
      </c>
      <c r="T66" s="2">
        <f>$B$59/100</f>
        <v>0.01</v>
      </c>
      <c r="U66" s="14">
        <f>S66*T66</f>
        <v>3.5723547232776897E-3</v>
      </c>
      <c r="V66" s="13"/>
      <c r="W66" s="2"/>
      <c r="X66" s="14"/>
      <c r="Y66" s="2">
        <v>0.02</v>
      </c>
      <c r="Z66" s="2">
        <v>0.21</v>
      </c>
      <c r="AA66" s="2">
        <f>Y66*Z66</f>
        <v>4.1999999999999997E-3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0.01</v>
      </c>
      <c r="AO66" s="2">
        <v>0.78</v>
      </c>
      <c r="AP66" s="2">
        <f>AO66*AN66</f>
        <v>7.8000000000000005E-3</v>
      </c>
      <c r="AQ66" s="1">
        <f>(AP66+AM66+AD66+AA66+U66+X66+AG66+AJ66)</f>
        <v>1.557235472327769E-2</v>
      </c>
      <c r="AR66" s="9">
        <f>$B$58/12</f>
        <v>9.9766666666666666</v>
      </c>
      <c r="AS66" s="1">
        <f>$B$60</f>
        <v>0.19</v>
      </c>
      <c r="AT66" s="1">
        <f>$E$5/12</f>
        <v>1881521.4166666667</v>
      </c>
      <c r="AU66" s="1">
        <f>AT66*10000*AS66*0.67*AR66*AQ66</f>
        <v>372115122.53111792</v>
      </c>
    </row>
    <row r="67" spans="1:48" x14ac:dyDescent="0.15">
      <c r="C67" s="7">
        <v>9</v>
      </c>
      <c r="D67" s="7">
        <f>D35</f>
        <v>6.34837012784471</v>
      </c>
      <c r="E67" s="10">
        <f>D66</f>
        <v>12.2980930132226</v>
      </c>
      <c r="F67" s="7" t="s">
        <v>83</v>
      </c>
      <c r="G67" s="1">
        <v>10</v>
      </c>
      <c r="H67" s="9">
        <f>E68</f>
        <v>6.34837012784471</v>
      </c>
      <c r="I67" s="9">
        <f>H67+273.15</f>
        <v>279.49837012784468</v>
      </c>
      <c r="J67" s="9">
        <f>EXP(($C$15*(I67-$C$13))/($C$16*I67*$C$13))</f>
        <v>3.9159193408823387E-2</v>
      </c>
      <c r="K67" s="9">
        <f>$B$58/12</f>
        <v>9.9766666666666666</v>
      </c>
      <c r="L67" s="9">
        <f>K67*$B$59/100</f>
        <v>9.976666666666667E-2</v>
      </c>
      <c r="M67" s="1" t="s">
        <v>83</v>
      </c>
      <c r="O67" s="9">
        <f>L67+O66-P66-N67</f>
        <v>0.5044359962346423</v>
      </c>
      <c r="P67" s="9">
        <f>O67*J67</f>
        <v>1.9753306738924864E-2</v>
      </c>
      <c r="Q67" s="12">
        <f>P67*$B$60</f>
        <v>3.7531282803957241E-3</v>
      </c>
      <c r="R67" s="9">
        <f>L67*$B$60</f>
        <v>1.8955666666666669E-2</v>
      </c>
      <c r="S67" s="13">
        <f>Q67/R67</f>
        <v>0.19799505585290539</v>
      </c>
      <c r="T67" s="2">
        <f>$B$59/100</f>
        <v>0.01</v>
      </c>
      <c r="U67" s="14">
        <f>S67*T67</f>
        <v>1.979950558529054E-3</v>
      </c>
      <c r="V67" s="13"/>
      <c r="W67" s="2"/>
      <c r="X67" s="14"/>
      <c r="Y67" s="2">
        <v>0.02</v>
      </c>
      <c r="Z67" s="2">
        <v>0.21</v>
      </c>
      <c r="AA67" s="2">
        <f>Y67*Z67</f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>AO67*AN67</f>
        <v>7.8000000000000005E-3</v>
      </c>
      <c r="AQ67" s="1">
        <f>(AP67+AM67+AD67+AA67+U67+X67+AG67+AJ67)</f>
        <v>1.3979950558529054E-2</v>
      </c>
      <c r="AR67" s="9">
        <f>$B$58/12</f>
        <v>9.9766666666666666</v>
      </c>
      <c r="AS67" s="1">
        <f>$B$60</f>
        <v>0.19</v>
      </c>
      <c r="AT67" s="1">
        <f>$E$5/12</f>
        <v>1881521.4166666667</v>
      </c>
      <c r="AU67" s="1">
        <f>AT67*10000*AS67*0.67*AR67*AQ67</f>
        <v>334063223.41795808</v>
      </c>
    </row>
    <row r="68" spans="1:48" x14ac:dyDescent="0.15">
      <c r="C68" s="7">
        <v>10</v>
      </c>
      <c r="D68" s="7">
        <f>D36</f>
        <v>-4.04824734971948</v>
      </c>
      <c r="E68" s="10">
        <f>D67</f>
        <v>6.34837012784471</v>
      </c>
      <c r="F68" s="7" t="s">
        <v>83</v>
      </c>
      <c r="G68" s="1">
        <v>11</v>
      </c>
      <c r="H68" s="9">
        <f>E69</f>
        <v>-4.04824734971948</v>
      </c>
      <c r="I68" s="9">
        <f>H68+273.15</f>
        <v>269.1017526502805</v>
      </c>
      <c r="J68" s="9">
        <f>EXP(($C$15*(I68-$C$13))/($C$16*I68*$C$13))</f>
        <v>1.0193370970889229E-2</v>
      </c>
      <c r="K68" s="9">
        <f>$B$58/12</f>
        <v>9.9766666666666666</v>
      </c>
      <c r="L68" s="9">
        <f>K68*$B$59/100</f>
        <v>9.976666666666667E-2</v>
      </c>
      <c r="M68" s="1" t="s">
        <v>85</v>
      </c>
      <c r="N68" s="9">
        <f>(O67-P67)*$C$21/100</f>
        <v>0.46044855502093157</v>
      </c>
      <c r="O68" s="9">
        <f>L68+O67-P67-N68</f>
        <v>0.12400080114145257</v>
      </c>
      <c r="P68" s="9">
        <f>O68*J68</f>
        <v>1.2639861667222904E-3</v>
      </c>
      <c r="Q68" s="12">
        <f>P68*$B$60</f>
        <v>2.4015737167723517E-4</v>
      </c>
      <c r="R68" s="9">
        <f>L68*$B$60</f>
        <v>1.8955666666666669E-2</v>
      </c>
      <c r="S68" s="13">
        <f>Q68/R68</f>
        <v>1.2669423655752993E-2</v>
      </c>
      <c r="T68" s="2">
        <f>$B$59/100</f>
        <v>0.01</v>
      </c>
      <c r="U68" s="14">
        <f>S68*T68</f>
        <v>1.2669423655752992E-4</v>
      </c>
      <c r="V68" s="13"/>
      <c r="W68" s="2"/>
      <c r="X68" s="14"/>
      <c r="Y68" s="2">
        <v>0.02</v>
      </c>
      <c r="Z68" s="2">
        <v>0.21</v>
      </c>
      <c r="AA68" s="2">
        <f>Y68*Z68</f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>AO68*AN68</f>
        <v>7.8000000000000005E-3</v>
      </c>
      <c r="AQ68" s="1">
        <f>(AP68+AM68+AD68+AA68+U68+X68+AG68+AJ68)</f>
        <v>1.2126694236557531E-2</v>
      </c>
      <c r="AR68" s="9">
        <f>$B$58/12</f>
        <v>9.9766666666666666</v>
      </c>
      <c r="AS68" s="1">
        <f>$B$60</f>
        <v>0.19</v>
      </c>
      <c r="AT68" s="1">
        <f>$E$5/12</f>
        <v>1881521.4166666667</v>
      </c>
      <c r="AU68" s="1">
        <f>AT68*10000*AS68*0.67*AR68*AQ68</f>
        <v>289778032.41205674</v>
      </c>
    </row>
    <row r="69" spans="1:48" x14ac:dyDescent="0.15">
      <c r="C69" s="7">
        <v>11</v>
      </c>
      <c r="D69" s="7">
        <f>D37</f>
        <v>-15.2055706116836</v>
      </c>
      <c r="E69" s="10">
        <f>D68</f>
        <v>-4.04824734971948</v>
      </c>
      <c r="F69" s="7" t="s">
        <v>85</v>
      </c>
      <c r="G69" s="1">
        <v>12</v>
      </c>
      <c r="H69" s="9">
        <f>E70</f>
        <v>-15.2055706116836</v>
      </c>
      <c r="I69" s="9">
        <f>H69+273.15</f>
        <v>257.94442938831639</v>
      </c>
      <c r="J69" s="9">
        <f>EXP(($C$15*(I69-$C$13))/($C$16*I69*$C$13))</f>
        <v>2.1311676093926997E-3</v>
      </c>
      <c r="K69" s="9">
        <f>$B$58/12</f>
        <v>9.9766666666666666</v>
      </c>
      <c r="L69" s="9">
        <f>K69*$B$59/100</f>
        <v>9.976666666666667E-2</v>
      </c>
      <c r="M69" s="1" t="s">
        <v>83</v>
      </c>
      <c r="O69" s="9">
        <f>L69+O68-P68-N69</f>
        <v>0.22250348164139694</v>
      </c>
      <c r="P69" s="9">
        <f>O69*J69</f>
        <v>4.7419221305124837E-4</v>
      </c>
      <c r="Q69" s="12">
        <f>P69*$B$60</f>
        <v>9.009652047973719E-5</v>
      </c>
      <c r="R69" s="9">
        <f>L69*$B$60</f>
        <v>1.8955666666666669E-2</v>
      </c>
      <c r="S69" s="13">
        <f>Q69/R69</f>
        <v>4.7530124929961405E-3</v>
      </c>
      <c r="T69" s="2">
        <f>$B$59/100</f>
        <v>0.01</v>
      </c>
      <c r="U69" s="14">
        <f>S69*T69</f>
        <v>4.7530124929961403E-5</v>
      </c>
      <c r="V69" s="13"/>
      <c r="W69" s="2"/>
      <c r="X69" s="14"/>
      <c r="Y69" s="2">
        <v>0.02</v>
      </c>
      <c r="Z69" s="2">
        <v>0.21</v>
      </c>
      <c r="AA69" s="2">
        <f>Y69*Z69</f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>AO69*AN69</f>
        <v>7.8000000000000005E-3</v>
      </c>
      <c r="AQ69" s="1">
        <f>(AP69+AM69+AD69+AA69+U69+X69+AG69+AJ69)</f>
        <v>1.2047530124929961E-2</v>
      </c>
      <c r="AR69" s="9">
        <f>$B$58/12</f>
        <v>9.9766666666666666</v>
      </c>
      <c r="AS69" s="1">
        <f>$B$60</f>
        <v>0.19</v>
      </c>
      <c r="AT69" s="1">
        <f>$E$5/12</f>
        <v>1881521.4166666667</v>
      </c>
      <c r="AU69" s="1">
        <f>AT69*10000*AS69*0.67*AR69*AQ69</f>
        <v>287886336.28633684</v>
      </c>
      <c r="AV69" s="1">
        <f>SUM(AU58:AU69)</f>
        <v>3963715023.4218736</v>
      </c>
    </row>
    <row r="70" spans="1:48" x14ac:dyDescent="0.15">
      <c r="C70" s="7">
        <v>12</v>
      </c>
      <c r="D70" s="7">
        <f>D38</f>
        <v>-19.495987653181299</v>
      </c>
      <c r="E70" s="10">
        <f>D69</f>
        <v>-15.2055706116836</v>
      </c>
      <c r="F70" s="7" t="s">
        <v>83</v>
      </c>
    </row>
    <row r="71" spans="1:48" x14ac:dyDescent="0.15">
      <c r="S71" s="36" t="s">
        <v>25</v>
      </c>
      <c r="T71" s="36"/>
      <c r="U71" s="36"/>
      <c r="V71" s="36" t="s">
        <v>54</v>
      </c>
      <c r="W71" s="36"/>
      <c r="X71" s="36"/>
      <c r="Y71" s="36" t="s">
        <v>55</v>
      </c>
      <c r="Z71" s="36"/>
      <c r="AA71" s="36"/>
      <c r="AB71" s="36" t="s">
        <v>56</v>
      </c>
      <c r="AC71" s="36"/>
      <c r="AD71" s="36"/>
      <c r="AE71" s="36" t="s">
        <v>57</v>
      </c>
      <c r="AF71" s="36"/>
      <c r="AG71" s="36"/>
      <c r="AH71" s="36" t="s">
        <v>58</v>
      </c>
      <c r="AI71" s="36"/>
      <c r="AJ71" s="36"/>
      <c r="AK71" s="39" t="s">
        <v>59</v>
      </c>
      <c r="AL71" s="38"/>
      <c r="AM71" s="37"/>
      <c r="AN71" s="36" t="s">
        <v>60</v>
      </c>
      <c r="AO71" s="36"/>
      <c r="AP71" s="36"/>
    </row>
    <row r="72" spans="1:48" x14ac:dyDescent="0.15">
      <c r="A72" s="35" t="s">
        <v>32</v>
      </c>
      <c r="B72" s="35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-20.3453293961981</v>
      </c>
      <c r="E73" s="7"/>
      <c r="F73" s="7"/>
      <c r="G73" s="1">
        <v>1</v>
      </c>
      <c r="H73" s="9">
        <f>E74</f>
        <v>-20.3453293961981</v>
      </c>
      <c r="I73" s="9">
        <f>H73+273.15</f>
        <v>252.80467060380187</v>
      </c>
      <c r="J73" s="9">
        <f>EXP(($C$15*(I73-$C$13))/($C$16*I73*$C$13))</f>
        <v>9.8928285488400947E-4</v>
      </c>
      <c r="K73" s="9">
        <f>$B$73/12</f>
        <v>10.950000000000001</v>
      </c>
      <c r="L73" s="9">
        <f>K73*$B$74/100</f>
        <v>0.10950000000000001</v>
      </c>
      <c r="M73" s="1" t="s">
        <v>83</v>
      </c>
      <c r="O73" s="9">
        <f>L73</f>
        <v>0.10950000000000001</v>
      </c>
      <c r="P73" s="9">
        <f>O73*J73</f>
        <v>1.0832647260979905E-4</v>
      </c>
      <c r="Q73" s="12">
        <f>P73*$B$75</f>
        <v>1.949876506976383E-5</v>
      </c>
      <c r="R73" s="9">
        <f>L73*$B$75</f>
        <v>1.9710000000000002E-2</v>
      </c>
      <c r="S73" s="13">
        <f>Q73/R73</f>
        <v>9.8928285488400947E-4</v>
      </c>
      <c r="T73" s="2">
        <f>$B$74/100</f>
        <v>0.01</v>
      </c>
      <c r="U73" s="14">
        <f>S73*T73</f>
        <v>9.8928285488400951E-6</v>
      </c>
      <c r="V73" s="13"/>
      <c r="W73" s="2"/>
      <c r="X73" s="14"/>
      <c r="Y73" s="2">
        <v>0.02</v>
      </c>
      <c r="Z73" s="2">
        <v>0.27</v>
      </c>
      <c r="AA73" s="2">
        <f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>AO73*AN73</f>
        <v>7.1999999999999998E-3</v>
      </c>
      <c r="AQ73" s="1">
        <f>(AP73+AM73+AD73+AA73+U73+X73+AG73+AJ73)</f>
        <v>1.260989282854884E-2</v>
      </c>
      <c r="AR73" s="9">
        <f>$B$73/12</f>
        <v>10.950000000000001</v>
      </c>
      <c r="AS73" s="1">
        <f>$B$75</f>
        <v>0.18</v>
      </c>
      <c r="AT73" s="1">
        <f>$E$4/12</f>
        <v>175371.58333333334</v>
      </c>
      <c r="AU73" s="1">
        <f>AT73*10000*AS73*0.67*AR73*AQ73</f>
        <v>29203307.773447305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>D59</f>
        <v>-22.848812386105301</v>
      </c>
      <c r="E74" s="10">
        <f>D73</f>
        <v>-20.3453293961981</v>
      </c>
      <c r="F74" s="7" t="s">
        <v>83</v>
      </c>
      <c r="G74" s="1">
        <v>2</v>
      </c>
      <c r="H74" s="9">
        <f>E75</f>
        <v>-22.848812386105301</v>
      </c>
      <c r="I74" s="9">
        <f>H74+273.15</f>
        <v>250.30118761389468</v>
      </c>
      <c r="J74" s="9">
        <f>EXP(($C$15*(I74-$C$13))/($C$16*I74*$C$13))</f>
        <v>6.7300793297422586E-4</v>
      </c>
      <c r="K74" s="9">
        <f>$B$73/12</f>
        <v>10.950000000000001</v>
      </c>
      <c r="L74" s="9">
        <f>K74*$B$74/100</f>
        <v>0.10950000000000001</v>
      </c>
      <c r="M74" s="1" t="s">
        <v>83</v>
      </c>
      <c r="O74" s="9">
        <f>L74+O73-P73-N74</f>
        <v>0.21889167352739022</v>
      </c>
      <c r="P74" s="9">
        <f>O74*J74</f>
        <v>1.4731583274593796E-4</v>
      </c>
      <c r="Q74" s="12">
        <f>P74*$B$75</f>
        <v>2.6516849894268831E-5</v>
      </c>
      <c r="R74" s="9">
        <f>L74*$B$75</f>
        <v>1.9710000000000002E-2</v>
      </c>
      <c r="S74" s="13">
        <f>Q74/R74</f>
        <v>1.3453500707391593E-3</v>
      </c>
      <c r="T74" s="2">
        <f>$B$74/100</f>
        <v>0.01</v>
      </c>
      <c r="U74" s="14">
        <f>S74*T74</f>
        <v>1.3453500707391593E-5</v>
      </c>
      <c r="V74" s="13"/>
      <c r="W74" s="2"/>
      <c r="X74" s="14"/>
      <c r="Y74" s="2">
        <v>0.02</v>
      </c>
      <c r="Z74" s="2">
        <v>0.27</v>
      </c>
      <c r="AA74" s="2">
        <f>Y74*Z74</f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>AO74*AN74</f>
        <v>7.1999999999999998E-3</v>
      </c>
      <c r="AQ74" s="1">
        <f>(AP74+AM74+AD74+AA74+U74+X74+AG74+AJ74)</f>
        <v>1.2613453500707392E-2</v>
      </c>
      <c r="AR74" s="9">
        <f>$B$73/12</f>
        <v>10.950000000000001</v>
      </c>
      <c r="AS74" s="1">
        <f>$B$75</f>
        <v>0.18</v>
      </c>
      <c r="AT74" s="1">
        <f>$E$4/12</f>
        <v>175371.58333333334</v>
      </c>
      <c r="AU74" s="1">
        <f>AT74*10000*AS74*0.67*AR74*AQ74</f>
        <v>29211553.950186502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>D60</f>
        <v>-18.982549426988999</v>
      </c>
      <c r="E75" s="10">
        <f>D74</f>
        <v>-22.848812386105301</v>
      </c>
      <c r="F75" s="7" t="s">
        <v>83</v>
      </c>
      <c r="G75" s="1">
        <v>3</v>
      </c>
      <c r="H75" s="9">
        <f>E76</f>
        <v>-18.982549426988999</v>
      </c>
      <c r="I75" s="9">
        <f>H75+273.15</f>
        <v>254.16745057301097</v>
      </c>
      <c r="J75" s="9">
        <f>EXP(($C$15*(I75-$C$13))/($C$16*I75*$C$13))</f>
        <v>1.2162019196541179E-3</v>
      </c>
      <c r="K75" s="9">
        <f>$B$73/12</f>
        <v>10.950000000000001</v>
      </c>
      <c r="L75" s="9">
        <f>K75*$B$74/100</f>
        <v>0.10950000000000001</v>
      </c>
      <c r="M75" s="1" t="s">
        <v>83</v>
      </c>
      <c r="O75" s="9">
        <f>L75+O74-P74-N75</f>
        <v>0.32824435769464427</v>
      </c>
      <c r="P75" s="9">
        <f>O75*J75</f>
        <v>3.9921141794385927E-4</v>
      </c>
      <c r="Q75" s="12">
        <f>P75*$B$75</f>
        <v>7.1858055229894662E-5</v>
      </c>
      <c r="R75" s="9">
        <f>L75*$B$75</f>
        <v>1.9710000000000002E-2</v>
      </c>
      <c r="S75" s="13">
        <f>Q75/R75</f>
        <v>3.6457663739165222E-3</v>
      </c>
      <c r="T75" s="2">
        <f>$B$74/100</f>
        <v>0.01</v>
      </c>
      <c r="U75" s="14">
        <f>S75*T75</f>
        <v>3.6457663739165226E-5</v>
      </c>
      <c r="V75" s="13"/>
      <c r="W75" s="2"/>
      <c r="X75" s="14"/>
      <c r="Y75" s="2">
        <v>0.02</v>
      </c>
      <c r="Z75" s="2">
        <v>0.27</v>
      </c>
      <c r="AA75" s="2">
        <f>Y75*Z75</f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>AO75*AN75</f>
        <v>7.1999999999999998E-3</v>
      </c>
      <c r="AQ75" s="1">
        <f>(AP75+AM75+AD75+AA75+U75+X75+AG75+AJ75)</f>
        <v>1.2636457663739165E-2</v>
      </c>
      <c r="AR75" s="9">
        <f>$B$73/12</f>
        <v>10.950000000000001</v>
      </c>
      <c r="AS75" s="1">
        <f>$B$75</f>
        <v>0.18</v>
      </c>
      <c r="AT75" s="1">
        <f>$E$4/12</f>
        <v>175371.58333333334</v>
      </c>
      <c r="AU75" s="1">
        <f>AT75*10000*AS75*0.67*AR75*AQ75</f>
        <v>29264829.395285167</v>
      </c>
    </row>
    <row r="76" spans="1:48" x14ac:dyDescent="0.15">
      <c r="C76" s="7">
        <v>3</v>
      </c>
      <c r="D76" s="7">
        <f>D61</f>
        <v>-12.194637655848799</v>
      </c>
      <c r="E76" s="10">
        <f>D75</f>
        <v>-18.982549426988999</v>
      </c>
      <c r="F76" s="7" t="s">
        <v>83</v>
      </c>
      <c r="G76" s="1">
        <v>4</v>
      </c>
      <c r="H76" s="9">
        <f>E77</f>
        <v>-12.194637655848799</v>
      </c>
      <c r="I76" s="9">
        <f>H76+273.15</f>
        <v>260.95536234415118</v>
      </c>
      <c r="J76" s="9">
        <f>EXP(($C$15*(I76-$C$13))/($C$16*I76*$C$13))</f>
        <v>3.2943418861078829E-3</v>
      </c>
      <c r="K76" s="9">
        <f>$B$73/12</f>
        <v>10.950000000000001</v>
      </c>
      <c r="L76" s="9">
        <f>K76*$B$74/100</f>
        <v>0.10950000000000001</v>
      </c>
      <c r="M76" s="1" t="s">
        <v>83</v>
      </c>
      <c r="O76" s="9">
        <f>L76+O75-P75-N76</f>
        <v>0.4373451462767004</v>
      </c>
      <c r="P76" s="9">
        <f>O76*J76</f>
        <v>1.4407644340653132E-3</v>
      </c>
      <c r="Q76" s="12">
        <f>P76*$B$75</f>
        <v>2.5933759813175636E-4</v>
      </c>
      <c r="R76" s="9">
        <f>L76*$B$75</f>
        <v>1.9710000000000002E-2</v>
      </c>
      <c r="S76" s="13">
        <f>Q76/R76</f>
        <v>1.3157666064523406E-2</v>
      </c>
      <c r="T76" s="2">
        <f>$B$74/100</f>
        <v>0.01</v>
      </c>
      <c r="U76" s="14">
        <f>S76*T76</f>
        <v>1.3157666064523405E-4</v>
      </c>
      <c r="V76" s="13"/>
      <c r="W76" s="2"/>
      <c r="X76" s="14"/>
      <c r="Y76" s="2">
        <v>0.02</v>
      </c>
      <c r="Z76" s="2">
        <v>0.27</v>
      </c>
      <c r="AA76" s="2">
        <f>Y76*Z76</f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>AO76*AN76</f>
        <v>7.1999999999999998E-3</v>
      </c>
      <c r="AQ76" s="1">
        <f>(AP76+AM76+AD76+AA76+U76+X76+AG76+AJ76)</f>
        <v>1.2731576660645234E-2</v>
      </c>
      <c r="AR76" s="9">
        <f>$B$73/12</f>
        <v>10.950000000000001</v>
      </c>
      <c r="AS76" s="1">
        <f>$B$75</f>
        <v>0.18</v>
      </c>
      <c r="AT76" s="1">
        <f>$E$4/12</f>
        <v>175371.58333333334</v>
      </c>
      <c r="AU76" s="1">
        <f>AT76*10000*AS76*0.67*AR76*AQ76</f>
        <v>29485115.909969941</v>
      </c>
    </row>
    <row r="77" spans="1:48" x14ac:dyDescent="0.15">
      <c r="C77" s="7">
        <v>4</v>
      </c>
      <c r="D77" s="7">
        <f>D62</f>
        <v>-4.3645640623821604</v>
      </c>
      <c r="E77" s="10">
        <f>D76</f>
        <v>-12.194637655848799</v>
      </c>
      <c r="F77" s="7" t="s">
        <v>83</v>
      </c>
      <c r="G77" s="1">
        <v>5</v>
      </c>
      <c r="H77" s="9">
        <f>E78</f>
        <v>-4.3645640623821604</v>
      </c>
      <c r="I77" s="9">
        <f>H77+273.15</f>
        <v>268.78543593761782</v>
      </c>
      <c r="J77" s="9">
        <f>EXP(($C$15*(I77-$C$13))/($C$16*I77*$C$13))</f>
        <v>9.7684384780706152E-3</v>
      </c>
      <c r="K77" s="9">
        <f>$B$73/12</f>
        <v>10.950000000000001</v>
      </c>
      <c r="L77" s="9">
        <f>K77*$B$74/100</f>
        <v>0.10950000000000001</v>
      </c>
      <c r="M77" s="1" t="s">
        <v>85</v>
      </c>
      <c r="N77" s="9">
        <f>(O76-P76)*$C$21/100</f>
        <v>0.41410916275050336</v>
      </c>
      <c r="O77" s="9">
        <f>L77+O76-P76-N77</f>
        <v>0.13129521909213182</v>
      </c>
      <c r="P77" s="9">
        <f>O77*J77</f>
        <v>1.2825492701662921E-3</v>
      </c>
      <c r="Q77" s="12">
        <f>P77*$B$75</f>
        <v>2.3085886862993257E-4</v>
      </c>
      <c r="R77" s="9">
        <f>L77*$B$75</f>
        <v>1.9710000000000002E-2</v>
      </c>
      <c r="S77" s="13">
        <f>Q77/R77</f>
        <v>1.1712778722979834E-2</v>
      </c>
      <c r="T77" s="2">
        <f>$B$74/100</f>
        <v>0.01</v>
      </c>
      <c r="U77" s="14">
        <f>S77*T77</f>
        <v>1.1712778722979835E-4</v>
      </c>
      <c r="V77" s="13"/>
      <c r="W77" s="2"/>
      <c r="X77" s="14"/>
      <c r="Y77" s="2">
        <v>0.02</v>
      </c>
      <c r="Z77" s="2">
        <v>0.27</v>
      </c>
      <c r="AA77" s="2">
        <f>Y77*Z77</f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>AO77*AN77</f>
        <v>7.1999999999999998E-3</v>
      </c>
      <c r="AQ77" s="1">
        <f>(AP77+AM77+AD77+AA77+U77+X77+AG77+AJ77)</f>
        <v>1.2717127787229799E-2</v>
      </c>
      <c r="AR77" s="9">
        <f>$B$73/12</f>
        <v>10.950000000000001</v>
      </c>
      <c r="AS77" s="1">
        <f>$B$75</f>
        <v>0.18</v>
      </c>
      <c r="AT77" s="1">
        <f>$E$4/12</f>
        <v>175371.58333333334</v>
      </c>
      <c r="AU77" s="1">
        <f>AT77*10000*AS77*0.67*AR77*AQ77</f>
        <v>29451653.698746763</v>
      </c>
    </row>
    <row r="78" spans="1:48" x14ac:dyDescent="0.15">
      <c r="C78" s="7">
        <v>5</v>
      </c>
      <c r="D78" s="7">
        <f>D63</f>
        <v>4.6045490703519301</v>
      </c>
      <c r="E78" s="10">
        <f>D77</f>
        <v>-4.3645640623821604</v>
      </c>
      <c r="F78" s="7" t="s">
        <v>85</v>
      </c>
      <c r="G78" s="1">
        <v>6</v>
      </c>
      <c r="H78" s="9">
        <f>E79</f>
        <v>4.6045490703519301</v>
      </c>
      <c r="I78" s="9">
        <f>H78+273.15</f>
        <v>277.75454907035191</v>
      </c>
      <c r="J78" s="9">
        <f>EXP(($C$15*(I78-$C$13))/($C$16*I78*$C$13))</f>
        <v>3.1466418522079188E-2</v>
      </c>
      <c r="K78" s="9">
        <f>$B$73/12</f>
        <v>10.950000000000001</v>
      </c>
      <c r="L78" s="9">
        <f>K78*$B$74/100</f>
        <v>0.10950000000000001</v>
      </c>
      <c r="M78" s="1" t="s">
        <v>83</v>
      </c>
      <c r="O78" s="9">
        <f>L78+O77-P77-N78</f>
        <v>0.23951266982196553</v>
      </c>
      <c r="P78" s="9">
        <f>O78*J78</f>
        <v>7.536605909958533E-3</v>
      </c>
      <c r="Q78" s="12">
        <f>P78*$B$75</f>
        <v>1.356589063792536E-3</v>
      </c>
      <c r="R78" s="9">
        <f>L78*$B$75</f>
        <v>1.9710000000000002E-2</v>
      </c>
      <c r="S78" s="13">
        <f>Q78/R78</f>
        <v>6.8827451232498019E-2</v>
      </c>
      <c r="T78" s="2">
        <f>$B$74/100</f>
        <v>0.01</v>
      </c>
      <c r="U78" s="14">
        <f>S78*T78</f>
        <v>6.8827451232498019E-4</v>
      </c>
      <c r="V78" s="13"/>
      <c r="W78" s="2"/>
      <c r="X78" s="14"/>
      <c r="Y78" s="2">
        <v>0.02</v>
      </c>
      <c r="Z78" s="2">
        <v>0.27</v>
      </c>
      <c r="AA78" s="2">
        <f>Y78*Z78</f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>AO78*AN78</f>
        <v>7.1999999999999998E-3</v>
      </c>
      <c r="AQ78" s="1">
        <f>(AP78+AM78+AD78+AA78+U78+X78+AG78+AJ78)</f>
        <v>1.328827451232498E-2</v>
      </c>
      <c r="AR78" s="9">
        <f>$B$73/12</f>
        <v>10.950000000000001</v>
      </c>
      <c r="AS78" s="1">
        <f>$B$75</f>
        <v>0.18</v>
      </c>
      <c r="AT78" s="1">
        <f>$E$4/12</f>
        <v>175371.58333333334</v>
      </c>
      <c r="AU78" s="1">
        <f>AT78*10000*AS78*0.67*AR78*AQ78</f>
        <v>30774374.979849875</v>
      </c>
    </row>
    <row r="79" spans="1:48" x14ac:dyDescent="0.15">
      <c r="C79" s="7">
        <v>6</v>
      </c>
      <c r="D79" s="7">
        <f>D64</f>
        <v>13.02792638194</v>
      </c>
      <c r="E79" s="10">
        <f>D78</f>
        <v>4.6045490703519301</v>
      </c>
      <c r="F79" s="7" t="s">
        <v>83</v>
      </c>
      <c r="G79" s="1">
        <v>7</v>
      </c>
      <c r="H79" s="9">
        <f>E80</f>
        <v>13.02792638194</v>
      </c>
      <c r="I79" s="9">
        <f>H79+273.15</f>
        <v>286.17792638193998</v>
      </c>
      <c r="J79" s="9">
        <f>EXP(($C$15*(I79-$C$13))/($C$16*I79*$C$13))</f>
        <v>8.8300230217692996E-2</v>
      </c>
      <c r="K79" s="9">
        <f>$B$73/12</f>
        <v>10.950000000000001</v>
      </c>
      <c r="L79" s="9">
        <f>K79*$B$74/100</f>
        <v>0.10950000000000001</v>
      </c>
      <c r="M79" s="1" t="s">
        <v>83</v>
      </c>
      <c r="O79" s="9">
        <f>L79+O78-P78-N79</f>
        <v>0.34147606391200702</v>
      </c>
      <c r="P79" s="9">
        <f>O79*J79</f>
        <v>3.0152415057261867E-2</v>
      </c>
      <c r="Q79" s="12">
        <f>P79*$B$75</f>
        <v>5.4274347103071361E-3</v>
      </c>
      <c r="R79" s="9">
        <f>L79*$B$75</f>
        <v>1.9710000000000002E-2</v>
      </c>
      <c r="S79" s="13">
        <f>Q79/R79</f>
        <v>0.2753645210708846</v>
      </c>
      <c r="T79" s="2">
        <f>$B$74/100</f>
        <v>0.01</v>
      </c>
      <c r="U79" s="14">
        <f>S79*T79</f>
        <v>2.7536452107088461E-3</v>
      </c>
      <c r="V79" s="13"/>
      <c r="W79" s="2"/>
      <c r="X79" s="14"/>
      <c r="Y79" s="2">
        <v>0.02</v>
      </c>
      <c r="Z79" s="2">
        <v>0.27</v>
      </c>
      <c r="AA79" s="2">
        <f>Y79*Z79</f>
        <v>5.4000000000000003E-3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0.01</v>
      </c>
      <c r="AO79" s="2">
        <v>0.72</v>
      </c>
      <c r="AP79" s="2">
        <f>AO79*AN79</f>
        <v>7.1999999999999998E-3</v>
      </c>
      <c r="AQ79" s="1">
        <f>(AP79+AM79+AD79+AA79+U79+X79+AG79+AJ79)</f>
        <v>1.5353645210708845E-2</v>
      </c>
      <c r="AR79" s="9">
        <f>$B$73/12</f>
        <v>10.950000000000001</v>
      </c>
      <c r="AS79" s="1">
        <f>$B$75</f>
        <v>0.18</v>
      </c>
      <c r="AT79" s="1">
        <f>$E$4/12</f>
        <v>175371.58333333334</v>
      </c>
      <c r="AU79" s="1">
        <f>AT79*10000*AS79*0.67*AR79*AQ79</f>
        <v>35557576.31163352</v>
      </c>
    </row>
    <row r="80" spans="1:48" x14ac:dyDescent="0.15">
      <c r="C80" s="7">
        <v>7</v>
      </c>
      <c r="D80" s="7">
        <f>D65</f>
        <v>15.028196728103399</v>
      </c>
      <c r="E80" s="10">
        <f>D79</f>
        <v>13.02792638194</v>
      </c>
      <c r="F80" s="7" t="s">
        <v>83</v>
      </c>
      <c r="G80" s="1">
        <v>8</v>
      </c>
      <c r="H80" s="9">
        <f>E81</f>
        <v>15.028196728103399</v>
      </c>
      <c r="I80" s="9">
        <f>H80+273.15</f>
        <v>288.17819672810339</v>
      </c>
      <c r="J80" s="9">
        <f>EXP(($C$15*(I80-$C$13))/($C$16*I80*$C$13))</f>
        <v>0.11182142591782873</v>
      </c>
      <c r="K80" s="9">
        <f>$B$73/12</f>
        <v>10.950000000000001</v>
      </c>
      <c r="L80" s="9">
        <f>K80*$B$74/100</f>
        <v>0.10950000000000001</v>
      </c>
      <c r="M80" s="1" t="s">
        <v>83</v>
      </c>
      <c r="O80" s="9">
        <f>L80+O79-P79-N80</f>
        <v>0.42082364885474521</v>
      </c>
      <c r="P80" s="9">
        <f>O80*J80</f>
        <v>4.7057100474881264E-2</v>
      </c>
      <c r="Q80" s="12">
        <f>P80*$B$75</f>
        <v>8.4702780854786271E-3</v>
      </c>
      <c r="R80" s="9">
        <f>L80*$B$75</f>
        <v>1.9710000000000002E-2</v>
      </c>
      <c r="S80" s="13">
        <f>Q80/R80</f>
        <v>0.42974520981626718</v>
      </c>
      <c r="T80" s="2">
        <f>$B$74/100</f>
        <v>0.01</v>
      </c>
      <c r="U80" s="14">
        <f>S80*T80</f>
        <v>4.2974520981626718E-3</v>
      </c>
      <c r="V80" s="13"/>
      <c r="W80" s="2"/>
      <c r="X80" s="14"/>
      <c r="Y80" s="2">
        <v>0.04</v>
      </c>
      <c r="Z80" s="2">
        <v>0.27</v>
      </c>
      <c r="AA80" s="2">
        <f>Y80*Z80</f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>AO80*AN80</f>
        <v>1.0799999999999999E-2</v>
      </c>
      <c r="AQ80" s="1">
        <f>(AP80+AM80+AD80+AA80+U80+X80+AG80+AJ80)</f>
        <v>2.5897452098162674E-2</v>
      </c>
      <c r="AR80" s="9">
        <f>$B$73/12</f>
        <v>10.950000000000001</v>
      </c>
      <c r="AS80" s="1">
        <f>$B$75</f>
        <v>0.18</v>
      </c>
      <c r="AT80" s="1">
        <f>$E$4/12</f>
        <v>175371.58333333334</v>
      </c>
      <c r="AU80" s="1">
        <f>AT80*10000*AS80*0.67*AR80*AQ80</f>
        <v>59976026.319470957</v>
      </c>
    </row>
    <row r="81" spans="1:48" x14ac:dyDescent="0.15">
      <c r="C81" s="7">
        <v>8</v>
      </c>
      <c r="D81" s="7">
        <f>D66</f>
        <v>12.2980930132226</v>
      </c>
      <c r="E81" s="10">
        <f>D80</f>
        <v>15.028196728103399</v>
      </c>
      <c r="F81" s="7" t="s">
        <v>83</v>
      </c>
      <c r="G81" s="1">
        <v>9</v>
      </c>
      <c r="H81" s="9">
        <f>E82</f>
        <v>12.2980930132226</v>
      </c>
      <c r="I81" s="9">
        <f>H81+273.15</f>
        <v>285.4480930132226</v>
      </c>
      <c r="J81" s="9">
        <f>EXP(($C$15*(I81-$C$13))/($C$16*I81*$C$13))</f>
        <v>8.0943496608714569E-2</v>
      </c>
      <c r="K81" s="9">
        <f>$B$73/12</f>
        <v>10.950000000000001</v>
      </c>
      <c r="L81" s="9">
        <f>K81*$B$74/100</f>
        <v>0.10950000000000001</v>
      </c>
      <c r="M81" s="1" t="s">
        <v>83</v>
      </c>
      <c r="O81" s="9">
        <f>L81+O80-P80-N81</f>
        <v>0.48326654837986399</v>
      </c>
      <c r="P81" s="9">
        <f>O81*J81</f>
        <v>3.9117284219890719E-2</v>
      </c>
      <c r="Q81" s="12">
        <f>P81*$B$75</f>
        <v>7.0411111595803291E-3</v>
      </c>
      <c r="R81" s="9">
        <f>L81*$B$75</f>
        <v>1.9710000000000002E-2</v>
      </c>
      <c r="S81" s="13">
        <f>Q81/R81</f>
        <v>0.35723547232776909</v>
      </c>
      <c r="T81" s="2">
        <f>$B$74/100</f>
        <v>0.01</v>
      </c>
      <c r="U81" s="14">
        <f>S81*T81</f>
        <v>3.572354723277691E-3</v>
      </c>
      <c r="V81" s="13"/>
      <c r="W81" s="2"/>
      <c r="X81" s="14"/>
      <c r="Y81" s="2">
        <v>0.02</v>
      </c>
      <c r="Z81" s="2">
        <v>0.27</v>
      </c>
      <c r="AA81" s="2">
        <f>Y81*Z81</f>
        <v>5.4000000000000003E-3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0.01</v>
      </c>
      <c r="AO81" s="2">
        <v>0.72</v>
      </c>
      <c r="AP81" s="2">
        <f>AO81*AN81</f>
        <v>7.1999999999999998E-3</v>
      </c>
      <c r="AQ81" s="1">
        <f>(AP81+AM81+AD81+AA81+U81+X81+AG81+AJ81)</f>
        <v>1.6172354723277691E-2</v>
      </c>
      <c r="AR81" s="9">
        <f>$B$73/12</f>
        <v>10.950000000000001</v>
      </c>
      <c r="AS81" s="1">
        <f>$B$75</f>
        <v>0.18</v>
      </c>
      <c r="AT81" s="1">
        <f>$E$4/12</f>
        <v>175371.58333333334</v>
      </c>
      <c r="AU81" s="1">
        <f>AT81*10000*AS81*0.67*AR81*AQ81</f>
        <v>37453629.370741755</v>
      </c>
    </row>
    <row r="82" spans="1:48" x14ac:dyDescent="0.15">
      <c r="C82" s="7">
        <v>9</v>
      </c>
      <c r="D82" s="7">
        <f>D67</f>
        <v>6.34837012784471</v>
      </c>
      <c r="E82" s="10">
        <f>D81</f>
        <v>12.2980930132226</v>
      </c>
      <c r="F82" s="7" t="s">
        <v>83</v>
      </c>
      <c r="G82" s="1">
        <v>10</v>
      </c>
      <c r="H82" s="9">
        <f>E83</f>
        <v>6.34837012784471</v>
      </c>
      <c r="I82" s="9">
        <f>H82+273.15</f>
        <v>279.49837012784468</v>
      </c>
      <c r="J82" s="9">
        <f>EXP(($C$15*(I82-$C$13))/($C$16*I82*$C$13))</f>
        <v>3.9159193408823387E-2</v>
      </c>
      <c r="K82" s="9">
        <f>$B$73/12</f>
        <v>10.950000000000001</v>
      </c>
      <c r="L82" s="9">
        <f>K82*$B$74/100</f>
        <v>0.10950000000000001</v>
      </c>
      <c r="M82" s="1" t="s">
        <v>83</v>
      </c>
      <c r="O82" s="9">
        <f>L82+O81-P81-N82</f>
        <v>0.55364926415997329</v>
      </c>
      <c r="P82" s="9">
        <f>O82*J82</f>
        <v>2.1680458615893145E-2</v>
      </c>
      <c r="Q82" s="12">
        <f>P82*$B$75</f>
        <v>3.9024825508607659E-3</v>
      </c>
      <c r="R82" s="9">
        <f>L82*$B$75</f>
        <v>1.9710000000000002E-2</v>
      </c>
      <c r="S82" s="13">
        <f>Q82/R82</f>
        <v>0.19799505585290542</v>
      </c>
      <c r="T82" s="2">
        <f>$B$74/100</f>
        <v>0.01</v>
      </c>
      <c r="U82" s="14">
        <f>S82*T82</f>
        <v>1.979950558529054E-3</v>
      </c>
      <c r="V82" s="13"/>
      <c r="W82" s="2"/>
      <c r="X82" s="14"/>
      <c r="Y82" s="2">
        <v>0.02</v>
      </c>
      <c r="Z82" s="2">
        <v>0.27</v>
      </c>
      <c r="AA82" s="2">
        <f>Y82*Z82</f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>AO82*AN82</f>
        <v>7.1999999999999998E-3</v>
      </c>
      <c r="AQ82" s="1">
        <f>(AP82+AM82+AD82+AA82+U82+X82+AG82+AJ82)</f>
        <v>1.4579950558529054E-2</v>
      </c>
      <c r="AR82" s="9">
        <f>$B$73/12</f>
        <v>10.950000000000001</v>
      </c>
      <c r="AS82" s="1">
        <f>$B$75</f>
        <v>0.18</v>
      </c>
      <c r="AT82" s="1">
        <f>$E$4/12</f>
        <v>175371.58333333334</v>
      </c>
      <c r="AU82" s="1">
        <f>AT82*10000*AS82*0.67*AR82*AQ82</f>
        <v>33765773.371078558</v>
      </c>
    </row>
    <row r="83" spans="1:48" x14ac:dyDescent="0.15">
      <c r="C83" s="7">
        <v>10</v>
      </c>
      <c r="D83" s="7">
        <f>D68</f>
        <v>-4.04824734971948</v>
      </c>
      <c r="E83" s="10">
        <f>D82</f>
        <v>6.34837012784471</v>
      </c>
      <c r="F83" s="7" t="s">
        <v>83</v>
      </c>
      <c r="G83" s="1">
        <v>11</v>
      </c>
      <c r="H83" s="9">
        <f>E84</f>
        <v>-4.04824734971948</v>
      </c>
      <c r="I83" s="9">
        <f>H83+273.15</f>
        <v>269.1017526502805</v>
      </c>
      <c r="J83" s="9">
        <f>EXP(($C$15*(I83-$C$13))/($C$16*I83*$C$13))</f>
        <v>1.0193370970889229E-2</v>
      </c>
      <c r="K83" s="9">
        <f>$B$73/12</f>
        <v>10.950000000000001</v>
      </c>
      <c r="L83" s="9">
        <f>K83*$B$74/100</f>
        <v>0.10950000000000001</v>
      </c>
      <c r="M83" s="1" t="s">
        <v>85</v>
      </c>
      <c r="N83" s="9">
        <f>(O82-P82)*$C$21/100</f>
        <v>0.50537036526687606</v>
      </c>
      <c r="O83" s="9">
        <f>L83+O82-P82-N83</f>
        <v>0.13609844027720408</v>
      </c>
      <c r="P83" s="9">
        <f>O83*J83</f>
        <v>1.3873018903049535E-3</v>
      </c>
      <c r="Q83" s="12">
        <f>P83*$B$75</f>
        <v>2.4971434025489165E-4</v>
      </c>
      <c r="R83" s="9">
        <f>L83*$B$75</f>
        <v>1.9710000000000002E-2</v>
      </c>
      <c r="S83" s="13">
        <f>Q83/R83</f>
        <v>1.2669423655753E-2</v>
      </c>
      <c r="T83" s="2">
        <f>$B$74/100</f>
        <v>0.01</v>
      </c>
      <c r="U83" s="14">
        <f>S83*T83</f>
        <v>1.2669423655753E-4</v>
      </c>
      <c r="V83" s="13"/>
      <c r="W83" s="2"/>
      <c r="X83" s="14"/>
      <c r="Y83" s="2">
        <v>0.02</v>
      </c>
      <c r="Z83" s="2">
        <v>0.27</v>
      </c>
      <c r="AA83" s="2">
        <f>Y83*Z83</f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>AO83*AN83</f>
        <v>7.1999999999999998E-3</v>
      </c>
      <c r="AQ83" s="1">
        <f>(AP83+AM83+AD83+AA83+U83+X83+AG83+AJ83)</f>
        <v>1.2726694236557531E-2</v>
      </c>
      <c r="AR83" s="9">
        <f>$B$73/12</f>
        <v>10.950000000000001</v>
      </c>
      <c r="AS83" s="1">
        <f>$B$75</f>
        <v>0.18</v>
      </c>
      <c r="AT83" s="1">
        <f>$E$4/12</f>
        <v>175371.58333333334</v>
      </c>
      <c r="AU83" s="1">
        <f>AT83*10000*AS83*0.67*AR83*AQ83</f>
        <v>29473808.681966316</v>
      </c>
    </row>
    <row r="84" spans="1:48" x14ac:dyDescent="0.15">
      <c r="C84" s="7">
        <v>11</v>
      </c>
      <c r="D84" s="7">
        <f>D69</f>
        <v>-15.2055706116836</v>
      </c>
      <c r="E84" s="10">
        <f>D83</f>
        <v>-4.04824734971948</v>
      </c>
      <c r="F84" s="7" t="s">
        <v>85</v>
      </c>
      <c r="G84" s="1">
        <v>12</v>
      </c>
      <c r="H84" s="9">
        <f>E85</f>
        <v>-15.2055706116836</v>
      </c>
      <c r="I84" s="9">
        <f>H84+273.15</f>
        <v>257.94442938831639</v>
      </c>
      <c r="J84" s="9">
        <f>EXP(($C$15*(I84-$C$13))/($C$16*I84*$C$13))</f>
        <v>2.1311676093926997E-3</v>
      </c>
      <c r="K84" s="9">
        <f>$B$73/12</f>
        <v>10.950000000000001</v>
      </c>
      <c r="L84" s="9">
        <f>K84*$B$74/100</f>
        <v>0.10950000000000001</v>
      </c>
      <c r="M84" s="1" t="s">
        <v>83</v>
      </c>
      <c r="O84" s="9">
        <f>L84+O83-P83-N84</f>
        <v>0.24421113838689915</v>
      </c>
      <c r="P84" s="9">
        <f>O84*J84</f>
        <v>5.2045486798307761E-4</v>
      </c>
      <c r="Q84" s="12">
        <f>P84*$B$75</f>
        <v>9.3681876236953966E-5</v>
      </c>
      <c r="R84" s="9">
        <f>L84*$B$75</f>
        <v>1.9710000000000002E-2</v>
      </c>
      <c r="S84" s="13">
        <f>Q84/R84</f>
        <v>4.7530124929961422E-3</v>
      </c>
      <c r="T84" s="2">
        <f>$B$74/100</f>
        <v>0.01</v>
      </c>
      <c r="U84" s="14">
        <f>S84*T84</f>
        <v>4.7530124929961423E-5</v>
      </c>
      <c r="V84" s="13"/>
      <c r="W84" s="2"/>
      <c r="X84" s="14"/>
      <c r="Y84" s="2">
        <v>0.02</v>
      </c>
      <c r="Z84" s="2">
        <v>0.27</v>
      </c>
      <c r="AA84" s="2">
        <f>Y84*Z84</f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>AO84*AN84</f>
        <v>7.1999999999999998E-3</v>
      </c>
      <c r="AQ84" s="1">
        <f>(AP84+AM84+AD84+AA84+U84+X84+AG84+AJ84)</f>
        <v>1.2647530124929961E-2</v>
      </c>
      <c r="AR84" s="9">
        <f>$B$73/12</f>
        <v>10.950000000000001</v>
      </c>
      <c r="AS84" s="1">
        <f>$B$75</f>
        <v>0.18</v>
      </c>
      <c r="AT84" s="1">
        <f>$E$4/12</f>
        <v>175371.58333333334</v>
      </c>
      <c r="AU84" s="1">
        <f>AT84*10000*AS84*0.67*AR84*AQ84</f>
        <v>29290472.158182591</v>
      </c>
      <c r="AV84" s="1">
        <f>SUM(AU73:AU84)</f>
        <v>402908121.92055917</v>
      </c>
    </row>
    <row r="85" spans="1:48" x14ac:dyDescent="0.15">
      <c r="C85" s="7">
        <v>12</v>
      </c>
      <c r="D85" s="7">
        <f>D70</f>
        <v>-19.495987653181299</v>
      </c>
      <c r="E85" s="10">
        <f>D84</f>
        <v>-15.2055706116836</v>
      </c>
      <c r="F85" s="7" t="s">
        <v>83</v>
      </c>
    </row>
    <row r="87" spans="1:48" x14ac:dyDescent="0.15">
      <c r="S87" s="36" t="s">
        <v>25</v>
      </c>
      <c r="T87" s="36"/>
      <c r="U87" s="36"/>
      <c r="V87" s="39" t="s">
        <v>54</v>
      </c>
      <c r="W87" s="37"/>
      <c r="X87" s="39" t="s">
        <v>55</v>
      </c>
      <c r="Y87" s="37"/>
      <c r="Z87" s="39" t="s">
        <v>56</v>
      </c>
      <c r="AA87" s="37"/>
      <c r="AB87" s="39" t="s">
        <v>86</v>
      </c>
      <c r="AC87" s="37"/>
      <c r="AD87" s="39" t="s">
        <v>87</v>
      </c>
      <c r="AE87" s="37"/>
      <c r="AF87" s="39" t="s">
        <v>57</v>
      </c>
      <c r="AG87" s="37"/>
      <c r="AH87" s="39" t="s">
        <v>58</v>
      </c>
      <c r="AI87" s="37"/>
    </row>
    <row r="88" spans="1:48" x14ac:dyDescent="0.15">
      <c r="A88" s="35" t="s">
        <v>27</v>
      </c>
      <c r="B88" s="35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-20.3453293961981</v>
      </c>
      <c r="E89" s="7"/>
      <c r="F89" s="7"/>
      <c r="G89" s="1">
        <v>1</v>
      </c>
      <c r="H89" s="9">
        <f>E90</f>
        <v>-20.3453293961981</v>
      </c>
      <c r="I89" s="9">
        <f>H89+273.15</f>
        <v>252.80467060380187</v>
      </c>
      <c r="J89" s="9">
        <f>EXP(($C$15*(I89-$C$13))/($C$16*I89*$C$13))</f>
        <v>9.8928285488400947E-4</v>
      </c>
      <c r="K89" s="9">
        <f>$B$89/12</f>
        <v>10.4025</v>
      </c>
      <c r="L89" s="9">
        <f>K89*$B$90/100</f>
        <v>5.305275</v>
      </c>
      <c r="M89" s="1" t="s">
        <v>83</v>
      </c>
      <c r="O89" s="9">
        <f>L89</f>
        <v>5.305275</v>
      </c>
      <c r="P89" s="9">
        <f>O89*J89</f>
        <v>5.2484175979447632E-3</v>
      </c>
      <c r="Q89" s="12">
        <f>P89*$B$91</f>
        <v>2.3617879190751434E-3</v>
      </c>
      <c r="R89" s="9">
        <f>L89*$B$91</f>
        <v>2.3873737500000001</v>
      </c>
      <c r="S89" s="13">
        <f>Q89/R89</f>
        <v>9.8928285488400947E-4</v>
      </c>
      <c r="T89" s="2">
        <f>$B$90/100</f>
        <v>0.51</v>
      </c>
      <c r="U89" s="14">
        <f>S89*T89</f>
        <v>5.0453425599084479E-4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>U89*0.67*AL89+(V89*W89+X89*Y89+Z89*AA89+AB89*AC89+AD89*AE89+AF89*AG89+AH89*AI89)/1000</f>
        <v>3.0489117078181239E-2</v>
      </c>
      <c r="AK89" s="9">
        <f>$B$89/12</f>
        <v>10.4025</v>
      </c>
      <c r="AL89" s="1">
        <f>$B$91</f>
        <v>0.45</v>
      </c>
      <c r="AM89" s="17">
        <f>$E$6/12</f>
        <v>1628841.25</v>
      </c>
      <c r="AN89" s="1">
        <f>AM89*10000*AK89*AJ89</f>
        <v>5166082431.8835173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>D74</f>
        <v>-22.848812386105301</v>
      </c>
      <c r="E90" s="10">
        <f>D89</f>
        <v>-20.3453293961981</v>
      </c>
      <c r="F90" s="7" t="s">
        <v>83</v>
      </c>
      <c r="G90" s="1">
        <v>2</v>
      </c>
      <c r="H90" s="9">
        <f>E91</f>
        <v>-22.848812386105301</v>
      </c>
      <c r="I90" s="9">
        <f>H90+273.15</f>
        <v>250.30118761389468</v>
      </c>
      <c r="J90" s="9">
        <f>EXP(($C$15*(I90-$C$13))/($C$16*I90*$C$13))</f>
        <v>6.7300793297422586E-4</v>
      </c>
      <c r="K90" s="9">
        <f>$B$89/12</f>
        <v>10.4025</v>
      </c>
      <c r="L90" s="9">
        <f>K90*$B$90/100</f>
        <v>5.305275</v>
      </c>
      <c r="M90" s="1" t="s">
        <v>83</v>
      </c>
      <c r="O90" s="9">
        <f>L90+O89-P89-N90</f>
        <v>10.605301582402054</v>
      </c>
      <c r="P90" s="9">
        <f>O90*J90</f>
        <v>7.1374520965406937E-3</v>
      </c>
      <c r="Q90" s="12">
        <f>P90*$B$91</f>
        <v>3.2118534434433122E-3</v>
      </c>
      <c r="R90" s="9">
        <f>L90*$B$91</f>
        <v>2.3873737500000001</v>
      </c>
      <c r="S90" s="13">
        <f>Q90/R90</f>
        <v>1.3453500707391593E-3</v>
      </c>
      <c r="T90" s="2">
        <f>$B$90/100</f>
        <v>0.51</v>
      </c>
      <c r="U90" s="14">
        <f>S90*T90</f>
        <v>6.8612853607697127E-4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>U90*0.67*AL90+(V90*W90+X90*Y90+Z90*AA90+AB90*AC90+AD90*AE90+AF90*AG90+AH90*AI90)/1000</f>
        <v>3.0543867753627205E-2</v>
      </c>
      <c r="AK90" s="9">
        <f>$B$89/12</f>
        <v>10.4025</v>
      </c>
      <c r="AL90" s="1">
        <f>$B$91</f>
        <v>0.45</v>
      </c>
      <c r="AM90" s="17">
        <f>$E$6/12</f>
        <v>1628841.25</v>
      </c>
      <c r="AN90" s="1">
        <f>AM90*10000*AK90*AJ90</f>
        <v>5175359397.8851852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>D75</f>
        <v>-18.982549426988999</v>
      </c>
      <c r="E91" s="10">
        <f>D90</f>
        <v>-22.848812386105301</v>
      </c>
      <c r="F91" s="7" t="s">
        <v>83</v>
      </c>
      <c r="G91" s="1">
        <v>3</v>
      </c>
      <c r="H91" s="9">
        <f>E92</f>
        <v>-18.982549426988999</v>
      </c>
      <c r="I91" s="9">
        <f>H91+273.15</f>
        <v>254.16745057301097</v>
      </c>
      <c r="J91" s="9">
        <f>EXP(($C$15*(I91-$C$13))/($C$16*I91*$C$13))</f>
        <v>1.2162019196541179E-3</v>
      </c>
      <c r="K91" s="9">
        <f>$B$89/12</f>
        <v>10.4025</v>
      </c>
      <c r="L91" s="9">
        <f>K91*$B$90/100</f>
        <v>5.305275</v>
      </c>
      <c r="M91" s="1" t="s">
        <v>83</v>
      </c>
      <c r="O91" s="9">
        <f>L91+O90-P90-N91</f>
        <v>15.903439130305514</v>
      </c>
      <c r="P91" s="9">
        <f>O91*J91</f>
        <v>1.9341793199379981E-2</v>
      </c>
      <c r="Q91" s="12">
        <f>P91*$B$91</f>
        <v>8.7038069397209917E-3</v>
      </c>
      <c r="R91" s="9">
        <f>L91*$B$91</f>
        <v>2.3873737500000001</v>
      </c>
      <c r="S91" s="13">
        <f>Q91/R91</f>
        <v>3.6457663739165227E-3</v>
      </c>
      <c r="T91" s="2">
        <f>$B$90/100</f>
        <v>0.51</v>
      </c>
      <c r="U91" s="14">
        <f>S91*T91</f>
        <v>1.8593408506974267E-3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>U91*0.67*AL91+(V91*W91+X91*Y91+Z91*AA91+AB91*AC91+AD91*AE91+AF91*AG91+AH91*AI91)/1000</f>
        <v>3.0897591266485273E-2</v>
      </c>
      <c r="AK91" s="9">
        <f>$B$89/12</f>
        <v>10.4025</v>
      </c>
      <c r="AL91" s="1">
        <f>$B$91</f>
        <v>0.45</v>
      </c>
      <c r="AM91" s="17">
        <f>$E$6/12</f>
        <v>1628841.25</v>
      </c>
      <c r="AN91" s="1">
        <f>AM91*10000*AK91*AJ91</f>
        <v>5235294384.5505714</v>
      </c>
    </row>
    <row r="92" spans="1:48" x14ac:dyDescent="0.15">
      <c r="C92" s="7">
        <v>3</v>
      </c>
      <c r="D92" s="7">
        <f>D76</f>
        <v>-12.194637655848799</v>
      </c>
      <c r="E92" s="10">
        <f>D91</f>
        <v>-18.982549426988999</v>
      </c>
      <c r="F92" s="7" t="s">
        <v>83</v>
      </c>
      <c r="G92" s="1">
        <v>4</v>
      </c>
      <c r="H92" s="9">
        <f>E93</f>
        <v>-12.194637655848799</v>
      </c>
      <c r="I92" s="9">
        <f>H92+273.15</f>
        <v>260.95536234415118</v>
      </c>
      <c r="J92" s="9">
        <f>EXP(($C$15*(I92-$C$13))/($C$16*I92*$C$13))</f>
        <v>3.2943418861078829E-3</v>
      </c>
      <c r="K92" s="9">
        <f>$B$89/12</f>
        <v>10.4025</v>
      </c>
      <c r="L92" s="9">
        <f>K92*$B$90/100</f>
        <v>5.305275</v>
      </c>
      <c r="M92" s="1" t="s">
        <v>83</v>
      </c>
      <c r="O92" s="9">
        <f>L92+O91-P91-N92</f>
        <v>21.189372337106136</v>
      </c>
      <c r="P92" s="9">
        <f>O92*J92</f>
        <v>6.980503683046442E-2</v>
      </c>
      <c r="Q92" s="12">
        <f>P92*$B$91</f>
        <v>3.1412266573708991E-2</v>
      </c>
      <c r="R92" s="9">
        <f>L92*$B$91</f>
        <v>2.3873737500000001</v>
      </c>
      <c r="S92" s="13">
        <f>Q92/R92</f>
        <v>1.3157666064523408E-2</v>
      </c>
      <c r="T92" s="2">
        <f>$B$90/100</f>
        <v>0.51</v>
      </c>
      <c r="U92" s="14">
        <f>S92*T92</f>
        <v>6.7104096929069381E-3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>U92*0.67*AL92+(V92*W92+X92*Y92+Z92*AA92+AB92*AC92+AD92*AE92+AF92*AG92+AH92*AI92)/1000</f>
        <v>3.2360188522411439E-2</v>
      </c>
      <c r="AK92" s="9">
        <f>$B$89/12</f>
        <v>10.4025</v>
      </c>
      <c r="AL92" s="1">
        <f>$B$91</f>
        <v>0.45</v>
      </c>
      <c r="AM92" s="17">
        <f>$E$6/12</f>
        <v>1628841.25</v>
      </c>
      <c r="AN92" s="1">
        <f>AM92*10000*AK92*AJ92</f>
        <v>5483117172.2484283</v>
      </c>
    </row>
    <row r="93" spans="1:48" x14ac:dyDescent="0.15">
      <c r="C93" s="7">
        <v>4</v>
      </c>
      <c r="D93" s="7">
        <f>D77</f>
        <v>-4.3645640623821604</v>
      </c>
      <c r="E93" s="10">
        <f>D92</f>
        <v>-12.194637655848799</v>
      </c>
      <c r="F93" s="7" t="s">
        <v>83</v>
      </c>
      <c r="G93" s="1">
        <v>5</v>
      </c>
      <c r="H93" s="9">
        <f>E94</f>
        <v>-4.3645640623821604</v>
      </c>
      <c r="I93" s="9">
        <f>H93+273.15</f>
        <v>268.78543593761782</v>
      </c>
      <c r="J93" s="9">
        <f>EXP(($C$15*(I93-$C$13))/($C$16*I93*$C$13))</f>
        <v>9.7684384780706152E-3</v>
      </c>
      <c r="K93" s="9">
        <f>$B$89/12</f>
        <v>10.4025</v>
      </c>
      <c r="L93" s="9">
        <f>K93*$B$90/100</f>
        <v>5.305275</v>
      </c>
      <c r="M93" s="1" t="s">
        <v>85</v>
      </c>
      <c r="N93" s="9">
        <f>(O92-P92)*$C$21/100</f>
        <v>20.06358893526189</v>
      </c>
      <c r="O93" s="9">
        <f>L93+O92-P92-N93</f>
        <v>6.3612533650137841</v>
      </c>
      <c r="P93" s="9">
        <f>O93*J93</f>
        <v>6.2139512139556832E-2</v>
      </c>
      <c r="Q93" s="12">
        <f>P93*$B$91</f>
        <v>2.7962780462800575E-2</v>
      </c>
      <c r="R93" s="9">
        <f>L93*$B$91</f>
        <v>2.3873737500000001</v>
      </c>
      <c r="S93" s="13">
        <f>Q93/R93</f>
        <v>1.1712778722979832E-2</v>
      </c>
      <c r="T93" s="2">
        <f>$B$90/100</f>
        <v>0.51</v>
      </c>
      <c r="U93" s="14">
        <f>S93*T93</f>
        <v>5.9735171487197147E-3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>U93*0.67*AL93+(V93*W93+X93*Y93+Z93*AA93+AB93*AC93+AD93*AE93+AF93*AG93+AH93*AI93)/1000</f>
        <v>3.2138015420338992E-2</v>
      </c>
      <c r="AK93" s="9">
        <f>$B$89/12</f>
        <v>10.4025</v>
      </c>
      <c r="AL93" s="1">
        <f>$B$91</f>
        <v>0.45</v>
      </c>
      <c r="AM93" s="17">
        <f>$E$6/12</f>
        <v>1628841.25</v>
      </c>
      <c r="AN93" s="1">
        <f>AM93*10000*AK93*AJ93</f>
        <v>5445472114.9478054</v>
      </c>
    </row>
    <row r="94" spans="1:48" x14ac:dyDescent="0.15">
      <c r="C94" s="7">
        <v>5</v>
      </c>
      <c r="D94" s="7">
        <f>D78</f>
        <v>4.6045490703519301</v>
      </c>
      <c r="E94" s="10">
        <f>D93</f>
        <v>-4.3645640623821604</v>
      </c>
      <c r="F94" s="7" t="s">
        <v>85</v>
      </c>
      <c r="G94" s="1">
        <v>6</v>
      </c>
      <c r="H94" s="9">
        <f>E95</f>
        <v>4.6045490703519301</v>
      </c>
      <c r="I94" s="9">
        <f>H94+273.15</f>
        <v>277.75454907035191</v>
      </c>
      <c r="J94" s="9">
        <f>EXP(($C$15*(I94-$C$13))/($C$16*I94*$C$13))</f>
        <v>3.1466418522079188E-2</v>
      </c>
      <c r="K94" s="9">
        <f>$B$89/12</f>
        <v>10.4025</v>
      </c>
      <c r="L94" s="9">
        <f>K94*$B$90/100</f>
        <v>5.305275</v>
      </c>
      <c r="M94" s="1" t="s">
        <v>83</v>
      </c>
      <c r="O94" s="9">
        <f>L94+O93-P93-N94</f>
        <v>11.604388852874227</v>
      </c>
      <c r="P94" s="9">
        <f>O94*J94</f>
        <v>0.36514855633749083</v>
      </c>
      <c r="Q94" s="12">
        <f>P94*$B$91</f>
        <v>0.16431685035187088</v>
      </c>
      <c r="R94" s="9">
        <f>L94*$B$91</f>
        <v>2.3873737500000001</v>
      </c>
      <c r="S94" s="13">
        <f>Q94/R94</f>
        <v>6.8827451232498005E-2</v>
      </c>
      <c r="T94" s="2">
        <f>$B$90/100</f>
        <v>0.51</v>
      </c>
      <c r="U94" s="14">
        <f>S94*T94</f>
        <v>3.5102000128573986E-2</v>
      </c>
      <c r="V94" s="2">
        <v>180.9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70</v>
      </c>
      <c r="AC94" s="2">
        <v>0.26</v>
      </c>
      <c r="AD94" s="2">
        <v>22</v>
      </c>
      <c r="AE94" s="2">
        <v>0.02</v>
      </c>
      <c r="AF94" s="2">
        <v>0.3</v>
      </c>
      <c r="AG94" s="2">
        <v>0.01</v>
      </c>
      <c r="AH94" s="2"/>
      <c r="AI94" s="2"/>
      <c r="AJ94" s="1">
        <f>U94*0.67*AL94+(V94*W94+X94*Y94+Z94*AA94+AB94*AC94+AD94*AE94+AF94*AG94+AH94*AI94)/1000</f>
        <v>4.1774253038765058E-2</v>
      </c>
      <c r="AK94" s="9">
        <f>$B$89/12</f>
        <v>10.4025</v>
      </c>
      <c r="AL94" s="1">
        <f>$B$91</f>
        <v>0.45</v>
      </c>
      <c r="AM94" s="17">
        <f>$E$6/12</f>
        <v>1628841.25</v>
      </c>
      <c r="AN94" s="1">
        <f>AM94*10000*AK94*AJ94</f>
        <v>7078238250.5611877</v>
      </c>
    </row>
    <row r="95" spans="1:48" x14ac:dyDescent="0.15">
      <c r="C95" s="7">
        <v>6</v>
      </c>
      <c r="D95" s="7">
        <f>D79</f>
        <v>13.02792638194</v>
      </c>
      <c r="E95" s="10">
        <f>D94</f>
        <v>4.6045490703519301</v>
      </c>
      <c r="F95" s="7" t="s">
        <v>83</v>
      </c>
      <c r="G95" s="1">
        <v>7</v>
      </c>
      <c r="H95" s="9">
        <f>E96</f>
        <v>13.02792638194</v>
      </c>
      <c r="I95" s="9">
        <f>H95+273.15</f>
        <v>286.17792638193998</v>
      </c>
      <c r="J95" s="9">
        <f>EXP(($C$15*(I95-$C$13))/($C$16*I95*$C$13))</f>
        <v>8.8300230217692996E-2</v>
      </c>
      <c r="K95" s="9">
        <f>$B$89/12</f>
        <v>10.4025</v>
      </c>
      <c r="L95" s="9">
        <f>K95*$B$90/100</f>
        <v>5.305275</v>
      </c>
      <c r="M95" s="1" t="s">
        <v>83</v>
      </c>
      <c r="O95" s="9">
        <f>L95+O94-P94-N95</f>
        <v>16.544515296536733</v>
      </c>
      <c r="P95" s="9">
        <f>O95*J95</f>
        <v>1.4608845095243368</v>
      </c>
      <c r="Q95" s="12">
        <f>P95*$B$91</f>
        <v>0.65739802928595159</v>
      </c>
      <c r="R95" s="9">
        <f>L95*$B$91</f>
        <v>2.3873737500000001</v>
      </c>
      <c r="S95" s="13">
        <f>Q95/R95</f>
        <v>0.27536452107088449</v>
      </c>
      <c r="T95" s="2">
        <f>$B$90/100</f>
        <v>0.51</v>
      </c>
      <c r="U95" s="14">
        <f>S95*T95</f>
        <v>0.14043590574615109</v>
      </c>
      <c r="V95" s="2">
        <v>180.9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70</v>
      </c>
      <c r="AC95" s="2">
        <v>0.26</v>
      </c>
      <c r="AD95" s="2">
        <v>22</v>
      </c>
      <c r="AE95" s="2">
        <v>0.02</v>
      </c>
      <c r="AF95" s="2">
        <v>0.3</v>
      </c>
      <c r="AG95" s="2">
        <v>0.01</v>
      </c>
      <c r="AH95" s="2"/>
      <c r="AI95" s="2"/>
      <c r="AJ95" s="1">
        <f>U95*0.67*AL95+(V95*W95+X95*Y95+Z95*AA95+AB95*AC95+AD95*AE95+AF95*AG95+AH95*AI95)/1000</f>
        <v>7.3532425582464561E-2</v>
      </c>
      <c r="AK95" s="9">
        <f>$B$89/12</f>
        <v>10.4025</v>
      </c>
      <c r="AL95" s="1">
        <f>$B$91</f>
        <v>0.45</v>
      </c>
      <c r="AM95" s="17">
        <f>$E$6/12</f>
        <v>1628841.25</v>
      </c>
      <c r="AN95" s="1">
        <f>AM95*10000*AK95*AJ95</f>
        <v>12459349708.332481</v>
      </c>
    </row>
    <row r="96" spans="1:48" x14ac:dyDescent="0.15">
      <c r="C96" s="7">
        <v>7</v>
      </c>
      <c r="D96" s="7">
        <f>D80</f>
        <v>15.028196728103399</v>
      </c>
      <c r="E96" s="10">
        <f>D95</f>
        <v>13.02792638194</v>
      </c>
      <c r="F96" s="7" t="s">
        <v>83</v>
      </c>
      <c r="G96" s="1">
        <v>8</v>
      </c>
      <c r="H96" s="9">
        <f>E97</f>
        <v>15.028196728103399</v>
      </c>
      <c r="I96" s="9">
        <f>H96+273.15</f>
        <v>288.17819672810339</v>
      </c>
      <c r="J96" s="9">
        <f>EXP(($C$15*(I96-$C$13))/($C$16*I96*$C$13))</f>
        <v>0.11182142591782873</v>
      </c>
      <c r="K96" s="9">
        <f>$B$89/12</f>
        <v>10.4025</v>
      </c>
      <c r="L96" s="9">
        <f>K96*$B$90/100</f>
        <v>5.305275</v>
      </c>
      <c r="M96" s="1" t="s">
        <v>83</v>
      </c>
      <c r="O96" s="9">
        <f>L96+O95-P95-N96</f>
        <v>20.388905787012394</v>
      </c>
      <c r="P96" s="9">
        <f>O96*J96</f>
        <v>2.2799165180079961</v>
      </c>
      <c r="Q96" s="12">
        <f>P96*$B$91</f>
        <v>1.0259624331035984</v>
      </c>
      <c r="R96" s="9">
        <f>L96*$B$91</f>
        <v>2.3873737500000001</v>
      </c>
      <c r="S96" s="13">
        <f>Q96/R96</f>
        <v>0.42974520981626707</v>
      </c>
      <c r="T96" s="2">
        <f>$B$90/100</f>
        <v>0.51</v>
      </c>
      <c r="U96" s="14">
        <f>S96*T96</f>
        <v>0.21917005700629622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>U96*0.67*AL96+(V96*W96+X96*Y96+Z96*AA96+AB96*AC96+AD96*AE96+AF96*AG96+AH96*AI96)/1000</f>
        <v>0.11253477218739831</v>
      </c>
      <c r="AK96" s="9">
        <f>$B$89/12</f>
        <v>10.4025</v>
      </c>
      <c r="AL96" s="1">
        <f>$B$91</f>
        <v>0.45</v>
      </c>
      <c r="AM96" s="17">
        <f>$E$6/12</f>
        <v>1628841.25</v>
      </c>
      <c r="AN96" s="1">
        <f>AM96*10000*AK96*AJ96</f>
        <v>19067915547.786411</v>
      </c>
    </row>
    <row r="97" spans="1:50" x14ac:dyDescent="0.15">
      <c r="C97" s="7">
        <v>8</v>
      </c>
      <c r="D97" s="7">
        <f>D81</f>
        <v>12.2980930132226</v>
      </c>
      <c r="E97" s="10">
        <f>D96</f>
        <v>15.028196728103399</v>
      </c>
      <c r="F97" s="7" t="s">
        <v>83</v>
      </c>
      <c r="G97" s="1">
        <v>9</v>
      </c>
      <c r="H97" s="9">
        <f>E98</f>
        <v>12.2980930132226</v>
      </c>
      <c r="I97" s="9">
        <f>H97+273.15</f>
        <v>285.4480930132226</v>
      </c>
      <c r="J97" s="9">
        <f>EXP(($C$15*(I97-$C$13))/($C$16*I97*$C$13))</f>
        <v>8.0943496608714569E-2</v>
      </c>
      <c r="K97" s="9">
        <f>$B$89/12</f>
        <v>10.4025</v>
      </c>
      <c r="L97" s="9">
        <f>K97*$B$90/100</f>
        <v>5.305275</v>
      </c>
      <c r="M97" s="1" t="s">
        <v>83</v>
      </c>
      <c r="O97" s="9">
        <f>L97+O96-P96-N97</f>
        <v>23.414264269004395</v>
      </c>
      <c r="P97" s="9">
        <f>O97*J97</f>
        <v>1.8952324204537039</v>
      </c>
      <c r="Q97" s="12">
        <f>P97*$B$91</f>
        <v>0.85285458920416679</v>
      </c>
      <c r="R97" s="9">
        <f>L97*$B$91</f>
        <v>2.3873737500000001</v>
      </c>
      <c r="S97" s="13">
        <f>Q97/R97</f>
        <v>0.35723547232776887</v>
      </c>
      <c r="T97" s="2">
        <f>$B$90/100</f>
        <v>0.51</v>
      </c>
      <c r="U97" s="14">
        <f>S97*T97</f>
        <v>0.18219009088716212</v>
      </c>
      <c r="V97" s="2">
        <v>180.9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70</v>
      </c>
      <c r="AC97" s="2">
        <v>0.26</v>
      </c>
      <c r="AD97" s="2">
        <v>22</v>
      </c>
      <c r="AE97" s="2">
        <v>0.02</v>
      </c>
      <c r="AF97" s="2">
        <v>0.3</v>
      </c>
      <c r="AG97" s="2">
        <v>0.01</v>
      </c>
      <c r="AH97" s="2"/>
      <c r="AI97" s="2"/>
      <c r="AJ97" s="1">
        <f>U97*0.67*AL97+(V97*W97+X97*Y97+Z97*AA97+AB97*AC97+AD97*AE97+AF97*AG97+AH97*AI97)/1000</f>
        <v>8.6121312402479389E-2</v>
      </c>
      <c r="AK97" s="9">
        <f>$B$89/12</f>
        <v>10.4025</v>
      </c>
      <c r="AL97" s="1">
        <f>$B$91</f>
        <v>0.45</v>
      </c>
      <c r="AM97" s="17">
        <f>$E$6/12</f>
        <v>1628841.25</v>
      </c>
      <c r="AN97" s="1">
        <f>AM97*10000*AK97*AJ97</f>
        <v>14592413347.764315</v>
      </c>
    </row>
    <row r="98" spans="1:50" x14ac:dyDescent="0.15">
      <c r="C98" s="7">
        <v>9</v>
      </c>
      <c r="D98" s="7">
        <f>D82</f>
        <v>6.34837012784471</v>
      </c>
      <c r="E98" s="10">
        <f>D97</f>
        <v>12.2980930132226</v>
      </c>
      <c r="F98" s="7" t="s">
        <v>83</v>
      </c>
      <c r="G98" s="1">
        <v>10</v>
      </c>
      <c r="H98" s="9">
        <f>E99</f>
        <v>6.34837012784471</v>
      </c>
      <c r="I98" s="9">
        <f>H98+273.15</f>
        <v>279.49837012784468</v>
      </c>
      <c r="J98" s="9">
        <f>EXP(($C$15*(I98-$C$13))/($C$16*I98*$C$13))</f>
        <v>3.9159193408823387E-2</v>
      </c>
      <c r="K98" s="9">
        <f>$B$89/12</f>
        <v>10.4025</v>
      </c>
      <c r="L98" s="9">
        <f>K98*$B$90/100</f>
        <v>5.305275</v>
      </c>
      <c r="M98" s="1" t="s">
        <v>83</v>
      </c>
      <c r="O98" s="9">
        <f>L98+O97-P97-N98</f>
        <v>26.824306848550691</v>
      </c>
      <c r="P98" s="9">
        <f>O98*J98</f>
        <v>1.0504182199400223</v>
      </c>
      <c r="Q98" s="12">
        <f>P98*$B$91</f>
        <v>0.47268819897301001</v>
      </c>
      <c r="R98" s="9">
        <f>L98*$B$91</f>
        <v>2.3873737500000001</v>
      </c>
      <c r="S98" s="13">
        <f>Q98/R98</f>
        <v>0.19799505585290531</v>
      </c>
      <c r="T98" s="2">
        <f>$B$90/100</f>
        <v>0.51</v>
      </c>
      <c r="U98" s="14">
        <f>S98*T98</f>
        <v>0.1009774784849817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>U98*0.67*AL98+(V98*W98+X98*Y98+Z98*AA98+AB98*AC98+AD98*AE98+AF98*AG98+AH98*AI98)/1000</f>
        <v>6.0781709763221989E-2</v>
      </c>
      <c r="AK98" s="9">
        <f>$B$89/12</f>
        <v>10.4025</v>
      </c>
      <c r="AL98" s="1">
        <f>$B$91</f>
        <v>0.45</v>
      </c>
      <c r="AM98" s="17">
        <f>$E$6/12</f>
        <v>1628841.25</v>
      </c>
      <c r="AN98" s="1">
        <f>AM98*10000*AK98*AJ98</f>
        <v>10298865729.120522</v>
      </c>
    </row>
    <row r="99" spans="1:50" x14ac:dyDescent="0.15">
      <c r="C99" s="7">
        <v>10</v>
      </c>
      <c r="D99" s="7">
        <f>D83</f>
        <v>-4.04824734971948</v>
      </c>
      <c r="E99" s="10">
        <f>D98</f>
        <v>6.34837012784471</v>
      </c>
      <c r="F99" s="7" t="s">
        <v>83</v>
      </c>
      <c r="G99" s="1">
        <v>11</v>
      </c>
      <c r="H99" s="9">
        <f>E100</f>
        <v>-4.04824734971948</v>
      </c>
      <c r="I99" s="9">
        <f>H99+273.15</f>
        <v>269.1017526502805</v>
      </c>
      <c r="J99" s="9">
        <f>EXP(($C$15*(I99-$C$13))/($C$16*I99*$C$13))</f>
        <v>1.0193370970889229E-2</v>
      </c>
      <c r="K99" s="9">
        <f>$B$89/12</f>
        <v>10.4025</v>
      </c>
      <c r="L99" s="9">
        <f>K99*$B$90/100</f>
        <v>5.305275</v>
      </c>
      <c r="M99" s="1" t="s">
        <v>85</v>
      </c>
      <c r="N99" s="9">
        <f>(O98-P98)*$C$21/100</f>
        <v>24.485194197180135</v>
      </c>
      <c r="O99" s="9">
        <f>L99+O98-P98-N99</f>
        <v>6.593969431430537</v>
      </c>
      <c r="P99" s="9">
        <f>O99*J99</f>
        <v>6.7214776585274985E-2</v>
      </c>
      <c r="Q99" s="12">
        <f>P99*$B$91</f>
        <v>3.0246649463373743E-2</v>
      </c>
      <c r="R99" s="9">
        <f>L99*$B$91</f>
        <v>2.3873737500000001</v>
      </c>
      <c r="S99" s="13">
        <f>Q99/R99</f>
        <v>1.2669423655752998E-2</v>
      </c>
      <c r="T99" s="2">
        <f>$B$90/100</f>
        <v>0.51</v>
      </c>
      <c r="U99" s="14">
        <f>S99*T99</f>
        <v>6.4614060644340287E-3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>U99*0.67*AL99+(V99*W99+X99*Y99+Z99*AA99+AB99*AC99+AD99*AE99+AF99*AG99+AH99*AI99)/1000</f>
        <v>3.228511392842686E-2</v>
      </c>
      <c r="AK99" s="9">
        <f>$B$89/12</f>
        <v>10.4025</v>
      </c>
      <c r="AL99" s="1">
        <f>$B$91</f>
        <v>0.45</v>
      </c>
      <c r="AM99" s="17">
        <f>$E$6/12</f>
        <v>1628841.25</v>
      </c>
      <c r="AN99" s="1">
        <f>AM99*10000*AK99*AJ99</f>
        <v>5470396517.2005959</v>
      </c>
    </row>
    <row r="100" spans="1:50" x14ac:dyDescent="0.15">
      <c r="C100" s="7">
        <v>11</v>
      </c>
      <c r="D100" s="7">
        <f>D84</f>
        <v>-15.2055706116836</v>
      </c>
      <c r="E100" s="10">
        <f>D99</f>
        <v>-4.04824734971948</v>
      </c>
      <c r="F100" s="7" t="s">
        <v>85</v>
      </c>
      <c r="G100" s="1">
        <v>12</v>
      </c>
      <c r="H100" s="9">
        <f>E101</f>
        <v>-15.2055706116836</v>
      </c>
      <c r="I100" s="9">
        <f>H100+273.15</f>
        <v>257.94442938831639</v>
      </c>
      <c r="J100" s="9">
        <f>EXP(($C$15*(I100-$C$13))/($C$16*I100*$C$13))</f>
        <v>2.1311676093926997E-3</v>
      </c>
      <c r="K100" s="9">
        <f>$B$89/12</f>
        <v>10.4025</v>
      </c>
      <c r="L100" s="9">
        <f>K100*$B$90/100</f>
        <v>5.305275</v>
      </c>
      <c r="M100" s="1" t="s">
        <v>83</v>
      </c>
      <c r="O100" s="9">
        <f>L100+O99-P99-N100</f>
        <v>11.832029654845263</v>
      </c>
      <c r="P100" s="9">
        <f>O100*J100</f>
        <v>2.5216038353780109E-2</v>
      </c>
      <c r="Q100" s="12">
        <f>P100*$B$91</f>
        <v>1.1347217259201049E-2</v>
      </c>
      <c r="R100" s="9">
        <f>L100*$B$91</f>
        <v>2.3873737500000001</v>
      </c>
      <c r="S100" s="13">
        <f>Q100/R100</f>
        <v>4.7530124929961422E-3</v>
      </c>
      <c r="T100" s="2">
        <f>$B$90/100</f>
        <v>0.51</v>
      </c>
      <c r="U100" s="14">
        <f>S100*T100</f>
        <v>2.4240363714280325E-3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>U100*0.67*AL100+(V100*W100+X100*Y100+Z100*AA100+AB100*AC100+AD100*AE100+AF100*AG100+AH100*AI100)/1000</f>
        <v>3.1067846965985552E-2</v>
      </c>
      <c r="AK100" s="9">
        <f>$B$89/12</f>
        <v>10.4025</v>
      </c>
      <c r="AL100" s="1">
        <f>$B$91</f>
        <v>0.45</v>
      </c>
      <c r="AM100" s="17">
        <f>$E$6/12</f>
        <v>1628841.25</v>
      </c>
      <c r="AN100" s="1">
        <f>AM100*10000*AK100*AJ100</f>
        <v>5264142546.2031717</v>
      </c>
      <c r="AO100" s="1">
        <f>SUM(AN89:AN100)</f>
        <v>100736647148.48418</v>
      </c>
    </row>
    <row r="101" spans="1:50" x14ac:dyDescent="0.15">
      <c r="C101" s="7">
        <v>12</v>
      </c>
      <c r="D101" s="7">
        <f>D85</f>
        <v>-19.495987653181299</v>
      </c>
      <c r="E101" s="10">
        <f>D100</f>
        <v>-15.2055706116836</v>
      </c>
      <c r="F101" s="7" t="s">
        <v>83</v>
      </c>
    </row>
    <row r="103" spans="1:50" x14ac:dyDescent="0.15">
      <c r="S103" s="36" t="s">
        <v>25</v>
      </c>
      <c r="T103" s="36"/>
      <c r="U103" s="36"/>
      <c r="V103" s="36" t="s">
        <v>54</v>
      </c>
      <c r="W103" s="36"/>
      <c r="X103" s="36"/>
      <c r="Y103" s="36" t="s">
        <v>55</v>
      </c>
      <c r="Z103" s="36"/>
      <c r="AA103" s="36"/>
      <c r="AB103" s="36" t="s">
        <v>56</v>
      </c>
      <c r="AC103" s="36"/>
      <c r="AD103" s="36"/>
      <c r="AE103" s="36" t="s">
        <v>57</v>
      </c>
      <c r="AF103" s="36"/>
      <c r="AG103" s="36"/>
      <c r="AH103" s="36" t="s">
        <v>58</v>
      </c>
      <c r="AI103" s="36"/>
      <c r="AJ103" s="36"/>
      <c r="AK103" s="39" t="s">
        <v>87</v>
      </c>
      <c r="AL103" s="38"/>
      <c r="AM103" s="37"/>
      <c r="AN103" s="38" t="s">
        <v>86</v>
      </c>
      <c r="AO103" s="38"/>
      <c r="AP103" s="37"/>
      <c r="AQ103" s="36" t="s">
        <v>60</v>
      </c>
      <c r="AR103" s="36"/>
      <c r="AS103" s="36"/>
    </row>
    <row r="104" spans="1:50" x14ac:dyDescent="0.15">
      <c r="A104" s="35" t="s">
        <v>28</v>
      </c>
      <c r="B104" s="35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-20.3453293961981</v>
      </c>
      <c r="E105" s="7"/>
      <c r="F105" s="7"/>
      <c r="G105" s="1">
        <v>1</v>
      </c>
      <c r="H105" s="9">
        <f>E106</f>
        <v>-20.3453293961981</v>
      </c>
      <c r="I105" s="9">
        <f>H105+273.15</f>
        <v>252.80467060380187</v>
      </c>
      <c r="J105" s="9">
        <f>EXP(($C$15*(I105-$C$13))/($C$16*I105*$C$13))</f>
        <v>9.8928285488400947E-4</v>
      </c>
      <c r="K105" s="9">
        <f>$B$105/12</f>
        <v>64.789020833333339</v>
      </c>
      <c r="L105" s="9">
        <f>K105*$B$106/100</f>
        <v>0.64789020833333344</v>
      </c>
      <c r="M105" s="1" t="s">
        <v>83</v>
      </c>
      <c r="O105" s="9">
        <f>L105</f>
        <v>0.64789020833333344</v>
      </c>
      <c r="P105" s="9">
        <f>O105*J105</f>
        <v>6.4094667495139576E-4</v>
      </c>
      <c r="Q105" s="12">
        <f>P105*$B$107</f>
        <v>1.9228400248541872E-4</v>
      </c>
      <c r="R105" s="9">
        <f>L105*$B$107</f>
        <v>0.19436706250000002</v>
      </c>
      <c r="S105" s="13">
        <f>Q105/R105</f>
        <v>9.8928285488400947E-4</v>
      </c>
      <c r="T105" s="2">
        <f>$B$106/100</f>
        <v>0.01</v>
      </c>
      <c r="U105" s="14">
        <f>S105*T105</f>
        <v>9.8928285488400951E-6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>AR105*AQ105</f>
        <v>5.0000000000000001E-3</v>
      </c>
      <c r="AT105" s="1">
        <f>(AS105+AM105+AD105+AA105+U105+X105+AG105+AJ105+AP105)</f>
        <v>5.4998928285488399E-3</v>
      </c>
      <c r="AU105" s="9">
        <f>$B$105/12</f>
        <v>64.789020833333339</v>
      </c>
      <c r="AV105" s="1">
        <f>$B$107</f>
        <v>0.3</v>
      </c>
      <c r="AW105" s="1">
        <f>$E$7/12</f>
        <v>114438.33333333333</v>
      </c>
      <c r="AX105" s="1">
        <f>AW105*10000*AV105*0.67*AU105*AT105</f>
        <v>81964015.144214422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>D90</f>
        <v>-22.848812386105301</v>
      </c>
      <c r="E106" s="10">
        <f>D105</f>
        <v>-20.3453293961981</v>
      </c>
      <c r="F106" s="7" t="s">
        <v>83</v>
      </c>
      <c r="G106" s="1">
        <v>2</v>
      </c>
      <c r="H106" s="9">
        <f>E107</f>
        <v>-22.848812386105301</v>
      </c>
      <c r="I106" s="9">
        <f>H106+273.15</f>
        <v>250.30118761389468</v>
      </c>
      <c r="J106" s="9">
        <f>EXP(($C$15*(I106-$C$13))/($C$16*I106*$C$13))</f>
        <v>6.7300793297422586E-4</v>
      </c>
      <c r="K106" s="9">
        <f>$B$105/12</f>
        <v>64.789020833333339</v>
      </c>
      <c r="L106" s="9">
        <f>K106*$B$106/100</f>
        <v>0.64789020833333344</v>
      </c>
      <c r="M106" s="1" t="s">
        <v>83</v>
      </c>
      <c r="O106" s="9">
        <f>L106+O105-P105-N106</f>
        <v>1.2951394699917156</v>
      </c>
      <c r="P106" s="9">
        <f>O106*J106</f>
        <v>8.7163913761245898E-4</v>
      </c>
      <c r="Q106" s="12">
        <f>P106*$B$107</f>
        <v>2.6149174128373766E-4</v>
      </c>
      <c r="R106" s="9">
        <f>L106*$B$107</f>
        <v>0.19436706250000002</v>
      </c>
      <c r="S106" s="13">
        <f>Q106/R106</f>
        <v>1.3453500707391595E-3</v>
      </c>
      <c r="T106" s="2">
        <f>$B$106/100</f>
        <v>0.01</v>
      </c>
      <c r="U106" s="14">
        <f>S106*T106</f>
        <v>1.3453500707391594E-5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>AF106*AE106</f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>AR106*AQ106</f>
        <v>5.0000000000000001E-3</v>
      </c>
      <c r="AT106" s="1">
        <f>(AS106+AM106+AD106+AA106+U106+X106+AG106+AJ106+AP106)</f>
        <v>5.5034535007073915E-3</v>
      </c>
      <c r="AU106" s="9">
        <f>$B$105/12</f>
        <v>64.789020833333339</v>
      </c>
      <c r="AV106" s="1">
        <f>$B$107</f>
        <v>0.3</v>
      </c>
      <c r="AW106" s="1">
        <f>$E$7/12</f>
        <v>114438.33333333333</v>
      </c>
      <c r="AX106" s="1">
        <f>AW106*10000*AV106*0.67*AU106*AT106</f>
        <v>82017079.266702801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>D91</f>
        <v>-18.982549426988999</v>
      </c>
      <c r="E107" s="10">
        <f>D106</f>
        <v>-22.848812386105301</v>
      </c>
      <c r="F107" s="7" t="s">
        <v>83</v>
      </c>
      <c r="G107" s="1">
        <v>3</v>
      </c>
      <c r="H107" s="9">
        <f>E108</f>
        <v>-18.982549426988999</v>
      </c>
      <c r="I107" s="9">
        <f>H107+273.15</f>
        <v>254.16745057301097</v>
      </c>
      <c r="J107" s="9">
        <f>EXP(($C$15*(I107-$C$13))/($C$16*I107*$C$13))</f>
        <v>1.2162019196541179E-3</v>
      </c>
      <c r="K107" s="9">
        <f>$B$105/12</f>
        <v>64.789020833333339</v>
      </c>
      <c r="L107" s="9">
        <f>K107*$B$106/100</f>
        <v>0.64789020833333344</v>
      </c>
      <c r="M107" s="1" t="s">
        <v>83</v>
      </c>
      <c r="O107" s="9">
        <f>L107+O106-P106-N107</f>
        <v>1.9421580391874367</v>
      </c>
      <c r="P107" s="9">
        <f>O107*J107</f>
        <v>2.3620563355314381E-3</v>
      </c>
      <c r="Q107" s="12">
        <f>P107*$B$107</f>
        <v>7.0861690065943139E-4</v>
      </c>
      <c r="R107" s="9">
        <f>L107*$B$107</f>
        <v>0.19436706250000002</v>
      </c>
      <c r="S107" s="13">
        <f>Q107/R107</f>
        <v>3.6457663739165235E-3</v>
      </c>
      <c r="T107" s="2">
        <f>$B$106/100</f>
        <v>0.01</v>
      </c>
      <c r="U107" s="14">
        <f>S107*T107</f>
        <v>3.6457663739165233E-5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>AF107*AE107</f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>AR107*AQ107</f>
        <v>5.0000000000000001E-3</v>
      </c>
      <c r="AT107" s="1">
        <f>(AS107+AM107+AD107+AA107+U107+X107+AG107+AJ107+AP107)</f>
        <v>5.5264576637391654E-3</v>
      </c>
      <c r="AU107" s="9">
        <f>$B$105/12</f>
        <v>64.789020833333339</v>
      </c>
      <c r="AV107" s="1">
        <f>$B$107</f>
        <v>0.3</v>
      </c>
      <c r="AW107" s="1">
        <f>$E$7/12</f>
        <v>114438.33333333333</v>
      </c>
      <c r="AX107" s="1">
        <f>AW107*10000*AV107*0.67*AU107*AT107</f>
        <v>82359906.595506191</v>
      </c>
    </row>
    <row r="108" spans="1:50" x14ac:dyDescent="0.15">
      <c r="C108" s="7">
        <v>3</v>
      </c>
      <c r="D108" s="7">
        <f>D92</f>
        <v>-12.194637655848799</v>
      </c>
      <c r="E108" s="10">
        <f>D107</f>
        <v>-18.982549426988999</v>
      </c>
      <c r="F108" s="7" t="s">
        <v>83</v>
      </c>
      <c r="G108" s="1">
        <v>4</v>
      </c>
      <c r="H108" s="9">
        <f>E109</f>
        <v>-12.194637655848799</v>
      </c>
      <c r="I108" s="9">
        <f>H108+273.15</f>
        <v>260.95536234415118</v>
      </c>
      <c r="J108" s="9">
        <f>EXP(($C$15*(I108-$C$13))/($C$16*I108*$C$13))</f>
        <v>3.2943418861078829E-3</v>
      </c>
      <c r="K108" s="9">
        <f>$B$105/12</f>
        <v>64.789020833333339</v>
      </c>
      <c r="L108" s="9">
        <f>K108*$B$106/100</f>
        <v>0.64789020833333344</v>
      </c>
      <c r="M108" s="1" t="s">
        <v>83</v>
      </c>
      <c r="O108" s="9">
        <f>L108+O107-P107-N108</f>
        <v>2.5876861911852385</v>
      </c>
      <c r="P108" s="9">
        <f>O108*J108</f>
        <v>8.524723007724503E-3</v>
      </c>
      <c r="Q108" s="12">
        <f>P108*$B$107</f>
        <v>2.5574169023173509E-3</v>
      </c>
      <c r="R108" s="9">
        <f>L108*$B$107</f>
        <v>0.19436706250000002</v>
      </c>
      <c r="S108" s="13">
        <f>Q108/R108</f>
        <v>1.3157666064523409E-2</v>
      </c>
      <c r="T108" s="2">
        <f>$B$106/100</f>
        <v>0.01</v>
      </c>
      <c r="U108" s="14">
        <f>S108*T108</f>
        <v>1.315766606452341E-4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>AF108*AE108</f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>AR108*AQ108</f>
        <v>5.0000000000000001E-3</v>
      </c>
      <c r="AT108" s="1">
        <f>(AS108+AM108+AD108+AA108+U108+X108+AG108+AJ108+AP108)</f>
        <v>5.6215766606452344E-3</v>
      </c>
      <c r="AU108" s="9">
        <f>$B$105/12</f>
        <v>64.789020833333339</v>
      </c>
      <c r="AV108" s="1">
        <f>$B$107</f>
        <v>0.3</v>
      </c>
      <c r="AW108" s="1">
        <f>$E$7/12</f>
        <v>114438.33333333333</v>
      </c>
      <c r="AX108" s="1">
        <f>AW108*10000*AV108*0.67*AU108*AT108</f>
        <v>83777449.65424405</v>
      </c>
    </row>
    <row r="109" spans="1:50" x14ac:dyDescent="0.15">
      <c r="C109" s="7">
        <v>4</v>
      </c>
      <c r="D109" s="7">
        <f>D93</f>
        <v>-4.3645640623821604</v>
      </c>
      <c r="E109" s="10">
        <f>D108</f>
        <v>-12.194637655848799</v>
      </c>
      <c r="F109" s="7" t="s">
        <v>83</v>
      </c>
      <c r="G109" s="1">
        <v>5</v>
      </c>
      <c r="H109" s="9">
        <f>E110</f>
        <v>-4.3645640623821604</v>
      </c>
      <c r="I109" s="9">
        <f>H109+273.15</f>
        <v>268.78543593761782</v>
      </c>
      <c r="J109" s="9">
        <f>EXP(($C$15*(I109-$C$13))/($C$16*I109*$C$13))</f>
        <v>9.7684384780706152E-3</v>
      </c>
      <c r="K109" s="9">
        <f>$B$105/12</f>
        <v>64.789020833333339</v>
      </c>
      <c r="L109" s="9">
        <f>K109*$B$106/100</f>
        <v>0.64789020833333344</v>
      </c>
      <c r="M109" s="1" t="s">
        <v>85</v>
      </c>
      <c r="N109" s="9">
        <f>(O108-P108)*$C$21/100</f>
        <v>2.4502033947686384</v>
      </c>
      <c r="O109" s="9">
        <f>L109+O108-P108-N109</f>
        <v>0.77684828174220932</v>
      </c>
      <c r="P109" s="9">
        <f>O109*J109</f>
        <v>7.5885946469936398E-3</v>
      </c>
      <c r="Q109" s="12">
        <f>P109*$B$107</f>
        <v>2.2765783940980919E-3</v>
      </c>
      <c r="R109" s="9">
        <f>L109*$B$107</f>
        <v>0.19436706250000002</v>
      </c>
      <c r="S109" s="13">
        <f>Q109/R109</f>
        <v>1.1712778722979834E-2</v>
      </c>
      <c r="T109" s="2">
        <f>$B$106/100</f>
        <v>0.01</v>
      </c>
      <c r="U109" s="14">
        <f>S109*T109</f>
        <v>1.1712778722979835E-4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>AF109*AE109</f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>AR109*AQ109</f>
        <v>5.0000000000000001E-3</v>
      </c>
      <c r="AT109" s="1">
        <f>(AS109+AM109+AD109+AA109+U109+X109+AG109+AJ109+AP109)</f>
        <v>5.6071277872297987E-3</v>
      </c>
      <c r="AU109" s="9">
        <f>$B$105/12</f>
        <v>64.789020833333339</v>
      </c>
      <c r="AV109" s="1">
        <f>$B$107</f>
        <v>0.3</v>
      </c>
      <c r="AW109" s="1">
        <f>$E$7/12</f>
        <v>114438.33333333333</v>
      </c>
      <c r="AX109" s="1">
        <f>AW109*10000*AV109*0.67*AU109*AT109</f>
        <v>83562120.425773948</v>
      </c>
    </row>
    <row r="110" spans="1:50" x14ac:dyDescent="0.15">
      <c r="C110" s="7">
        <v>5</v>
      </c>
      <c r="D110" s="7">
        <f>D94</f>
        <v>4.6045490703519301</v>
      </c>
      <c r="E110" s="10">
        <f>D109</f>
        <v>-4.3645640623821604</v>
      </c>
      <c r="F110" s="7" t="s">
        <v>85</v>
      </c>
      <c r="G110" s="1">
        <v>6</v>
      </c>
      <c r="H110" s="9">
        <f>E111</f>
        <v>4.6045490703519301</v>
      </c>
      <c r="I110" s="9">
        <f>H110+273.15</f>
        <v>277.75454907035191</v>
      </c>
      <c r="J110" s="9">
        <f>EXP(($C$15*(I110-$C$13))/($C$16*I110*$C$13))</f>
        <v>3.1466418522079188E-2</v>
      </c>
      <c r="K110" s="9">
        <f>$B$105/12</f>
        <v>64.789020833333339</v>
      </c>
      <c r="L110" s="9">
        <f>K110*$B$106/100</f>
        <v>0.64789020833333344</v>
      </c>
      <c r="M110" s="1" t="s">
        <v>83</v>
      </c>
      <c r="O110" s="9">
        <f>L110+O109-P109-N110</f>
        <v>1.4171498954285493</v>
      </c>
      <c r="P110" s="9">
        <f>O110*J110</f>
        <v>4.4592631718075489E-2</v>
      </c>
      <c r="Q110" s="12">
        <f>P110*$B$107</f>
        <v>1.3377789515422647E-2</v>
      </c>
      <c r="R110" s="9">
        <f>L110*$B$107</f>
        <v>0.19436706250000002</v>
      </c>
      <c r="S110" s="13">
        <f>Q110/R110</f>
        <v>6.8827451232498019E-2</v>
      </c>
      <c r="T110" s="2">
        <f>$B$106/100</f>
        <v>0.01</v>
      </c>
      <c r="U110" s="14">
        <f>S110*T110</f>
        <v>6.8827451232498019E-4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>AF110*AE110</f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>AR110*AQ110</f>
        <v>5.0000000000000001E-3</v>
      </c>
      <c r="AT110" s="1">
        <f>(AS110+AM110+AD110+AA110+U110+X110+AG110+AJ110+AP110)</f>
        <v>6.1782745123249803E-3</v>
      </c>
      <c r="AU110" s="9">
        <f>$B$105/12</f>
        <v>64.789020833333339</v>
      </c>
      <c r="AV110" s="1">
        <f>$B$107</f>
        <v>0.3</v>
      </c>
      <c r="AW110" s="1">
        <f>$E$7/12</f>
        <v>114438.33333333333</v>
      </c>
      <c r="AX110" s="1">
        <f>AW110*10000*AV110*0.67*AU110*AT110</f>
        <v>92073827.887103125</v>
      </c>
    </row>
    <row r="111" spans="1:50" x14ac:dyDescent="0.15">
      <c r="C111" s="7">
        <v>6</v>
      </c>
      <c r="D111" s="7">
        <f>D95</f>
        <v>13.02792638194</v>
      </c>
      <c r="E111" s="10">
        <f>D110</f>
        <v>4.6045490703519301</v>
      </c>
      <c r="F111" s="7" t="s">
        <v>83</v>
      </c>
      <c r="G111" s="1">
        <v>7</v>
      </c>
      <c r="H111" s="9">
        <f>E112</f>
        <v>13.02792638194</v>
      </c>
      <c r="I111" s="9">
        <f>H111+273.15</f>
        <v>286.17792638193998</v>
      </c>
      <c r="J111" s="9">
        <f>EXP(($C$15*(I111-$C$13))/($C$16*I111*$C$13))</f>
        <v>8.8300230217692996E-2</v>
      </c>
      <c r="K111" s="9">
        <f>$B$105/12</f>
        <v>64.789020833333339</v>
      </c>
      <c r="L111" s="9">
        <f>K111*$B$106/100</f>
        <v>0.64789020833333344</v>
      </c>
      <c r="M111" s="1" t="s">
        <v>83</v>
      </c>
      <c r="O111" s="9">
        <f>L111+O110-P110-N111</f>
        <v>2.0204474720438075</v>
      </c>
      <c r="P111" s="9">
        <f>O111*J111</f>
        <v>0.17840597692422402</v>
      </c>
      <c r="Q111" s="12">
        <f>P111*$B$107</f>
        <v>5.3521793077267205E-2</v>
      </c>
      <c r="R111" s="9">
        <f>L111*$B$107</f>
        <v>0.19436706250000002</v>
      </c>
      <c r="S111" s="13">
        <f>Q111/R111</f>
        <v>0.2753645210708846</v>
      </c>
      <c r="T111" s="2">
        <f>$B$106/100</f>
        <v>0.01</v>
      </c>
      <c r="U111" s="14">
        <f>S111*T111</f>
        <v>2.7536452107088461E-3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1E-3</v>
      </c>
      <c r="AF111" s="2">
        <v>0.49</v>
      </c>
      <c r="AG111" s="14">
        <f>AF111*AE111</f>
        <v>4.8999999999999998E-4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0.01</v>
      </c>
      <c r="AR111" s="2">
        <v>0.5</v>
      </c>
      <c r="AS111" s="2">
        <f>AR111*AQ111</f>
        <v>5.0000000000000001E-3</v>
      </c>
      <c r="AT111" s="1">
        <f>(AS111+AM111+AD111+AA111+U111+X111+AG111+AJ111+AP111)</f>
        <v>8.243645210708847E-3</v>
      </c>
      <c r="AU111" s="9">
        <f>$B$105/12</f>
        <v>64.789020833333339</v>
      </c>
      <c r="AV111" s="1">
        <f>$B$107</f>
        <v>0.3</v>
      </c>
      <c r="AW111" s="1">
        <f>$E$7/12</f>
        <v>114438.33333333333</v>
      </c>
      <c r="AX111" s="1">
        <f>AW111*10000*AV111*0.67*AU111*AT111</f>
        <v>122853714.05543388</v>
      </c>
    </row>
    <row r="112" spans="1:50" x14ac:dyDescent="0.15">
      <c r="C112" s="7">
        <v>7</v>
      </c>
      <c r="D112" s="7">
        <f>D96</f>
        <v>15.028196728103399</v>
      </c>
      <c r="E112" s="10">
        <f>D111</f>
        <v>13.02792638194</v>
      </c>
      <c r="F112" s="7" t="s">
        <v>83</v>
      </c>
      <c r="G112" s="1">
        <v>8</v>
      </c>
      <c r="H112" s="9">
        <f>E113</f>
        <v>15.028196728103399</v>
      </c>
      <c r="I112" s="9">
        <f>H112+273.15</f>
        <v>288.17819672810339</v>
      </c>
      <c r="J112" s="9">
        <f>EXP(($C$15*(I112-$C$13))/($C$16*I112*$C$13))</f>
        <v>0.11182142591782873</v>
      </c>
      <c r="K112" s="9">
        <f>$B$105/12</f>
        <v>64.789020833333339</v>
      </c>
      <c r="L112" s="9">
        <f>K112*$B$106/100</f>
        <v>0.64789020833333344</v>
      </c>
      <c r="M112" s="1" t="s">
        <v>83</v>
      </c>
      <c r="O112" s="9">
        <f>L112+O111-P111-N112</f>
        <v>2.4899317034529171</v>
      </c>
      <c r="P112" s="9">
        <f>O112*J112</f>
        <v>0.27842771351811346</v>
      </c>
      <c r="Q112" s="12">
        <f>P112*$B$107</f>
        <v>8.3528314055434039E-2</v>
      </c>
      <c r="R112" s="9">
        <f>L112*$B$107</f>
        <v>0.19436706250000002</v>
      </c>
      <c r="S112" s="13">
        <f>Q112/R112</f>
        <v>0.42974520981626724</v>
      </c>
      <c r="T112" s="2">
        <f>$B$106/100</f>
        <v>0.01</v>
      </c>
      <c r="U112" s="14">
        <f>S112*T112</f>
        <v>4.2974520981626727E-3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>AF112*AE112</f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>AR112*AQ112</f>
        <v>7.4999999999999997E-3</v>
      </c>
      <c r="AT112" s="1">
        <f>(AS112+AM112+AD112+AA112+U112+X112+AG112+AJ112+AP112)</f>
        <v>1.4247452098162673E-2</v>
      </c>
      <c r="AU112" s="9">
        <f>$B$105/12</f>
        <v>64.789020833333339</v>
      </c>
      <c r="AV112" s="1">
        <f>$B$107</f>
        <v>0.3</v>
      </c>
      <c r="AW112" s="1">
        <f>$E$7/12</f>
        <v>114438.33333333333</v>
      </c>
      <c r="AX112" s="1">
        <f>AW112*10000*AV112*0.67*AU112*AT112</f>
        <v>212327479.08805999</v>
      </c>
    </row>
    <row r="113" spans="1:53" x14ac:dyDescent="0.15">
      <c r="C113" s="7">
        <v>8</v>
      </c>
      <c r="D113" s="7">
        <f>D97</f>
        <v>12.2980930132226</v>
      </c>
      <c r="E113" s="10">
        <f>D112</f>
        <v>15.028196728103399</v>
      </c>
      <c r="F113" s="7" t="s">
        <v>83</v>
      </c>
      <c r="G113" s="1">
        <v>9</v>
      </c>
      <c r="H113" s="9">
        <f>E114</f>
        <v>12.2980930132226</v>
      </c>
      <c r="I113" s="9">
        <f>H113+273.15</f>
        <v>285.4480930132226</v>
      </c>
      <c r="J113" s="9">
        <f>EXP(($C$15*(I113-$C$13))/($C$16*I113*$C$13))</f>
        <v>8.0943496608714569E-2</v>
      </c>
      <c r="K113" s="9">
        <f>$B$105/12</f>
        <v>64.789020833333339</v>
      </c>
      <c r="L113" s="9">
        <f>K113*$B$106/100</f>
        <v>0.64789020833333344</v>
      </c>
      <c r="M113" s="1" t="s">
        <v>83</v>
      </c>
      <c r="O113" s="9">
        <f>L113+O112-P112-N113</f>
        <v>2.859394198268137</v>
      </c>
      <c r="P113" s="9">
        <f>O113*J113</f>
        <v>0.23144936459049506</v>
      </c>
      <c r="Q113" s="12">
        <f>P113*$B$107</f>
        <v>6.9434809377148521E-2</v>
      </c>
      <c r="R113" s="9">
        <f>L113*$B$107</f>
        <v>0.19436706250000002</v>
      </c>
      <c r="S113" s="13">
        <f>Q113/R113</f>
        <v>0.35723547232776909</v>
      </c>
      <c r="T113" s="2">
        <f>$B$106/100</f>
        <v>0.01</v>
      </c>
      <c r="U113" s="14">
        <f>S113*T113</f>
        <v>3.572354723277691E-3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1E-3</v>
      </c>
      <c r="AF113" s="2">
        <v>0.49</v>
      </c>
      <c r="AG113" s="14">
        <f>AF113*AE113</f>
        <v>4.8999999999999998E-4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0.01</v>
      </c>
      <c r="AR113" s="2">
        <v>0.5</v>
      </c>
      <c r="AS113" s="2">
        <f>AR113*AQ113</f>
        <v>5.0000000000000001E-3</v>
      </c>
      <c r="AT113" s="1">
        <f>(AS113+AM113+AD113+AA113+U113+X113+AG113+AJ113+AP113)</f>
        <v>9.0623547232776928E-3</v>
      </c>
      <c r="AU113" s="9">
        <f>$B$105/12</f>
        <v>64.789020833333339</v>
      </c>
      <c r="AV113" s="1">
        <f>$B$107</f>
        <v>0.3</v>
      </c>
      <c r="AW113" s="1">
        <f>$E$7/12</f>
        <v>114438.33333333333</v>
      </c>
      <c r="AX113" s="1">
        <f>AW113*10000*AV113*0.67*AU113*AT113</f>
        <v>135054809.78198662</v>
      </c>
    </row>
    <row r="114" spans="1:53" x14ac:dyDescent="0.15">
      <c r="C114" s="7">
        <v>9</v>
      </c>
      <c r="D114" s="7">
        <f>D98</f>
        <v>6.34837012784471</v>
      </c>
      <c r="E114" s="10">
        <f>D113</f>
        <v>12.2980930132226</v>
      </c>
      <c r="F114" s="7" t="s">
        <v>83</v>
      </c>
      <c r="G114" s="1">
        <v>10</v>
      </c>
      <c r="H114" s="9">
        <f>E115</f>
        <v>6.34837012784471</v>
      </c>
      <c r="I114" s="9">
        <f>H114+273.15</f>
        <v>279.49837012784468</v>
      </c>
      <c r="J114" s="9">
        <f>EXP(($C$15*(I114-$C$13))/($C$16*I114*$C$13))</f>
        <v>3.9159193408823387E-2</v>
      </c>
      <c r="K114" s="9">
        <f>$B$105/12</f>
        <v>64.789020833333339</v>
      </c>
      <c r="L114" s="9">
        <f>K114*$B$106/100</f>
        <v>0.64789020833333344</v>
      </c>
      <c r="M114" s="1" t="s">
        <v>83</v>
      </c>
      <c r="O114" s="9">
        <f>L114+O113-P113-N114</f>
        <v>3.2758350420109754</v>
      </c>
      <c r="P114" s="9">
        <f>O114*J114</f>
        <v>0.12827905798550887</v>
      </c>
      <c r="Q114" s="12">
        <f>P114*$B$107</f>
        <v>3.8483717395652657E-2</v>
      </c>
      <c r="R114" s="9">
        <f>L114*$B$107</f>
        <v>0.19436706250000002</v>
      </c>
      <c r="S114" s="13">
        <f>Q114/R114</f>
        <v>0.19799505585290539</v>
      </c>
      <c r="T114" s="2">
        <f>$B$106/100</f>
        <v>0.01</v>
      </c>
      <c r="U114" s="14">
        <f>S114*T114</f>
        <v>1.979950558529054E-3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>AF114*AE114</f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>AR114*AQ114</f>
        <v>5.0000000000000001E-3</v>
      </c>
      <c r="AT114" s="1">
        <f>(AS114+AM114+AD114+AA114+U114+X114+AG114+AJ114+AP114)</f>
        <v>7.4699505585290541E-3</v>
      </c>
      <c r="AU114" s="9">
        <f>$B$105/12</f>
        <v>64.789020833333339</v>
      </c>
      <c r="AV114" s="1">
        <f>$B$107</f>
        <v>0.3</v>
      </c>
      <c r="AW114" s="1">
        <f>$E$7/12</f>
        <v>114438.33333333333</v>
      </c>
      <c r="AX114" s="1">
        <f>AW114*10000*AV114*0.67*AU114*AT114</f>
        <v>111323467.52788572</v>
      </c>
    </row>
    <row r="115" spans="1:53" x14ac:dyDescent="0.15">
      <c r="C115" s="7">
        <v>10</v>
      </c>
      <c r="D115" s="7">
        <f>D99</f>
        <v>-4.04824734971948</v>
      </c>
      <c r="E115" s="10">
        <f>D114</f>
        <v>6.34837012784471</v>
      </c>
      <c r="F115" s="7" t="s">
        <v>83</v>
      </c>
      <c r="G115" s="1">
        <v>11</v>
      </c>
      <c r="H115" s="9">
        <f>E116</f>
        <v>-4.04824734971948</v>
      </c>
      <c r="I115" s="9">
        <f>H115+273.15</f>
        <v>269.1017526502805</v>
      </c>
      <c r="J115" s="9">
        <f>EXP(($C$15*(I115-$C$13))/($C$16*I115*$C$13))</f>
        <v>1.0193370970889229E-2</v>
      </c>
      <c r="K115" s="9">
        <f>$B$105/12</f>
        <v>64.789020833333339</v>
      </c>
      <c r="L115" s="9">
        <f>K115*$B$106/100</f>
        <v>0.64789020833333344</v>
      </c>
      <c r="M115" s="1" t="s">
        <v>85</v>
      </c>
      <c r="N115" s="9">
        <f>(O114-P114)*$C$21/100</f>
        <v>2.9901781848241935</v>
      </c>
      <c r="O115" s="9">
        <f>L115+O114-P114-N115</f>
        <v>0.80526800753460659</v>
      </c>
      <c r="P115" s="9">
        <f>O115*J115</f>
        <v>8.2083955317890679E-3</v>
      </c>
      <c r="Q115" s="12">
        <f>P115*$B$107</f>
        <v>2.4625186595367203E-3</v>
      </c>
      <c r="R115" s="9">
        <f>L115*$B$107</f>
        <v>0.19436706250000002</v>
      </c>
      <c r="S115" s="13">
        <f>Q115/R115</f>
        <v>1.2669423655752991E-2</v>
      </c>
      <c r="T115" s="2">
        <f>$B$106/100</f>
        <v>0.01</v>
      </c>
      <c r="U115" s="14">
        <f>S115*T115</f>
        <v>1.2669423655752992E-4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>AF115*AE115</f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>AR115*AQ115</f>
        <v>5.0000000000000001E-3</v>
      </c>
      <c r="AT115" s="1">
        <f>(AS115+AM115+AD115+AA115+U115+X115+AG115+AJ115+AP115)</f>
        <v>5.6166942365575298E-3</v>
      </c>
      <c r="AU115" s="9">
        <f>$B$105/12</f>
        <v>64.789020833333339</v>
      </c>
      <c r="AV115" s="1">
        <f>$B$107</f>
        <v>0.3</v>
      </c>
      <c r="AW115" s="1">
        <f>$E$7/12</f>
        <v>114438.33333333333</v>
      </c>
      <c r="AX115" s="1">
        <f>AW115*10000*AV115*0.67*AU115*AT115</f>
        <v>83704687.676085517</v>
      </c>
    </row>
    <row r="116" spans="1:53" x14ac:dyDescent="0.15">
      <c r="C116" s="7">
        <v>11</v>
      </c>
      <c r="D116" s="7">
        <f>D100</f>
        <v>-15.2055706116836</v>
      </c>
      <c r="E116" s="10">
        <f>D115</f>
        <v>-4.04824734971948</v>
      </c>
      <c r="F116" s="7" t="s">
        <v>85</v>
      </c>
      <c r="G116" s="1">
        <v>12</v>
      </c>
      <c r="H116" s="9">
        <f>E117</f>
        <v>-15.2055706116836</v>
      </c>
      <c r="I116" s="9">
        <f>H116+273.15</f>
        <v>257.94442938831639</v>
      </c>
      <c r="J116" s="9">
        <f>EXP(($C$15*(I116-$C$13))/($C$16*I116*$C$13))</f>
        <v>2.1311676093926997E-3</v>
      </c>
      <c r="K116" s="9">
        <f>$B$105/12</f>
        <v>64.789020833333339</v>
      </c>
      <c r="L116" s="9">
        <f>K116*$B$106/100</f>
        <v>0.64789020833333344</v>
      </c>
      <c r="M116" s="1" t="s">
        <v>83</v>
      </c>
      <c r="O116" s="9">
        <f>L116+O115-P115-N116</f>
        <v>1.444949820336151</v>
      </c>
      <c r="P116" s="9">
        <f>O116*J116</f>
        <v>3.0794302542982059E-3</v>
      </c>
      <c r="Q116" s="12">
        <f>P116*$B$107</f>
        <v>9.2382907628946176E-4</v>
      </c>
      <c r="R116" s="9">
        <f>L116*$B$107</f>
        <v>0.19436706250000002</v>
      </c>
      <c r="S116" s="13">
        <f>Q116/R116</f>
        <v>4.7530124929961405E-3</v>
      </c>
      <c r="T116" s="2">
        <f>$B$106/100</f>
        <v>0.01</v>
      </c>
      <c r="U116" s="14">
        <f>S116*T116</f>
        <v>4.7530124929961403E-5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>AF116*AE116</f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>AR116*AQ116</f>
        <v>5.0000000000000001E-3</v>
      </c>
      <c r="AT116" s="1">
        <f>(AS116+AM116+AD116+AA116+U116+X116+AG116+AJ116+AP116)</f>
        <v>5.5375301249299619E-3</v>
      </c>
      <c r="AU116" s="9">
        <f>$B$105/12</f>
        <v>64.789020833333339</v>
      </c>
      <c r="AV116" s="1">
        <f>$B$107</f>
        <v>0.3</v>
      </c>
      <c r="AW116" s="1">
        <f>$E$7/12</f>
        <v>114438.33333333333</v>
      </c>
      <c r="AX116" s="1">
        <f>AW116*10000*AV116*0.67*AU116*AT116</f>
        <v>82524917.697543547</v>
      </c>
      <c r="AY116" s="1">
        <f>SUM(AX105:AX116)</f>
        <v>1253543474.80054</v>
      </c>
    </row>
    <row r="117" spans="1:53" x14ac:dyDescent="0.15">
      <c r="C117" s="7">
        <v>12</v>
      </c>
      <c r="D117" s="7">
        <f>D101</f>
        <v>-19.495987653181299</v>
      </c>
      <c r="E117" s="10">
        <f>D116</f>
        <v>-15.2055706116836</v>
      </c>
      <c r="F117" s="7" t="s">
        <v>83</v>
      </c>
    </row>
    <row r="119" spans="1:53" x14ac:dyDescent="0.15">
      <c r="S119" s="36" t="s">
        <v>25</v>
      </c>
      <c r="T119" s="36"/>
      <c r="U119" s="36"/>
      <c r="V119" s="36" t="s">
        <v>54</v>
      </c>
      <c r="W119" s="36"/>
      <c r="X119" s="36"/>
      <c r="Y119" s="36" t="s">
        <v>55</v>
      </c>
      <c r="Z119" s="36"/>
      <c r="AA119" s="36"/>
      <c r="AB119" s="36" t="s">
        <v>56</v>
      </c>
      <c r="AC119" s="36"/>
      <c r="AD119" s="36"/>
      <c r="AE119" s="36" t="s">
        <v>57</v>
      </c>
      <c r="AF119" s="36"/>
      <c r="AG119" s="36"/>
      <c r="AH119" s="36" t="s">
        <v>58</v>
      </c>
      <c r="AI119" s="36"/>
      <c r="AJ119" s="36"/>
      <c r="AK119" s="39" t="s">
        <v>87</v>
      </c>
      <c r="AL119" s="38"/>
      <c r="AM119" s="37"/>
      <c r="AN119" s="38" t="s">
        <v>86</v>
      </c>
      <c r="AO119" s="38"/>
      <c r="AP119" s="37"/>
      <c r="AQ119" s="36" t="s">
        <v>60</v>
      </c>
      <c r="AR119" s="36"/>
      <c r="AS119" s="36"/>
    </row>
    <row r="120" spans="1:53" x14ac:dyDescent="0.15">
      <c r="A120" s="35" t="s">
        <v>90</v>
      </c>
      <c r="B120" s="35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-20.3453293961981</v>
      </c>
      <c r="E121" s="7"/>
      <c r="F121" s="7"/>
      <c r="G121" s="1">
        <v>1</v>
      </c>
      <c r="H121" s="9">
        <f>E122</f>
        <v>-20.3453293961981</v>
      </c>
      <c r="I121" s="9">
        <f>H121+273.15</f>
        <v>252.80467060380187</v>
      </c>
      <c r="J121" s="9">
        <f>EXP(($C$15*(I121-$C$13))/($C$16*I121*$C$13))</f>
        <v>9.8928285488400947E-4</v>
      </c>
      <c r="K121" s="9">
        <f>$B$121/12</f>
        <v>28.47</v>
      </c>
      <c r="L121" s="9">
        <f>K121*$B$122/100</f>
        <v>0.28470000000000001</v>
      </c>
      <c r="M121" s="1" t="s">
        <v>83</v>
      </c>
      <c r="O121" s="9">
        <f>L121</f>
        <v>0.28470000000000001</v>
      </c>
      <c r="P121" s="9">
        <f>O121*J121</f>
        <v>2.8164882878547749E-4</v>
      </c>
      <c r="Q121" s="12">
        <f>P121*$B$123</f>
        <v>9.2944113499207574E-5</v>
      </c>
      <c r="R121" s="9">
        <f>L121*$B$123</f>
        <v>9.3951000000000007E-2</v>
      </c>
      <c r="S121" s="13">
        <f>Q121/R121</f>
        <v>9.8928285488400947E-4</v>
      </c>
      <c r="T121" s="2">
        <f>$B$122/100</f>
        <v>0.01</v>
      </c>
      <c r="U121" s="14">
        <f>S121*T121</f>
        <v>9.8928285488400951E-6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>AR121*AQ121</f>
        <v>5.0000000000000001E-3</v>
      </c>
      <c r="AT121" s="1">
        <f>(AS121+AM121+AD121+AA121+U121+X121+AG121+AJ121+AP121)</f>
        <v>5.4998928285488399E-3</v>
      </c>
      <c r="AU121" s="9">
        <f>$B$121/12</f>
        <v>28.47</v>
      </c>
      <c r="AV121" s="1">
        <f>$B$123</f>
        <v>0.33</v>
      </c>
      <c r="AW121" s="1">
        <f>$E$8/12</f>
        <v>1012.5</v>
      </c>
      <c r="AX121" s="1">
        <f>AW121*10000*AV121*0.67*AU121*AT121</f>
        <v>350530.22247120022</v>
      </c>
      <c r="AZ121" s="1">
        <f>$E$9/12</f>
        <v>17.333333333333332</v>
      </c>
      <c r="BA121" s="1">
        <f>AZ121*10000*AV121*0.67*AU121*AT121</f>
        <v>6000.8466069143742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>D106</f>
        <v>-22.848812386105301</v>
      </c>
      <c r="E122" s="10">
        <f>D121</f>
        <v>-20.3453293961981</v>
      </c>
      <c r="F122" s="7" t="s">
        <v>83</v>
      </c>
      <c r="G122" s="1">
        <v>2</v>
      </c>
      <c r="H122" s="9">
        <f>E123</f>
        <v>-22.848812386105301</v>
      </c>
      <c r="I122" s="9">
        <f>H122+273.15</f>
        <v>250.30118761389468</v>
      </c>
      <c r="J122" s="9">
        <f>EXP(($C$15*(I122-$C$13))/($C$16*I122*$C$13))</f>
        <v>6.7300793297422586E-4</v>
      </c>
      <c r="K122" s="9">
        <f>$B$121/12</f>
        <v>28.47</v>
      </c>
      <c r="L122" s="9">
        <f>K122*$B$122/100</f>
        <v>0.28470000000000001</v>
      </c>
      <c r="M122" s="1" t="s">
        <v>83</v>
      </c>
      <c r="O122" s="9">
        <f>L122+O121-P121-N122</f>
        <v>0.56911835117121456</v>
      </c>
      <c r="P122" s="9">
        <f>O122*J122</f>
        <v>3.8302116513943868E-4</v>
      </c>
      <c r="Q122" s="12">
        <f>P122*$B$123</f>
        <v>1.2639698449601477E-4</v>
      </c>
      <c r="R122" s="9">
        <f>L122*$B$123</f>
        <v>9.3951000000000007E-2</v>
      </c>
      <c r="S122" s="13">
        <f>Q122/R122</f>
        <v>1.3453500707391593E-3</v>
      </c>
      <c r="T122" s="2">
        <f>$B$122/100</f>
        <v>0.01</v>
      </c>
      <c r="U122" s="14">
        <f>S122*T122</f>
        <v>1.3453500707391593E-5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>AF122*AE122</f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>AR122*AQ122</f>
        <v>5.0000000000000001E-3</v>
      </c>
      <c r="AT122" s="1">
        <f>(AS122+AM122+AD122+AA122+U122+X122+AG122+AJ122+AP122)</f>
        <v>5.5034535007073915E-3</v>
      </c>
      <c r="AU122" s="9">
        <f>$B$121/12</f>
        <v>28.47</v>
      </c>
      <c r="AV122" s="1">
        <f>$B$123</f>
        <v>0.33</v>
      </c>
      <c r="AW122" s="1">
        <f>$E$8/12</f>
        <v>1012.5</v>
      </c>
      <c r="AX122" s="1">
        <f>AW122*10000*AV122*0.67*AU122*AT122</f>
        <v>350757.15838482481</v>
      </c>
      <c r="AZ122" s="1">
        <f>$E$9/12</f>
        <v>17.333333333333332</v>
      </c>
      <c r="BA122" s="1">
        <f>AZ122*10000*AV122*0.67*AU122*AT122</f>
        <v>6004.7316003328042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>D107</f>
        <v>-18.982549426988999</v>
      </c>
      <c r="E123" s="10">
        <f>D122</f>
        <v>-22.848812386105301</v>
      </c>
      <c r="F123" s="7" t="s">
        <v>83</v>
      </c>
      <c r="G123" s="1">
        <v>3</v>
      </c>
      <c r="H123" s="9">
        <f>E124</f>
        <v>-18.982549426988999</v>
      </c>
      <c r="I123" s="9">
        <f>H123+273.15</f>
        <v>254.16745057301097</v>
      </c>
      <c r="J123" s="9">
        <f>EXP(($C$15*(I123-$C$13))/($C$16*I123*$C$13))</f>
        <v>1.2162019196541179E-3</v>
      </c>
      <c r="K123" s="9">
        <f>$B$121/12</f>
        <v>28.47</v>
      </c>
      <c r="L123" s="9">
        <f>K123*$B$122/100</f>
        <v>0.28470000000000001</v>
      </c>
      <c r="M123" s="1" t="s">
        <v>83</v>
      </c>
      <c r="O123" s="9">
        <f>L123+O122-P122-N123</f>
        <v>0.85343533000607508</v>
      </c>
      <c r="P123" s="9">
        <f>O123*J123</f>
        <v>1.0379496866540342E-3</v>
      </c>
      <c r="Q123" s="12">
        <f>P123*$B$123</f>
        <v>3.4252339659583133E-4</v>
      </c>
      <c r="R123" s="9">
        <f>L123*$B$123</f>
        <v>9.3951000000000007E-2</v>
      </c>
      <c r="S123" s="13">
        <f>Q123/R123</f>
        <v>3.6457663739165235E-3</v>
      </c>
      <c r="T123" s="2">
        <f>$B$122/100</f>
        <v>0.01</v>
      </c>
      <c r="U123" s="14">
        <f>S123*T123</f>
        <v>3.6457663739165233E-5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>AF123*AE123</f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>AR123*AQ123</f>
        <v>5.0000000000000001E-3</v>
      </c>
      <c r="AT123" s="1">
        <f>(AS123+AM123+AD123+AA123+U123+X123+AG123+AJ123+AP123)</f>
        <v>5.5264576637391654E-3</v>
      </c>
      <c r="AU123" s="9">
        <f>$B$121/12</f>
        <v>28.47</v>
      </c>
      <c r="AV123" s="1">
        <f>$B$123</f>
        <v>0.33</v>
      </c>
      <c r="AW123" s="1">
        <f>$E$8/12</f>
        <v>1012.5</v>
      </c>
      <c r="AX123" s="1">
        <f>AW123*10000*AV123*0.67*AU123*AT123</f>
        <v>352223.30593290698</v>
      </c>
      <c r="AZ123" s="1">
        <f>$E$9/12</f>
        <v>17.333333333333332</v>
      </c>
      <c r="BA123" s="1">
        <f>AZ123*10000*AV123*0.67*AU123*AT123</f>
        <v>6029.8310809913291</v>
      </c>
    </row>
    <row r="124" spans="1:53" x14ac:dyDescent="0.15">
      <c r="C124" s="7">
        <v>3</v>
      </c>
      <c r="D124" s="7">
        <f>D108</f>
        <v>-12.194637655848799</v>
      </c>
      <c r="E124" s="10">
        <f>D123</f>
        <v>-18.982549426988999</v>
      </c>
      <c r="F124" s="7" t="s">
        <v>83</v>
      </c>
      <c r="G124" s="1">
        <v>4</v>
      </c>
      <c r="H124" s="9">
        <f>E125</f>
        <v>-12.194637655848799</v>
      </c>
      <c r="I124" s="9">
        <f>H124+273.15</f>
        <v>260.95536234415118</v>
      </c>
      <c r="J124" s="9">
        <f>EXP(($C$15*(I124-$C$13))/($C$16*I124*$C$13))</f>
        <v>3.2943418861078829E-3</v>
      </c>
      <c r="K124" s="9">
        <f>$B$121/12</f>
        <v>28.47</v>
      </c>
      <c r="L124" s="9">
        <f>K124*$B$122/100</f>
        <v>0.28470000000000001</v>
      </c>
      <c r="M124" s="1" t="s">
        <v>83</v>
      </c>
      <c r="O124" s="9">
        <f>L124+O123-P123-N124</f>
        <v>1.1370973803194211</v>
      </c>
      <c r="P124" s="9">
        <f>O124*J124</f>
        <v>3.7459875285698143E-3</v>
      </c>
      <c r="Q124" s="12">
        <f>P124*$B$123</f>
        <v>1.2361758844280388E-3</v>
      </c>
      <c r="R124" s="9">
        <f>L124*$B$123</f>
        <v>9.3951000000000007E-2</v>
      </c>
      <c r="S124" s="13">
        <f>Q124/R124</f>
        <v>1.3157666064523408E-2</v>
      </c>
      <c r="T124" s="2">
        <f>$B$122/100</f>
        <v>0.01</v>
      </c>
      <c r="U124" s="14">
        <f>S124*T124</f>
        <v>1.3157666064523408E-4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>AF124*AE124</f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>AR124*AQ124</f>
        <v>5.0000000000000001E-3</v>
      </c>
      <c r="AT124" s="1">
        <f>(AS124+AM124+AD124+AA124+U124+X124+AG124+AJ124+AP124)</f>
        <v>5.6215766606452344E-3</v>
      </c>
      <c r="AU124" s="9">
        <f>$B$121/12</f>
        <v>28.47</v>
      </c>
      <c r="AV124" s="1">
        <f>$B$123</f>
        <v>0.33</v>
      </c>
      <c r="AW124" s="1">
        <f>$E$8/12</f>
        <v>1012.5</v>
      </c>
      <c r="AX124" s="1">
        <f>AW124*10000*AV124*0.67*AU124*AT124</f>
        <v>358285.62099723873</v>
      </c>
      <c r="AZ124" s="1">
        <f>$E$9/12</f>
        <v>17.333333333333332</v>
      </c>
      <c r="BA124" s="1">
        <f>AZ124*10000*AV124*0.67*AU124*AT124</f>
        <v>6133.6139232449104</v>
      </c>
    </row>
    <row r="125" spans="1:53" x14ac:dyDescent="0.15">
      <c r="C125" s="7">
        <v>4</v>
      </c>
      <c r="D125" s="7">
        <f>D109</f>
        <v>-4.3645640623821604</v>
      </c>
      <c r="E125" s="10">
        <f>D124</f>
        <v>-12.194637655848799</v>
      </c>
      <c r="F125" s="7" t="s">
        <v>83</v>
      </c>
      <c r="G125" s="1">
        <v>5</v>
      </c>
      <c r="H125" s="9">
        <f>E126</f>
        <v>-4.3645640623821604</v>
      </c>
      <c r="I125" s="9">
        <f>H125+273.15</f>
        <v>268.78543593761782</v>
      </c>
      <c r="J125" s="9">
        <f>EXP(($C$15*(I125-$C$13))/($C$16*I125*$C$13))</f>
        <v>9.7684384780706152E-3</v>
      </c>
      <c r="K125" s="9">
        <f>$B$121/12</f>
        <v>28.47</v>
      </c>
      <c r="L125" s="9">
        <f>K125*$B$122/100</f>
        <v>0.28470000000000001</v>
      </c>
      <c r="M125" s="1" t="s">
        <v>85</v>
      </c>
      <c r="N125" s="9">
        <f>(O124-P124)*$C$21/100</f>
        <v>1.0766838231513085</v>
      </c>
      <c r="O125" s="9">
        <f>L125+O124-P124-N125</f>
        <v>0.34136756963954262</v>
      </c>
      <c r="P125" s="9">
        <f>O125*J125</f>
        <v>3.3346281024323587E-3</v>
      </c>
      <c r="Q125" s="12">
        <f>P125*$B$123</f>
        <v>1.1004272738026784E-3</v>
      </c>
      <c r="R125" s="9">
        <f>L125*$B$123</f>
        <v>9.3951000000000007E-2</v>
      </c>
      <c r="S125" s="13">
        <f>Q125/R125</f>
        <v>1.1712778722979834E-2</v>
      </c>
      <c r="T125" s="2">
        <f>$B$122/100</f>
        <v>0.01</v>
      </c>
      <c r="U125" s="14">
        <f>S125*T125</f>
        <v>1.1712778722979835E-4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>AF125*AE125</f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>AR125*AQ125</f>
        <v>5.0000000000000001E-3</v>
      </c>
      <c r="AT125" s="1">
        <f>(AS125+AM125+AD125+AA125+U125+X125+AG125+AJ125+AP125)</f>
        <v>5.6071277872297987E-3</v>
      </c>
      <c r="AU125" s="9">
        <f>$B$121/12</f>
        <v>28.47</v>
      </c>
      <c r="AV125" s="1">
        <f>$B$123</f>
        <v>0.33</v>
      </c>
      <c r="AW125" s="1">
        <f>$E$8/12</f>
        <v>1012.5</v>
      </c>
      <c r="AX125" s="1">
        <f>AW125*10000*AV125*0.67*AU125*AT125</f>
        <v>357364.73635990894</v>
      </c>
      <c r="AZ125" s="1">
        <f>$E$9/12</f>
        <v>17.333333333333332</v>
      </c>
      <c r="BA125" s="1">
        <f>AZ125*10000*AV125*0.67*AU125*AT125</f>
        <v>6117.8489845976183</v>
      </c>
    </row>
    <row r="126" spans="1:53" x14ac:dyDescent="0.15">
      <c r="C126" s="7">
        <v>5</v>
      </c>
      <c r="D126" s="7">
        <f>D110</f>
        <v>4.6045490703519301</v>
      </c>
      <c r="E126" s="10">
        <f>D125</f>
        <v>-4.3645640623821604</v>
      </c>
      <c r="F126" s="7" t="s">
        <v>85</v>
      </c>
      <c r="G126" s="1">
        <v>6</v>
      </c>
      <c r="H126" s="9">
        <f>E127</f>
        <v>4.6045490703519301</v>
      </c>
      <c r="I126" s="9">
        <f>H126+273.15</f>
        <v>277.75454907035191</v>
      </c>
      <c r="J126" s="9">
        <f>EXP(($C$15*(I126-$C$13))/($C$16*I126*$C$13))</f>
        <v>3.1466418522079188E-2</v>
      </c>
      <c r="K126" s="9">
        <f>$B$121/12</f>
        <v>28.47</v>
      </c>
      <c r="L126" s="9">
        <f>K126*$B$122/100</f>
        <v>0.28470000000000001</v>
      </c>
      <c r="M126" s="1" t="s">
        <v>83</v>
      </c>
      <c r="O126" s="9">
        <f>L126+O125-P125-N126</f>
        <v>0.62273294153711023</v>
      </c>
      <c r="P126" s="9">
        <f>O126*J126</f>
        <v>1.9595175365892181E-2</v>
      </c>
      <c r="Q126" s="12">
        <f>P126*$B$123</f>
        <v>6.4664078707444197E-3</v>
      </c>
      <c r="R126" s="9">
        <f>L126*$B$123</f>
        <v>9.3951000000000007E-2</v>
      </c>
      <c r="S126" s="13">
        <f>Q126/R126</f>
        <v>6.8827451232497991E-2</v>
      </c>
      <c r="T126" s="2">
        <f>$B$122/100</f>
        <v>0.01</v>
      </c>
      <c r="U126" s="14">
        <f>S126*T126</f>
        <v>6.8827451232497997E-4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>AF126*AE126</f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>AR126*AQ126</f>
        <v>5.0000000000000001E-3</v>
      </c>
      <c r="AT126" s="1">
        <f>(AS126+AM126+AD126+AA126+U126+X126+AG126+AJ126+AP126)</f>
        <v>6.1782745123249803E-3</v>
      </c>
      <c r="AU126" s="9">
        <f>$B$121/12</f>
        <v>28.47</v>
      </c>
      <c r="AV126" s="1">
        <f>$B$123</f>
        <v>0.33</v>
      </c>
      <c r="AW126" s="1">
        <f>$E$8/12</f>
        <v>1012.5</v>
      </c>
      <c r="AX126" s="1">
        <f>AW126*10000*AV126*0.67*AU126*AT126</f>
        <v>393766.20723441249</v>
      </c>
      <c r="AZ126" s="1">
        <f>$E$9/12</f>
        <v>17.333333333333332</v>
      </c>
      <c r="BA126" s="1">
        <f>AZ126*10000*AV126*0.67*AU126*AT126</f>
        <v>6741.0181979224526</v>
      </c>
    </row>
    <row r="127" spans="1:53" x14ac:dyDescent="0.15">
      <c r="C127" s="7">
        <v>6</v>
      </c>
      <c r="D127" s="7">
        <f>D111</f>
        <v>13.02792638194</v>
      </c>
      <c r="E127" s="10">
        <f>D126</f>
        <v>4.6045490703519301</v>
      </c>
      <c r="F127" s="7" t="s">
        <v>83</v>
      </c>
      <c r="G127" s="1">
        <v>7</v>
      </c>
      <c r="H127" s="9">
        <f>E128</f>
        <v>13.02792638194</v>
      </c>
      <c r="I127" s="9">
        <f>H127+273.15</f>
        <v>286.17792638193998</v>
      </c>
      <c r="J127" s="9">
        <f>EXP(($C$15*(I127-$C$13))/($C$16*I127*$C$13))</f>
        <v>8.8300230217692996E-2</v>
      </c>
      <c r="K127" s="9">
        <f>$B$121/12</f>
        <v>28.47</v>
      </c>
      <c r="L127" s="9">
        <f>K127*$B$122/100</f>
        <v>0.28470000000000001</v>
      </c>
      <c r="M127" s="1" t="s">
        <v>83</v>
      </c>
      <c r="O127" s="9">
        <f>L127+O126-P126-N127</f>
        <v>0.88783776617121812</v>
      </c>
      <c r="P127" s="9">
        <f>O127*J127</f>
        <v>7.8396279148880837E-2</v>
      </c>
      <c r="Q127" s="12">
        <f>P127*$B$123</f>
        <v>2.5870772119130678E-2</v>
      </c>
      <c r="R127" s="9">
        <f>L127*$B$123</f>
        <v>9.3951000000000007E-2</v>
      </c>
      <c r="S127" s="13">
        <f>Q127/R127</f>
        <v>0.27536452107088455</v>
      </c>
      <c r="T127" s="2">
        <f>$B$122/100</f>
        <v>0.01</v>
      </c>
      <c r="U127" s="14">
        <f>S127*T127</f>
        <v>2.7536452107088456E-3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1E-3</v>
      </c>
      <c r="AF127" s="2">
        <v>0.49</v>
      </c>
      <c r="AG127" s="14">
        <f>AF127*AE127</f>
        <v>4.8999999999999998E-4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0.01</v>
      </c>
      <c r="AR127" s="2">
        <v>0.5</v>
      </c>
      <c r="AS127" s="2">
        <f>AR127*AQ127</f>
        <v>5.0000000000000001E-3</v>
      </c>
      <c r="AT127" s="1">
        <f>(AS127+AM127+AD127+AA127+U127+X127+AG127+AJ127+AP127)</f>
        <v>8.243645210708847E-3</v>
      </c>
      <c r="AU127" s="9">
        <f>$B$121/12</f>
        <v>28.47</v>
      </c>
      <c r="AV127" s="1">
        <f>$B$123</f>
        <v>0.33</v>
      </c>
      <c r="AW127" s="1">
        <f>$E$8/12</f>
        <v>1012.5</v>
      </c>
      <c r="AX127" s="1">
        <f>AW127*10000*AV127*0.67*AU127*AT127</f>
        <v>525400.5632044028</v>
      </c>
      <c r="AZ127" s="1">
        <f>$E$9/12</f>
        <v>17.333333333333332</v>
      </c>
      <c r="BA127" s="1">
        <f>AZ127*10000*AV127*0.67*AU127*AT127</f>
        <v>8994.5116993017109</v>
      </c>
    </row>
    <row r="128" spans="1:53" x14ac:dyDescent="0.15">
      <c r="C128" s="7">
        <v>7</v>
      </c>
      <c r="D128" s="7">
        <f>D112</f>
        <v>15.028196728103399</v>
      </c>
      <c r="E128" s="10">
        <f>D127</f>
        <v>13.02792638194</v>
      </c>
      <c r="F128" s="7" t="s">
        <v>83</v>
      </c>
      <c r="G128" s="1">
        <v>8</v>
      </c>
      <c r="H128" s="9">
        <f>E129</f>
        <v>15.028196728103399</v>
      </c>
      <c r="I128" s="9">
        <f>H128+273.15</f>
        <v>288.17819672810339</v>
      </c>
      <c r="J128" s="9">
        <f>EXP(($C$15*(I128-$C$13))/($C$16*I128*$C$13))</f>
        <v>0.11182142591782873</v>
      </c>
      <c r="K128" s="9">
        <f>$B$121/12</f>
        <v>28.47</v>
      </c>
      <c r="L128" s="9">
        <f>K128*$B$122/100</f>
        <v>0.28470000000000001</v>
      </c>
      <c r="M128" s="1" t="s">
        <v>83</v>
      </c>
      <c r="O128" s="9">
        <f>L128+O127-P127-N128</f>
        <v>1.0941414870223374</v>
      </c>
      <c r="P128" s="9">
        <f>O128*J128</f>
        <v>0.12234846123469127</v>
      </c>
      <c r="Q128" s="12">
        <f>P128*$B$123</f>
        <v>4.037499220744812E-2</v>
      </c>
      <c r="R128" s="9">
        <f>L128*$B$123</f>
        <v>9.3951000000000007E-2</v>
      </c>
      <c r="S128" s="13">
        <f>Q128/R128</f>
        <v>0.42974520981626718</v>
      </c>
      <c r="T128" s="2">
        <f>$B$122/100</f>
        <v>0.01</v>
      </c>
      <c r="U128" s="14">
        <f>S128*T128</f>
        <v>4.2974520981626718E-3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>AF128*AE128</f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>AR128*AQ128</f>
        <v>7.4999999999999997E-3</v>
      </c>
      <c r="AT128" s="1">
        <f>(AS128+AM128+AD128+AA128+U128+X128+AG128+AJ128+AP128)</f>
        <v>1.4247452098162673E-2</v>
      </c>
      <c r="AU128" s="9">
        <f>$B$121/12</f>
        <v>28.47</v>
      </c>
      <c r="AV128" s="1">
        <f>$B$123</f>
        <v>0.33</v>
      </c>
      <c r="AW128" s="1">
        <f>$E$8/12</f>
        <v>1012.5</v>
      </c>
      <c r="AX128" s="1">
        <f>AW128*10000*AV128*0.67*AU128*AT128</f>
        <v>908047.24915602629</v>
      </c>
      <c r="AZ128" s="1">
        <f>$E$9/12</f>
        <v>17.333333333333332</v>
      </c>
      <c r="BA128" s="1">
        <f>AZ128*10000*AV128*0.67*AU128*AT128</f>
        <v>15545.17101435831</v>
      </c>
    </row>
    <row r="129" spans="1:54" x14ac:dyDescent="0.15">
      <c r="C129" s="7">
        <v>8</v>
      </c>
      <c r="D129" s="7">
        <f>D113</f>
        <v>12.2980930132226</v>
      </c>
      <c r="E129" s="10">
        <f>D128</f>
        <v>15.028196728103399</v>
      </c>
      <c r="F129" s="7" t="s">
        <v>83</v>
      </c>
      <c r="G129" s="1">
        <v>9</v>
      </c>
      <c r="H129" s="9">
        <f>E130</f>
        <v>12.2980930132226</v>
      </c>
      <c r="I129" s="9">
        <f>H129+273.15</f>
        <v>285.4480930132226</v>
      </c>
      <c r="J129" s="9">
        <f>EXP(($C$15*(I129-$C$13))/($C$16*I129*$C$13))</f>
        <v>8.0943496608714569E-2</v>
      </c>
      <c r="K129" s="9">
        <f>$B$121/12</f>
        <v>28.47</v>
      </c>
      <c r="L129" s="9">
        <f>K129*$B$122/100</f>
        <v>0.28470000000000001</v>
      </c>
      <c r="M129" s="1" t="s">
        <v>83</v>
      </c>
      <c r="O129" s="9">
        <f>L129+O128-P128-N129</f>
        <v>1.2564930257876461</v>
      </c>
      <c r="P129" s="9">
        <f>O129*J129</f>
        <v>0.10170493897171584</v>
      </c>
      <c r="Q129" s="12">
        <f>P129*$B$123</f>
        <v>3.3562629860666229E-2</v>
      </c>
      <c r="R129" s="9">
        <f>L129*$B$123</f>
        <v>9.3951000000000007E-2</v>
      </c>
      <c r="S129" s="13">
        <f>Q129/R129</f>
        <v>0.35723547232776903</v>
      </c>
      <c r="T129" s="2">
        <f>$B$122/100</f>
        <v>0.01</v>
      </c>
      <c r="U129" s="14">
        <f>S129*T129</f>
        <v>3.5723547232776906E-3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1E-3</v>
      </c>
      <c r="AF129" s="2">
        <v>0.49</v>
      </c>
      <c r="AG129" s="14">
        <f>AF129*AE129</f>
        <v>4.8999999999999998E-4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0.01</v>
      </c>
      <c r="AR129" s="2">
        <v>0.5</v>
      </c>
      <c r="AS129" s="2">
        <f>AR129*AQ129</f>
        <v>5.0000000000000001E-3</v>
      </c>
      <c r="AT129" s="1">
        <f>(AS129+AM129+AD129+AA129+U129+X129+AG129+AJ129+AP129)</f>
        <v>9.0623547232776894E-3</v>
      </c>
      <c r="AU129" s="9">
        <f>$B$121/12</f>
        <v>28.47</v>
      </c>
      <c r="AV129" s="1">
        <f>$B$123</f>
        <v>0.33</v>
      </c>
      <c r="AW129" s="1">
        <f>$E$8/12</f>
        <v>1012.5</v>
      </c>
      <c r="AX129" s="1">
        <f>AW129*10000*AV129*0.67*AU129*AT129</f>
        <v>577580.20315854449</v>
      </c>
      <c r="AZ129" s="1">
        <f>$E$9/12</f>
        <v>17.333333333333332</v>
      </c>
      <c r="BA129" s="1">
        <f>AZ129*10000*AV129*0.67*AU129*AT129</f>
        <v>9887.7927783520372</v>
      </c>
    </row>
    <row r="130" spans="1:54" x14ac:dyDescent="0.15">
      <c r="C130" s="7">
        <v>9</v>
      </c>
      <c r="D130" s="7">
        <f>D114</f>
        <v>6.34837012784471</v>
      </c>
      <c r="E130" s="10">
        <f>D129</f>
        <v>12.2980930132226</v>
      </c>
      <c r="F130" s="7" t="s">
        <v>83</v>
      </c>
      <c r="G130" s="1">
        <v>10</v>
      </c>
      <c r="H130" s="9">
        <f>E131</f>
        <v>6.34837012784471</v>
      </c>
      <c r="I130" s="9">
        <f>H130+273.15</f>
        <v>279.49837012784468</v>
      </c>
      <c r="J130" s="9">
        <f>EXP(($C$15*(I130-$C$13))/($C$16*I130*$C$13))</f>
        <v>3.9159193408823387E-2</v>
      </c>
      <c r="K130" s="9">
        <f>$B$121/12</f>
        <v>28.47</v>
      </c>
      <c r="L130" s="9">
        <f>K130*$B$122/100</f>
        <v>0.28470000000000001</v>
      </c>
      <c r="M130" s="1" t="s">
        <v>83</v>
      </c>
      <c r="O130" s="9">
        <f>L130+O129-P129-N130</f>
        <v>1.4394880868159303</v>
      </c>
      <c r="P130" s="9">
        <f>O130*J130</f>
        <v>5.6369192401322168E-2</v>
      </c>
      <c r="Q130" s="12">
        <f>P130*$B$123</f>
        <v>1.8601833492436316E-2</v>
      </c>
      <c r="R130" s="9">
        <f>L130*$B$123</f>
        <v>9.3951000000000007E-2</v>
      </c>
      <c r="S130" s="13">
        <f>Q130/R130</f>
        <v>0.19799505585290539</v>
      </c>
      <c r="T130" s="2">
        <f>$B$122/100</f>
        <v>0.01</v>
      </c>
      <c r="U130" s="14">
        <f>S130*T130</f>
        <v>1.979950558529054E-3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>AF130*AE130</f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>AR130*AQ130</f>
        <v>5.0000000000000001E-3</v>
      </c>
      <c r="AT130" s="1">
        <f>(AS130+AM130+AD130+AA130+U130+X130+AG130+AJ130+AP130)</f>
        <v>7.4699505585290541E-3</v>
      </c>
      <c r="AU130" s="9">
        <f>$B$121/12</f>
        <v>28.47</v>
      </c>
      <c r="AV130" s="1">
        <f>$B$123</f>
        <v>0.33</v>
      </c>
      <c r="AW130" s="1">
        <f>$E$8/12</f>
        <v>1012.5</v>
      </c>
      <c r="AX130" s="1">
        <f>AW130*10000*AV130*0.67*AU130*AT130</f>
        <v>476089.90079556487</v>
      </c>
      <c r="AZ130" s="1">
        <f>$E$9/12</f>
        <v>17.333333333333332</v>
      </c>
      <c r="BA130" s="1">
        <f>AZ130*10000*AV130*0.67*AU130*AT130</f>
        <v>8150.3456267882711</v>
      </c>
    </row>
    <row r="131" spans="1:54" x14ac:dyDescent="0.15">
      <c r="C131" s="7">
        <v>10</v>
      </c>
      <c r="D131" s="7">
        <f>D115</f>
        <v>-4.04824734971948</v>
      </c>
      <c r="E131" s="10">
        <f>D130</f>
        <v>6.34837012784471</v>
      </c>
      <c r="F131" s="7" t="s">
        <v>83</v>
      </c>
      <c r="G131" s="1">
        <v>11</v>
      </c>
      <c r="H131" s="9">
        <f>E132</f>
        <v>-4.04824734971948</v>
      </c>
      <c r="I131" s="9">
        <f>H131+273.15</f>
        <v>269.1017526502805</v>
      </c>
      <c r="J131" s="9">
        <f>EXP(($C$15*(I131-$C$13))/($C$16*I131*$C$13))</f>
        <v>1.0193370970889229E-2</v>
      </c>
      <c r="K131" s="9">
        <f>$B$121/12</f>
        <v>28.47</v>
      </c>
      <c r="L131" s="9">
        <f>K131*$B$122/100</f>
        <v>0.28470000000000001</v>
      </c>
      <c r="M131" s="1" t="s">
        <v>85</v>
      </c>
      <c r="N131" s="9">
        <f>(O130-P130)*$C$21/100</f>
        <v>1.3139629496938778</v>
      </c>
      <c r="O131" s="9">
        <f>L131+O130-P130-N131</f>
        <v>0.35385594472073034</v>
      </c>
      <c r="P131" s="9">
        <f>O131*J131</f>
        <v>3.6069849147928761E-3</v>
      </c>
      <c r="Q131" s="12">
        <f>P131*$B$123</f>
        <v>1.1903050218816493E-3</v>
      </c>
      <c r="R131" s="9">
        <f>L131*$B$123</f>
        <v>9.3951000000000007E-2</v>
      </c>
      <c r="S131" s="13">
        <f>Q131/R131</f>
        <v>1.2669423655752991E-2</v>
      </c>
      <c r="T131" s="2">
        <f>$B$122/100</f>
        <v>0.01</v>
      </c>
      <c r="U131" s="14">
        <f>S131*T131</f>
        <v>1.2669423655752992E-4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>AF131*AE131</f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>AR131*AQ131</f>
        <v>5.0000000000000001E-3</v>
      </c>
      <c r="AT131" s="1">
        <f>(AS131+AM131+AD131+AA131+U131+X131+AG131+AJ131+AP131)</f>
        <v>5.6166942365575298E-3</v>
      </c>
      <c r="AU131" s="9">
        <f>$B$121/12</f>
        <v>28.47</v>
      </c>
      <c r="AV131" s="1">
        <f>$B$123</f>
        <v>0.33</v>
      </c>
      <c r="AW131" s="1">
        <f>$E$8/12</f>
        <v>1012.5</v>
      </c>
      <c r="AX131" s="1">
        <f>AW131*10000*AV131*0.67*AU131*AT131</f>
        <v>357974.44453343964</v>
      </c>
      <c r="AZ131" s="1">
        <f>$E$9/12</f>
        <v>17.333333333333332</v>
      </c>
      <c r="BA131" s="1">
        <f>AZ131*10000*AV131*0.67*AU131*AT131</f>
        <v>6128.2867870745222</v>
      </c>
    </row>
    <row r="132" spans="1:54" x14ac:dyDescent="0.15">
      <c r="C132" s="7">
        <v>11</v>
      </c>
      <c r="D132" s="7">
        <f>D116</f>
        <v>-15.2055706116836</v>
      </c>
      <c r="E132" s="10">
        <f>D131</f>
        <v>-4.04824734971948</v>
      </c>
      <c r="F132" s="7" t="s">
        <v>85</v>
      </c>
      <c r="G132" s="1">
        <v>12</v>
      </c>
      <c r="H132" s="9">
        <f>E133</f>
        <v>-15.2055706116836</v>
      </c>
      <c r="I132" s="9">
        <f>H132+273.15</f>
        <v>257.94442938831639</v>
      </c>
      <c r="J132" s="9">
        <f>EXP(($C$15*(I132-$C$13))/($C$16*I132*$C$13))</f>
        <v>2.1311676093926997E-3</v>
      </c>
      <c r="K132" s="9">
        <f>$B$121/12</f>
        <v>28.47</v>
      </c>
      <c r="L132" s="9">
        <f>K132*$B$122/100</f>
        <v>0.28470000000000001</v>
      </c>
      <c r="M132" s="1" t="s">
        <v>83</v>
      </c>
      <c r="O132" s="9">
        <f>L132+O131-P131-N132</f>
        <v>0.63494895980593746</v>
      </c>
      <c r="P132" s="9">
        <f>O132*J132</f>
        <v>1.3531826567560012E-3</v>
      </c>
      <c r="Q132" s="12">
        <f>P132*$B$123</f>
        <v>4.4655027672948041E-4</v>
      </c>
      <c r="R132" s="9">
        <f>L132*$B$123</f>
        <v>9.3951000000000007E-2</v>
      </c>
      <c r="S132" s="13">
        <f>Q132/R132</f>
        <v>4.7530124929961405E-3</v>
      </c>
      <c r="T132" s="2">
        <f>$B$122/100</f>
        <v>0.01</v>
      </c>
      <c r="U132" s="14">
        <f>S132*T132</f>
        <v>4.7530124929961403E-5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>AF132*AE132</f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>AR132*AQ132</f>
        <v>5.0000000000000001E-3</v>
      </c>
      <c r="AT132" s="1">
        <f>(AS132+AM132+AD132+AA132+U132+X132+AG132+AJ132+AP132)</f>
        <v>5.5375301249299619E-3</v>
      </c>
      <c r="AU132" s="9">
        <f>$B$121/12</f>
        <v>28.47</v>
      </c>
      <c r="AV132" s="1">
        <f>$B$123</f>
        <v>0.33</v>
      </c>
      <c r="AW132" s="1">
        <f>$E$8/12</f>
        <v>1012.5</v>
      </c>
      <c r="AX132" s="1">
        <f>AW132*10000*AV132*0.67*AU132*AT132</f>
        <v>352928.99828101363</v>
      </c>
      <c r="AY132" s="1">
        <f>SUM(AX121:AX132)</f>
        <v>5360948.6105094831</v>
      </c>
      <c r="AZ132" s="1">
        <f>$E$9/12</f>
        <v>17.333333333333332</v>
      </c>
      <c r="BA132" s="1">
        <f>AZ132*10000*AV132*0.67*AU132*AT132</f>
        <v>6041.912069337518</v>
      </c>
      <c r="BB132" s="1">
        <f>SUM(BA121:BA132)</f>
        <v>91775.910369215853</v>
      </c>
    </row>
    <row r="133" spans="1:54" x14ac:dyDescent="0.15">
      <c r="C133" s="7">
        <v>12</v>
      </c>
      <c r="D133" s="7">
        <f>D117</f>
        <v>-19.495987653181299</v>
      </c>
      <c r="E133" s="10">
        <f>D132</f>
        <v>-15.2055706116836</v>
      </c>
      <c r="F133" s="7" t="s">
        <v>83</v>
      </c>
    </row>
    <row r="135" spans="1:54" x14ac:dyDescent="0.15">
      <c r="A135" s="35" t="s">
        <v>29</v>
      </c>
      <c r="B135" s="35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-20.3453293961981</v>
      </c>
      <c r="E136" s="7"/>
      <c r="F136" s="7"/>
      <c r="G136" s="1">
        <v>1</v>
      </c>
      <c r="H136" s="9">
        <f>E137</f>
        <v>-20.3453293961981</v>
      </c>
      <c r="I136" s="9">
        <f>H136+273.15</f>
        <v>252.80467060380187</v>
      </c>
      <c r="J136" s="9">
        <f>EXP(($C$15*(I136-$C$13))/($C$16*I136*$C$13))</f>
        <v>9.8928285488400947E-4</v>
      </c>
      <c r="K136" s="9">
        <f>$B$136/12</f>
        <v>75.904791666666668</v>
      </c>
      <c r="L136" s="9">
        <f>K136*$B$137/100</f>
        <v>0.75904791666666671</v>
      </c>
      <c r="M136" s="1" t="s">
        <v>83</v>
      </c>
      <c r="O136" s="9">
        <f>L136</f>
        <v>0.75904791666666671</v>
      </c>
      <c r="P136" s="9">
        <f>O136*J136</f>
        <v>7.509130899937597E-4</v>
      </c>
      <c r="Q136" s="12">
        <f>P136*$B$138</f>
        <v>1.9523740339837754E-4</v>
      </c>
      <c r="R136" s="9">
        <f>L136*$B$138</f>
        <v>0.19735245833333334</v>
      </c>
      <c r="S136" s="13">
        <f>Q136/R136</f>
        <v>9.8928285488400947E-4</v>
      </c>
      <c r="T136" s="2">
        <f>$B$137/100</f>
        <v>0.01</v>
      </c>
      <c r="U136" s="14">
        <f>S136*T136</f>
        <v>9.8928285488400951E-6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>AR136*AQ136</f>
        <v>5.0000000000000001E-3</v>
      </c>
      <c r="AT136" s="1">
        <f>(AS136+AM136+AD136+AA136+U136+X136+AG136+AJ136+AP136)</f>
        <v>5.4998928285488399E-3</v>
      </c>
      <c r="AU136" s="9">
        <f>$B$136/12</f>
        <v>75.904791666666668</v>
      </c>
      <c r="AV136" s="1">
        <f>$B$138</f>
        <v>0.26</v>
      </c>
      <c r="AW136" s="1">
        <f>$E$10/12</f>
        <v>550.16666666666663</v>
      </c>
      <c r="AX136" s="1">
        <f>AW136*10000*AV136*0.67*AU136*AT136</f>
        <v>400097.50588932977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>D122</f>
        <v>-22.848812386105301</v>
      </c>
      <c r="E137" s="10">
        <f>D136</f>
        <v>-20.3453293961981</v>
      </c>
      <c r="F137" s="7" t="s">
        <v>83</v>
      </c>
      <c r="G137" s="1">
        <v>2</v>
      </c>
      <c r="H137" s="9">
        <f>E138</f>
        <v>-22.848812386105301</v>
      </c>
      <c r="I137" s="9">
        <f>H137+273.15</f>
        <v>250.30118761389468</v>
      </c>
      <c r="J137" s="9">
        <f>EXP(($C$15*(I137-$C$13))/($C$16*I137*$C$13))</f>
        <v>6.7300793297422586E-4</v>
      </c>
      <c r="K137" s="9">
        <f>$B$136/12</f>
        <v>75.904791666666668</v>
      </c>
      <c r="L137" s="9">
        <f>K137*$B$137/100</f>
        <v>0.75904791666666671</v>
      </c>
      <c r="M137" s="1" t="s">
        <v>83</v>
      </c>
      <c r="O137" s="9">
        <f>L137+O136-P136-N137</f>
        <v>1.5173449202433396</v>
      </c>
      <c r="P137" s="9">
        <f>O137*J137</f>
        <v>1.0211851683819115E-3</v>
      </c>
      <c r="Q137" s="12">
        <f>P137*$B$138</f>
        <v>2.6550814377929697E-4</v>
      </c>
      <c r="R137" s="9">
        <f>L137*$B$138</f>
        <v>0.19735245833333334</v>
      </c>
      <c r="S137" s="13">
        <f>Q137/R137</f>
        <v>1.3453500707391593E-3</v>
      </c>
      <c r="T137" s="2">
        <f>$B$137/100</f>
        <v>0.01</v>
      </c>
      <c r="U137" s="14">
        <f>S137*T137</f>
        <v>1.3453500707391593E-5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>AF137*AE137</f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>AR137*AQ137</f>
        <v>5.0000000000000001E-3</v>
      </c>
      <c r="AT137" s="1">
        <f>(AS137+AM137+AD137+AA137+U137+X137+AG137+AJ137+AP137)</f>
        <v>5.5034535007073915E-3</v>
      </c>
      <c r="AU137" s="9">
        <f>$B$136/12</f>
        <v>75.904791666666668</v>
      </c>
      <c r="AV137" s="1">
        <f>$B$138</f>
        <v>0.26</v>
      </c>
      <c r="AW137" s="1">
        <f>$E$10/12</f>
        <v>550.16666666666663</v>
      </c>
      <c r="AX137" s="1">
        <f>AW137*10000*AV137*0.67*AU137*AT137</f>
        <v>400356.53203662689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>D123</f>
        <v>-18.982549426988999</v>
      </c>
      <c r="E138" s="10">
        <f>D137</f>
        <v>-22.848812386105301</v>
      </c>
      <c r="F138" s="7" t="s">
        <v>83</v>
      </c>
      <c r="G138" s="1">
        <v>3</v>
      </c>
      <c r="H138" s="9">
        <f>E139</f>
        <v>-18.982549426988999</v>
      </c>
      <c r="I138" s="9">
        <f>H138+273.15</f>
        <v>254.16745057301097</v>
      </c>
      <c r="J138" s="9">
        <f>EXP(($C$15*(I138-$C$13))/($C$16*I138*$C$13))</f>
        <v>1.2162019196541179E-3</v>
      </c>
      <c r="K138" s="9">
        <f>$B$136/12</f>
        <v>75.904791666666668</v>
      </c>
      <c r="L138" s="9">
        <f>K138*$B$137/100</f>
        <v>0.75904791666666671</v>
      </c>
      <c r="M138" s="1" t="s">
        <v>83</v>
      </c>
      <c r="O138" s="9">
        <f>L138+O137-P137-N138</f>
        <v>2.275371651741624</v>
      </c>
      <c r="P138" s="9">
        <f>O138*J138</f>
        <v>2.767311370774724E-3</v>
      </c>
      <c r="Q138" s="12">
        <f>P138*$B$138</f>
        <v>7.195009564014283E-4</v>
      </c>
      <c r="R138" s="9">
        <f>L138*$B$138</f>
        <v>0.19735245833333334</v>
      </c>
      <c r="S138" s="13">
        <f>Q138/R138</f>
        <v>3.6457663739165227E-3</v>
      </c>
      <c r="T138" s="2">
        <f>$B$137/100</f>
        <v>0.01</v>
      </c>
      <c r="U138" s="14">
        <f>S138*T138</f>
        <v>3.6457663739165226E-5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>AF138*AE138</f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>AR138*AQ138</f>
        <v>5.0000000000000001E-3</v>
      </c>
      <c r="AT138" s="1">
        <f>(AS138+AM138+AD138+AA138+U138+X138+AG138+AJ138+AP138)</f>
        <v>5.5264576637391654E-3</v>
      </c>
      <c r="AU138" s="9">
        <f>$B$136/12</f>
        <v>75.904791666666668</v>
      </c>
      <c r="AV138" s="1">
        <f>$B$138</f>
        <v>0.26</v>
      </c>
      <c r="AW138" s="1">
        <f>$E$10/12</f>
        <v>550.16666666666663</v>
      </c>
      <c r="AX138" s="1">
        <f>AW138*10000*AV138*0.67*AU138*AT138</f>
        <v>402030.00250978023</v>
      </c>
    </row>
    <row r="139" spans="1:54" x14ac:dyDescent="0.15">
      <c r="C139" s="7">
        <v>3</v>
      </c>
      <c r="D139" s="7">
        <f>D124</f>
        <v>-12.194637655848799</v>
      </c>
      <c r="E139" s="10">
        <f>D138</f>
        <v>-18.982549426988999</v>
      </c>
      <c r="F139" s="7" t="s">
        <v>83</v>
      </c>
      <c r="G139" s="1">
        <v>4</v>
      </c>
      <c r="H139" s="9">
        <f>E140</f>
        <v>-12.194637655848799</v>
      </c>
      <c r="I139" s="9">
        <f>H139+273.15</f>
        <v>260.95536234415118</v>
      </c>
      <c r="J139" s="9">
        <f>EXP(($C$15*(I139-$C$13))/($C$16*I139*$C$13))</f>
        <v>3.2943418861078829E-3</v>
      </c>
      <c r="K139" s="9">
        <f>$B$136/12</f>
        <v>75.904791666666668</v>
      </c>
      <c r="L139" s="9">
        <f>K139*$B$137/100</f>
        <v>0.75904791666666671</v>
      </c>
      <c r="M139" s="1" t="s">
        <v>83</v>
      </c>
      <c r="O139" s="9">
        <f>L139+O138-P138-N139</f>
        <v>3.031652257037516</v>
      </c>
      <c r="P139" s="9">
        <f>O139*J139</f>
        <v>9.9872990144721906E-3</v>
      </c>
      <c r="Q139" s="12">
        <f>P139*$B$138</f>
        <v>2.5966977437627695E-3</v>
      </c>
      <c r="R139" s="9">
        <f>L139*$B$138</f>
        <v>0.19735245833333334</v>
      </c>
      <c r="S139" s="13">
        <f>Q139/R139</f>
        <v>1.3157666064523406E-2</v>
      </c>
      <c r="T139" s="2">
        <f>$B$137/100</f>
        <v>0.01</v>
      </c>
      <c r="U139" s="14">
        <f>S139*T139</f>
        <v>1.3157666064523405E-4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>AF139*AE139</f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>AR139*AQ139</f>
        <v>5.0000000000000001E-3</v>
      </c>
      <c r="AT139" s="1">
        <f>(AS139+AM139+AD139+AA139+U139+X139+AG139+AJ139+AP139)</f>
        <v>5.6215766606452344E-3</v>
      </c>
      <c r="AU139" s="9">
        <f>$B$136/12</f>
        <v>75.904791666666668</v>
      </c>
      <c r="AV139" s="1">
        <f>$B$138</f>
        <v>0.26</v>
      </c>
      <c r="AW139" s="1">
        <f>$E$10/12</f>
        <v>550.16666666666663</v>
      </c>
      <c r="AX139" s="1">
        <f>AW139*10000*AV139*0.67*AU139*AT139</f>
        <v>408949.56887428602</v>
      </c>
    </row>
    <row r="140" spans="1:54" x14ac:dyDescent="0.15">
      <c r="C140" s="7">
        <v>4</v>
      </c>
      <c r="D140" s="7">
        <f>D125</f>
        <v>-4.3645640623821604</v>
      </c>
      <c r="E140" s="10">
        <f>D139</f>
        <v>-12.194637655848799</v>
      </c>
      <c r="F140" s="7" t="s">
        <v>83</v>
      </c>
      <c r="G140" s="1">
        <v>5</v>
      </c>
      <c r="H140" s="9">
        <f>E141</f>
        <v>-4.3645640623821604</v>
      </c>
      <c r="I140" s="9">
        <f>H140+273.15</f>
        <v>268.78543593761782</v>
      </c>
      <c r="J140" s="9">
        <f>EXP(($C$15*(I140-$C$13))/($C$16*I140*$C$13))</f>
        <v>9.7684384780706152E-3</v>
      </c>
      <c r="K140" s="9">
        <f>$B$136/12</f>
        <v>75.904791666666668</v>
      </c>
      <c r="L140" s="9">
        <f>K140*$B$137/100</f>
        <v>0.75904791666666671</v>
      </c>
      <c r="M140" s="1" t="s">
        <v>85</v>
      </c>
      <c r="N140" s="9">
        <f>(O139-P139)*$C$24/100</f>
        <v>0</v>
      </c>
      <c r="O140" s="9">
        <f>L140+O139-P139-N140</f>
        <v>3.7807128746897107</v>
      </c>
      <c r="P140" s="9">
        <f>O140*J140</f>
        <v>3.6931661119655936E-2</v>
      </c>
      <c r="Q140" s="12">
        <f>P140*$B$138</f>
        <v>9.602231891110544E-3</v>
      </c>
      <c r="R140" s="9">
        <f>L140*$B$138</f>
        <v>0.19735245833333334</v>
      </c>
      <c r="S140" s="13">
        <f>Q140/R140</f>
        <v>4.8655243376254931E-2</v>
      </c>
      <c r="T140" s="2">
        <f>$B$137/100</f>
        <v>0.01</v>
      </c>
      <c r="U140" s="14">
        <f>S140*T140</f>
        <v>4.8655243376254933E-4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>AF140*AE140</f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>AR140*AQ140</f>
        <v>5.0000000000000001E-3</v>
      </c>
      <c r="AT140" s="1">
        <f>(AS140+AM140+AD140+AA140+U140+X140+AG140+AJ140+AP140)</f>
        <v>5.9765524337625497E-3</v>
      </c>
      <c r="AU140" s="9">
        <f>$B$136/12</f>
        <v>75.904791666666668</v>
      </c>
      <c r="AV140" s="1">
        <f>$B$138</f>
        <v>0.26</v>
      </c>
      <c r="AW140" s="1">
        <f>$E$10/12</f>
        <v>550.16666666666663</v>
      </c>
      <c r="AX140" s="1">
        <f>AW140*10000*AV140*0.67*AU140*AT140</f>
        <v>434772.7850537271</v>
      </c>
    </row>
    <row r="141" spans="1:54" x14ac:dyDescent="0.15">
      <c r="C141" s="7">
        <v>5</v>
      </c>
      <c r="D141" s="7">
        <f>D126</f>
        <v>4.6045490703519301</v>
      </c>
      <c r="E141" s="10">
        <f>D140</f>
        <v>-4.3645640623821604</v>
      </c>
      <c r="F141" s="7" t="s">
        <v>85</v>
      </c>
      <c r="G141" s="1">
        <v>6</v>
      </c>
      <c r="H141" s="9">
        <f>E142</f>
        <v>4.6045490703519301</v>
      </c>
      <c r="I141" s="9">
        <f>H141+273.15</f>
        <v>277.75454907035191</v>
      </c>
      <c r="J141" s="9">
        <f>EXP(($C$15*(I141-$C$13))/($C$16*I141*$C$13))</f>
        <v>3.1466418522079188E-2</v>
      </c>
      <c r="K141" s="9">
        <f>$B$136/12</f>
        <v>75.904791666666668</v>
      </c>
      <c r="L141" s="9">
        <f>K141*$B$137/100</f>
        <v>0.75904791666666671</v>
      </c>
      <c r="M141" s="1" t="s">
        <v>83</v>
      </c>
      <c r="O141" s="9">
        <f>L141+O140-P140-N141</f>
        <v>4.5028291302367212</v>
      </c>
      <c r="P141" s="9">
        <f>O141*J141</f>
        <v>0.14168790594543848</v>
      </c>
      <c r="Q141" s="12">
        <f>P141*$B$138</f>
        <v>3.6838855545814009E-2</v>
      </c>
      <c r="R141" s="9">
        <f>L141*$B$138</f>
        <v>0.19735245833333334</v>
      </c>
      <c r="S141" s="13">
        <f>Q141/R141</f>
        <v>0.18666529850665575</v>
      </c>
      <c r="T141" s="2">
        <f>$B$137/100</f>
        <v>0.01</v>
      </c>
      <c r="U141" s="14">
        <f>S141*T141</f>
        <v>1.8666529850665575E-3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>AF141*AE141</f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>AR141*AQ141</f>
        <v>5.0000000000000001E-3</v>
      </c>
      <c r="AT141" s="1">
        <f>(AS141+AM141+AD141+AA141+U141+X141+AG141+AJ141+AP141)</f>
        <v>7.3566529850665578E-3</v>
      </c>
      <c r="AU141" s="9">
        <f>$B$136/12</f>
        <v>75.904791666666668</v>
      </c>
      <c r="AV141" s="1">
        <f>$B$138</f>
        <v>0.26</v>
      </c>
      <c r="AW141" s="1">
        <f>$E$10/12</f>
        <v>550.16666666666663</v>
      </c>
      <c r="AX141" s="1">
        <f>AW141*10000*AV141*0.67*AU141*AT141</f>
        <v>535170.15745105711</v>
      </c>
    </row>
    <row r="142" spans="1:54" x14ac:dyDescent="0.15">
      <c r="C142" s="7">
        <v>6</v>
      </c>
      <c r="D142" s="7">
        <f>D127</f>
        <v>13.02792638194</v>
      </c>
      <c r="E142" s="10">
        <f>D141</f>
        <v>4.6045490703519301</v>
      </c>
      <c r="F142" s="7" t="s">
        <v>83</v>
      </c>
      <c r="G142" s="1">
        <v>7</v>
      </c>
      <c r="H142" s="9">
        <f>E143</f>
        <v>13.02792638194</v>
      </c>
      <c r="I142" s="9">
        <f>H142+273.15</f>
        <v>286.17792638193998</v>
      </c>
      <c r="J142" s="9">
        <f>EXP(($C$15*(I142-$C$13))/($C$16*I142*$C$13))</f>
        <v>8.8300230217692996E-2</v>
      </c>
      <c r="K142" s="9">
        <f>$B$136/12</f>
        <v>75.904791666666668</v>
      </c>
      <c r="L142" s="9">
        <f>K142*$B$137/100</f>
        <v>0.75904791666666671</v>
      </c>
      <c r="M142" s="1" t="s">
        <v>83</v>
      </c>
      <c r="O142" s="9">
        <f>L142+O141-P141-N142</f>
        <v>5.1201891409579492</v>
      </c>
      <c r="P142" s="9">
        <f>O142*J142</f>
        <v>0.45211387990471863</v>
      </c>
      <c r="Q142" s="12">
        <f>P142*$B$138</f>
        <v>0.11754960877522684</v>
      </c>
      <c r="R142" s="9">
        <f>L142*$B$138</f>
        <v>0.19735245833333334</v>
      </c>
      <c r="S142" s="13">
        <f>Q142/R142</f>
        <v>0.59563285792306953</v>
      </c>
      <c r="T142" s="2">
        <f>$B$137/100</f>
        <v>0.01</v>
      </c>
      <c r="U142" s="14">
        <f>S142*T142</f>
        <v>5.956328579230695E-3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1E-3</v>
      </c>
      <c r="AF142" s="2">
        <v>0.49</v>
      </c>
      <c r="AG142" s="14">
        <f>AF142*AE142</f>
        <v>4.8999999999999998E-4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0.01</v>
      </c>
      <c r="AR142" s="2">
        <v>0.5</v>
      </c>
      <c r="AS142" s="2">
        <f>AR142*AQ142</f>
        <v>5.0000000000000001E-3</v>
      </c>
      <c r="AT142" s="1">
        <f>(AS142+AM142+AD142+AA142+U142+X142+AG142+AJ142+AP142)</f>
        <v>1.1446328579230697E-2</v>
      </c>
      <c r="AU142" s="9">
        <f>$B$136/12</f>
        <v>75.904791666666668</v>
      </c>
      <c r="AV142" s="1">
        <f>$B$138</f>
        <v>0.26</v>
      </c>
      <c r="AW142" s="1">
        <f>$E$10/12</f>
        <v>550.16666666666663</v>
      </c>
      <c r="AX142" s="1">
        <f>AW142*10000*AV142*0.67*AU142*AT142</f>
        <v>832679.41010921635</v>
      </c>
    </row>
    <row r="143" spans="1:54" x14ac:dyDescent="0.15">
      <c r="C143" s="7">
        <v>7</v>
      </c>
      <c r="D143" s="7">
        <f>D128</f>
        <v>15.028196728103399</v>
      </c>
      <c r="E143" s="10">
        <f>D142</f>
        <v>13.02792638194</v>
      </c>
      <c r="F143" s="7" t="s">
        <v>83</v>
      </c>
      <c r="G143" s="1">
        <v>8</v>
      </c>
      <c r="H143" s="9">
        <f>E144</f>
        <v>15.028196728103399</v>
      </c>
      <c r="I143" s="9">
        <f>H143+273.15</f>
        <v>288.17819672810339</v>
      </c>
      <c r="J143" s="9">
        <f>EXP(($C$15*(I143-$C$13))/($C$16*I143*$C$13))</f>
        <v>0.11182142591782873</v>
      </c>
      <c r="K143" s="9">
        <f>$B$136/12</f>
        <v>75.904791666666668</v>
      </c>
      <c r="L143" s="9">
        <f>K143*$B$137/100</f>
        <v>0.75904791666666671</v>
      </c>
      <c r="M143" s="1" t="s">
        <v>83</v>
      </c>
      <c r="O143" s="9">
        <f>L143+O142-P142-N143</f>
        <v>5.4271231777198974</v>
      </c>
      <c r="P143" s="9">
        <f>O143*J143</f>
        <v>0.60686865236433674</v>
      </c>
      <c r="Q143" s="12">
        <f>P143*$B$138</f>
        <v>0.15778584961472755</v>
      </c>
      <c r="R143" s="9">
        <f>L143*$B$138</f>
        <v>0.19735245833333334</v>
      </c>
      <c r="S143" s="13">
        <f>Q143/R143</f>
        <v>0.79951296754673928</v>
      </c>
      <c r="T143" s="2">
        <f>$B$137/100</f>
        <v>0.01</v>
      </c>
      <c r="U143" s="14">
        <f>S143*T143</f>
        <v>7.9951296754673922E-3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>AF143*AE143</f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>AR143*AQ143</f>
        <v>7.4999999999999997E-3</v>
      </c>
      <c r="AT143" s="1">
        <f>(AS143+AM143+AD143+AA143+U143+X143+AG143+AJ143+AP143)</f>
        <v>1.7945129675467391E-2</v>
      </c>
      <c r="AU143" s="9">
        <f>$B$136/12</f>
        <v>75.904791666666668</v>
      </c>
      <c r="AV143" s="1">
        <f>$B$138</f>
        <v>0.26</v>
      </c>
      <c r="AW143" s="1">
        <f>$E$10/12</f>
        <v>550.16666666666663</v>
      </c>
      <c r="AX143" s="1">
        <f>AW143*10000*AV143*0.67*AU143*AT143</f>
        <v>1305443.9149697956</v>
      </c>
    </row>
    <row r="144" spans="1:54" x14ac:dyDescent="0.15">
      <c r="C144" s="7">
        <v>8</v>
      </c>
      <c r="D144" s="7">
        <f>D129</f>
        <v>12.2980930132226</v>
      </c>
      <c r="E144" s="10">
        <f>D143</f>
        <v>15.028196728103399</v>
      </c>
      <c r="F144" s="7" t="s">
        <v>83</v>
      </c>
      <c r="G144" s="1">
        <v>9</v>
      </c>
      <c r="H144" s="9">
        <f>E145</f>
        <v>12.2980930132226</v>
      </c>
      <c r="I144" s="9">
        <f>H144+273.15</f>
        <v>285.4480930132226</v>
      </c>
      <c r="J144" s="9">
        <f>EXP(($C$15*(I144-$C$13))/($C$16*I144*$C$13))</f>
        <v>8.0943496608714569E-2</v>
      </c>
      <c r="K144" s="9">
        <f>$B$136/12</f>
        <v>75.904791666666668</v>
      </c>
      <c r="L144" s="9">
        <f>K144*$B$137/100</f>
        <v>0.75904791666666671</v>
      </c>
      <c r="M144" s="1" t="s">
        <v>83</v>
      </c>
      <c r="O144" s="9">
        <f>L144+O143-P143-N144</f>
        <v>5.579302442022227</v>
      </c>
      <c r="P144" s="9">
        <f>O144*J144</f>
        <v>0.45160824829481905</v>
      </c>
      <c r="Q144" s="12">
        <f>P144*$B$138</f>
        <v>0.11741814455665296</v>
      </c>
      <c r="R144" s="9">
        <f>L144*$B$138</f>
        <v>0.19735245833333334</v>
      </c>
      <c r="S144" s="13">
        <f>Q144/R144</f>
        <v>0.59496671867309969</v>
      </c>
      <c r="T144" s="2">
        <f>$B$137/100</f>
        <v>0.01</v>
      </c>
      <c r="U144" s="14">
        <f>S144*T144</f>
        <v>5.9496671867309975E-3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1E-3</v>
      </c>
      <c r="AF144" s="2">
        <v>0.49</v>
      </c>
      <c r="AG144" s="14">
        <f>AF144*AE144</f>
        <v>4.8999999999999998E-4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0.01</v>
      </c>
      <c r="AR144" s="2">
        <v>0.5</v>
      </c>
      <c r="AS144" s="2">
        <f>AR144*AQ144</f>
        <v>5.0000000000000001E-3</v>
      </c>
      <c r="AT144" s="1">
        <f>(AS144+AM144+AD144+AA144+U144+X144+AG144+AJ144+AP144)</f>
        <v>1.1439667186730999E-2</v>
      </c>
      <c r="AU144" s="9">
        <f>$B$136/12</f>
        <v>75.904791666666668</v>
      </c>
      <c r="AV144" s="1">
        <f>$B$138</f>
        <v>0.26</v>
      </c>
      <c r="AW144" s="1">
        <f>$E$10/12</f>
        <v>550.16666666666663</v>
      </c>
      <c r="AX144" s="1">
        <f>AW144*10000*AV144*0.67*AU144*AT144</f>
        <v>832194.81766206096</v>
      </c>
    </row>
    <row r="145" spans="3:51" x14ac:dyDescent="0.15">
      <c r="C145" s="7">
        <v>9</v>
      </c>
      <c r="D145" s="7">
        <f>D130</f>
        <v>6.34837012784471</v>
      </c>
      <c r="E145" s="10">
        <f>D144</f>
        <v>12.2980930132226</v>
      </c>
      <c r="F145" s="7" t="s">
        <v>83</v>
      </c>
      <c r="G145" s="1">
        <v>10</v>
      </c>
      <c r="H145" s="9">
        <f>E146</f>
        <v>6.34837012784471</v>
      </c>
      <c r="I145" s="9">
        <f>H145+273.15</f>
        <v>279.49837012784468</v>
      </c>
      <c r="J145" s="9">
        <f>EXP(($C$15*(I145-$C$13))/($C$16*I145*$C$13))</f>
        <v>3.9159193408823387E-2</v>
      </c>
      <c r="K145" s="9">
        <f>$B$136/12</f>
        <v>75.904791666666668</v>
      </c>
      <c r="L145" s="9">
        <f>K145*$B$137/100</f>
        <v>0.75904791666666671</v>
      </c>
      <c r="M145" s="1" t="s">
        <v>83</v>
      </c>
      <c r="O145" s="9">
        <f>L145+O144-P144-N145</f>
        <v>5.8867421103940751</v>
      </c>
      <c r="P145" s="9">
        <f>O145*J145</f>
        <v>0.23052007284878673</v>
      </c>
      <c r="Q145" s="12">
        <f>P145*$B$138</f>
        <v>5.993521894068455E-2</v>
      </c>
      <c r="R145" s="9">
        <f>L145*$B$138</f>
        <v>0.19735245833333334</v>
      </c>
      <c r="S145" s="13">
        <f>Q145/R145</f>
        <v>0.30369633825109205</v>
      </c>
      <c r="T145" s="2">
        <f>$B$137/100</f>
        <v>0.01</v>
      </c>
      <c r="U145" s="14">
        <f>S145*T145</f>
        <v>3.0369633825109207E-3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>AF145*AE145</f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>AR145*AQ145</f>
        <v>5.0000000000000001E-3</v>
      </c>
      <c r="AT145" s="1">
        <f>(AS145+AM145+AD145+AA145+U145+X145+AG145+AJ145+AP145)</f>
        <v>8.5269633825109208E-3</v>
      </c>
      <c r="AU145" s="9">
        <f>$B$136/12</f>
        <v>75.904791666666668</v>
      </c>
      <c r="AV145" s="1">
        <f>$B$138</f>
        <v>0.26</v>
      </c>
      <c r="AW145" s="1">
        <f>$E$10/12</f>
        <v>550.16666666666663</v>
      </c>
      <c r="AX145" s="1">
        <f>AW145*10000*AV145*0.67*AU145*AT145</f>
        <v>620306.04750027938</v>
      </c>
    </row>
    <row r="146" spans="3:51" x14ac:dyDescent="0.15">
      <c r="C146" s="7">
        <v>10</v>
      </c>
      <c r="D146" s="7">
        <f>D131</f>
        <v>-4.04824734971948</v>
      </c>
      <c r="E146" s="10">
        <f>D145</f>
        <v>6.34837012784471</v>
      </c>
      <c r="F146" s="7" t="s">
        <v>83</v>
      </c>
      <c r="G146" s="1">
        <v>11</v>
      </c>
      <c r="H146" s="9">
        <f>E147</f>
        <v>-4.04824734971948</v>
      </c>
      <c r="I146" s="9">
        <f>H146+273.15</f>
        <v>269.1017526502805</v>
      </c>
      <c r="J146" s="9">
        <f>EXP(($C$15*(I146-$C$13))/($C$16*I146*$C$13))</f>
        <v>1.0193370970889229E-2</v>
      </c>
      <c r="K146" s="9">
        <f>$B$136/12</f>
        <v>75.904791666666668</v>
      </c>
      <c r="L146" s="9">
        <f>K146*$B$137/100</f>
        <v>0.75904791666666671</v>
      </c>
      <c r="M146" s="1" t="s">
        <v>85</v>
      </c>
      <c r="N146" s="9">
        <f>(O145-P145)*$C$24/100</f>
        <v>0</v>
      </c>
      <c r="O146" s="9">
        <f>L146+O145-P145-N146</f>
        <v>6.4152699542119551</v>
      </c>
      <c r="P146" s="9">
        <f>O146*J146</f>
        <v>6.5393226521682016E-2</v>
      </c>
      <c r="Q146" s="12">
        <f>P146*$B$138</f>
        <v>1.7002238895637324E-2</v>
      </c>
      <c r="R146" s="9">
        <f>L146*$B$138</f>
        <v>0.19735245833333334</v>
      </c>
      <c r="S146" s="13">
        <f>Q146/R146</f>
        <v>8.6151644824814438E-2</v>
      </c>
      <c r="T146" s="2">
        <f>$B$137/100</f>
        <v>0.01</v>
      </c>
      <c r="U146" s="14">
        <f>S146*T146</f>
        <v>8.6151644824814444E-4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>AF146*AE146</f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>AR146*AQ146</f>
        <v>5.0000000000000001E-3</v>
      </c>
      <c r="AT146" s="1">
        <f>(AS146+AM146+AD146+AA146+U146+X146+AG146+AJ146+AP146)</f>
        <v>6.3515164482481441E-3</v>
      </c>
      <c r="AU146" s="9">
        <f>$B$136/12</f>
        <v>75.904791666666668</v>
      </c>
      <c r="AV146" s="1">
        <f>$B$138</f>
        <v>0.26</v>
      </c>
      <c r="AW146" s="1">
        <f>$E$10/12</f>
        <v>550.16666666666663</v>
      </c>
      <c r="AX146" s="1">
        <f>AW146*10000*AV146*0.67*AU146*AT146</f>
        <v>462050.07420656329</v>
      </c>
    </row>
    <row r="147" spans="3:51" x14ac:dyDescent="0.15">
      <c r="C147" s="7">
        <v>11</v>
      </c>
      <c r="D147" s="7">
        <f>D132</f>
        <v>-15.2055706116836</v>
      </c>
      <c r="E147" s="10">
        <f>D146</f>
        <v>-4.04824734971948</v>
      </c>
      <c r="F147" s="7" t="s">
        <v>85</v>
      </c>
      <c r="G147" s="1">
        <v>12</v>
      </c>
      <c r="H147" s="9">
        <f>E148</f>
        <v>-15.2055706116836</v>
      </c>
      <c r="I147" s="9">
        <f>H147+273.15</f>
        <v>257.94442938831639</v>
      </c>
      <c r="J147" s="9">
        <f>EXP(($C$15*(I147-$C$13))/($C$16*I147*$C$13))</f>
        <v>2.1311676093926997E-3</v>
      </c>
      <c r="K147" s="9">
        <f>$B$136/12</f>
        <v>75.904791666666668</v>
      </c>
      <c r="L147" s="9">
        <f>K147*$B$137/100</f>
        <v>0.75904791666666671</v>
      </c>
      <c r="M147" s="1" t="s">
        <v>83</v>
      </c>
      <c r="O147" s="9">
        <f>L147+O146-P146-N147</f>
        <v>7.1089246443569403</v>
      </c>
      <c r="P147" s="9">
        <f>O147*J147</f>
        <v>1.5150309939667029E-2</v>
      </c>
      <c r="Q147" s="12">
        <f>P147*$B$138</f>
        <v>3.9390805843134277E-3</v>
      </c>
      <c r="R147" s="9">
        <f>L147*$B$138</f>
        <v>0.19735245833333334</v>
      </c>
      <c r="S147" s="13">
        <f>Q147/R147</f>
        <v>1.995962258377456E-2</v>
      </c>
      <c r="T147" s="2">
        <f>$B$137/100</f>
        <v>0.01</v>
      </c>
      <c r="U147" s="14">
        <f>S147*T147</f>
        <v>1.995962258377456E-4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>AF147*AE147</f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>AR147*AQ147</f>
        <v>5.0000000000000001E-3</v>
      </c>
      <c r="AT147" s="1">
        <f>(AS147+AM147+AD147+AA147+U147+X147+AG147+AJ147+AP147)</f>
        <v>5.689596225837746E-3</v>
      </c>
      <c r="AU147" s="9">
        <f>$B$136/12</f>
        <v>75.904791666666668</v>
      </c>
      <c r="AV147" s="1">
        <f>$B$138</f>
        <v>0.26</v>
      </c>
      <c r="AW147" s="1">
        <f>$E$10/12</f>
        <v>550.16666666666663</v>
      </c>
      <c r="AX147" s="1">
        <f>AW147*10000*AV147*0.67*AU147*AT147</f>
        <v>413897.74863588717</v>
      </c>
      <c r="AY147" s="1">
        <f>SUM(AX136:AX147)</f>
        <v>7047948.564898611</v>
      </c>
    </row>
    <row r="148" spans="3:51" x14ac:dyDescent="0.15">
      <c r="C148" s="7">
        <v>12</v>
      </c>
      <c r="D148" s="7">
        <f>D133</f>
        <v>-19.495987653181299</v>
      </c>
      <c r="E148" s="10">
        <f>D147</f>
        <v>-15.2055706116836</v>
      </c>
      <c r="F148" s="7" t="s">
        <v>83</v>
      </c>
    </row>
  </sheetData>
  <mergeCells count="88">
    <mergeCell ref="R1:W1"/>
    <mergeCell ref="R2:T2"/>
    <mergeCell ref="U2:W2"/>
    <mergeCell ref="A6:B6"/>
    <mergeCell ref="A7:B7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AK40:AM40"/>
    <mergeCell ref="AN40:AP40"/>
    <mergeCell ref="S24:U24"/>
    <mergeCell ref="V24:X24"/>
    <mergeCell ref="Y24:AA24"/>
    <mergeCell ref="AB24:AD24"/>
    <mergeCell ref="AE24:AG24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F87:AG87"/>
    <mergeCell ref="AH87:AI87"/>
    <mergeCell ref="S71:U71"/>
    <mergeCell ref="V71:X71"/>
    <mergeCell ref="Y71:AA71"/>
    <mergeCell ref="AB71:AD71"/>
    <mergeCell ref="AE71:AG71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</mergeCells>
  <phoneticPr fontId="5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101056</v>
      </c>
      <c r="F2" s="2">
        <v>1362.837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4572681</v>
      </c>
      <c r="F3" s="2">
        <v>1363.0195000000001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15918259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44731757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2"/>
      <c r="F6" s="2">
        <v>92.600499999999997</v>
      </c>
      <c r="G6" s="2">
        <v>0.45</v>
      </c>
      <c r="H6" s="2">
        <v>29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135310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1593964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138611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1">
        <v>102404</v>
      </c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3291601.1768169273</v>
      </c>
      <c r="J13" s="6" t="s">
        <v>37</v>
      </c>
      <c r="K13" s="6">
        <f>I13/(10000*1000)</f>
        <v>0.32916011768169273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1362.837</v>
      </c>
      <c r="C26" s="7" t="s">
        <v>82</v>
      </c>
      <c r="D26" s="8">
        <v>5.5637192800322604</v>
      </c>
      <c r="E26" s="7"/>
      <c r="F26" s="7"/>
      <c r="G26" s="1">
        <v>1</v>
      </c>
      <c r="H26" s="9">
        <f t="shared" ref="H26:H37" si="0">E27</f>
        <v>5.5637192800322604</v>
      </c>
      <c r="I26" s="9">
        <f t="shared" ref="I26:I37" si="1">H26+273.15</f>
        <v>278.71371928003225</v>
      </c>
      <c r="J26" s="9">
        <f t="shared" ref="J26:J37" si="2">EXP(($C$15*(I26-$C$13))/($C$16*I26*$C$13))</f>
        <v>3.5501007009146941E-2</v>
      </c>
      <c r="K26" s="9">
        <f t="shared" ref="K26:K37" si="3">$B$26/12</f>
        <v>113.56975</v>
      </c>
      <c r="L26" s="9">
        <f t="shared" ref="L26:L37" si="4">K26*$B$27/100</f>
        <v>1.1356975</v>
      </c>
      <c r="M26" s="1" t="s">
        <v>83</v>
      </c>
      <c r="O26" s="9">
        <f>L26</f>
        <v>1.1356975</v>
      </c>
      <c r="P26" s="9">
        <f t="shared" ref="P26:P37" si="5">O26*J26</f>
        <v>4.0318404907770659E-2</v>
      </c>
      <c r="Q26" s="12">
        <f t="shared" ref="Q26:Q37" si="6">P26*$B$28</f>
        <v>4.0318404907770658E-3</v>
      </c>
      <c r="R26" s="9">
        <f t="shared" ref="R26:R37" si="7">L26*$B$28</f>
        <v>0.11356975000000001</v>
      </c>
      <c r="S26" s="13">
        <f t="shared" ref="S26:S37" si="8">Q26/R26</f>
        <v>3.5501007009146934E-2</v>
      </c>
      <c r="T26" s="2">
        <f t="shared" ref="T26:T37" si="9">$B$27/100</f>
        <v>0.01</v>
      </c>
      <c r="U26" s="14">
        <f t="shared" ref="U26:U37" si="10">S26*T26</f>
        <v>3.5501007009146936E-4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1.325501007009147E-2</v>
      </c>
      <c r="AR26" s="9">
        <f t="shared" ref="AR26:AR37" si="14">$B$26/12</f>
        <v>113.56975</v>
      </c>
      <c r="AS26" s="1">
        <f t="shared" ref="AS26:AS37" si="15">$B$28</f>
        <v>0.1</v>
      </c>
      <c r="AT26" s="1">
        <f t="shared" ref="AT26:AT37" si="16">$E$2/12</f>
        <v>8421.3333333333339</v>
      </c>
      <c r="AU26" s="1">
        <f t="shared" ref="AU26:AU37" si="17">AT26*10000*AS26*0.67*AR26*AQ26</f>
        <v>8493728.8457057495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7.1550175980645196</v>
      </c>
      <c r="E27" s="10">
        <f t="shared" ref="E27:E38" si="18">D26</f>
        <v>5.5637192800322604</v>
      </c>
      <c r="F27" s="7" t="s">
        <v>83</v>
      </c>
      <c r="G27" s="1">
        <v>2</v>
      </c>
      <c r="H27" s="9">
        <f t="shared" si="0"/>
        <v>7.1550175980645196</v>
      </c>
      <c r="I27" s="9">
        <f t="shared" si="1"/>
        <v>280.30501759806452</v>
      </c>
      <c r="J27" s="9">
        <f t="shared" si="2"/>
        <v>4.3288472524065189E-2</v>
      </c>
      <c r="K27" s="9">
        <f t="shared" si="3"/>
        <v>113.56975</v>
      </c>
      <c r="L27" s="9">
        <f t="shared" si="4"/>
        <v>1.1356975</v>
      </c>
      <c r="M27" s="1" t="s">
        <v>83</v>
      </c>
      <c r="O27" s="9">
        <f t="shared" ref="O27:O37" si="19">L27+O26-P26-N27</f>
        <v>2.2310765950922296</v>
      </c>
      <c r="P27" s="9">
        <f t="shared" si="5"/>
        <v>9.6579897885734886E-2</v>
      </c>
      <c r="Q27" s="12">
        <f t="shared" si="6"/>
        <v>9.65798978857349E-3</v>
      </c>
      <c r="R27" s="9">
        <f t="shared" si="7"/>
        <v>0.11356975000000001</v>
      </c>
      <c r="S27" s="13">
        <f t="shared" si="8"/>
        <v>8.5040160681638277E-2</v>
      </c>
      <c r="T27" s="2">
        <f t="shared" si="9"/>
        <v>0.01</v>
      </c>
      <c r="U27" s="14">
        <f t="shared" si="10"/>
        <v>8.5040160681638282E-4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1.3750401606816383E-2</v>
      </c>
      <c r="AR27" s="9">
        <f t="shared" si="14"/>
        <v>113.56975</v>
      </c>
      <c r="AS27" s="1">
        <f t="shared" si="15"/>
        <v>0.1</v>
      </c>
      <c r="AT27" s="1">
        <f t="shared" si="16"/>
        <v>8421.3333333333339</v>
      </c>
      <c r="AU27" s="1">
        <f t="shared" si="17"/>
        <v>8811172.6924586967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9.6228418250000001</v>
      </c>
      <c r="E28" s="10">
        <f t="shared" si="18"/>
        <v>7.1550175980645196</v>
      </c>
      <c r="F28" s="7" t="s">
        <v>83</v>
      </c>
      <c r="G28" s="1">
        <v>3</v>
      </c>
      <c r="H28" s="9">
        <f t="shared" si="0"/>
        <v>9.6228418250000001</v>
      </c>
      <c r="I28" s="9">
        <f t="shared" si="1"/>
        <v>282.772841825</v>
      </c>
      <c r="J28" s="9">
        <f t="shared" si="2"/>
        <v>5.8617838496355289E-2</v>
      </c>
      <c r="K28" s="9">
        <f t="shared" si="3"/>
        <v>113.56975</v>
      </c>
      <c r="L28" s="9">
        <f t="shared" si="4"/>
        <v>1.1356975</v>
      </c>
      <c r="M28" s="1" t="s">
        <v>83</v>
      </c>
      <c r="O28" s="9">
        <f t="shared" si="19"/>
        <v>3.2701941972064947</v>
      </c>
      <c r="P28" s="9">
        <f t="shared" si="5"/>
        <v>0.19169171530356854</v>
      </c>
      <c r="Q28" s="12">
        <f t="shared" si="6"/>
        <v>1.9169171530356854E-2</v>
      </c>
      <c r="R28" s="9">
        <f t="shared" si="7"/>
        <v>0.11356975000000001</v>
      </c>
      <c r="S28" s="13">
        <f t="shared" si="8"/>
        <v>0.16878765278920532</v>
      </c>
      <c r="T28" s="2">
        <f t="shared" si="9"/>
        <v>0.01</v>
      </c>
      <c r="U28" s="14">
        <f t="shared" si="10"/>
        <v>1.6878765278920533E-3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1.4587876527892053E-2</v>
      </c>
      <c r="AR28" s="9">
        <f t="shared" si="14"/>
        <v>113.56975</v>
      </c>
      <c r="AS28" s="1">
        <f t="shared" si="15"/>
        <v>0.1</v>
      </c>
      <c r="AT28" s="1">
        <f t="shared" si="16"/>
        <v>8421.3333333333339</v>
      </c>
      <c r="AU28" s="1">
        <f t="shared" si="17"/>
        <v>9347821.4657965563</v>
      </c>
    </row>
    <row r="29" spans="1:47" x14ac:dyDescent="0.15">
      <c r="C29" s="7">
        <v>3</v>
      </c>
      <c r="D29" s="8">
        <v>11.82776486</v>
      </c>
      <c r="E29" s="10">
        <f t="shared" si="18"/>
        <v>9.6228418250000001</v>
      </c>
      <c r="F29" s="7" t="s">
        <v>83</v>
      </c>
      <c r="G29" s="1">
        <v>4</v>
      </c>
      <c r="H29" s="9">
        <f t="shared" si="0"/>
        <v>11.82776486</v>
      </c>
      <c r="I29" s="9">
        <f t="shared" si="1"/>
        <v>284.97776485999998</v>
      </c>
      <c r="J29" s="9">
        <f t="shared" si="2"/>
        <v>7.6512582043325103E-2</v>
      </c>
      <c r="K29" s="9">
        <f t="shared" si="3"/>
        <v>113.56975</v>
      </c>
      <c r="L29" s="9">
        <f t="shared" si="4"/>
        <v>1.1356975</v>
      </c>
      <c r="M29" s="1" t="s">
        <v>83</v>
      </c>
      <c r="O29" s="9">
        <f t="shared" si="19"/>
        <v>4.2141999819029259</v>
      </c>
      <c r="P29" s="9">
        <f t="shared" si="5"/>
        <v>0.32243932186232677</v>
      </c>
      <c r="Q29" s="12">
        <f t="shared" si="6"/>
        <v>3.2243932186232678E-2</v>
      </c>
      <c r="R29" s="9">
        <f t="shared" si="7"/>
        <v>0.11356975000000001</v>
      </c>
      <c r="S29" s="13">
        <f t="shared" si="8"/>
        <v>0.28391303305882665</v>
      </c>
      <c r="T29" s="2">
        <f t="shared" si="9"/>
        <v>0.01</v>
      </c>
      <c r="U29" s="14">
        <f t="shared" si="10"/>
        <v>2.8391303305882664E-3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1.5739130330588266E-2</v>
      </c>
      <c r="AR29" s="9">
        <f t="shared" si="14"/>
        <v>113.56975</v>
      </c>
      <c r="AS29" s="1">
        <f t="shared" si="15"/>
        <v>0.1</v>
      </c>
      <c r="AT29" s="1">
        <f t="shared" si="16"/>
        <v>8421.3333333333339</v>
      </c>
      <c r="AU29" s="1">
        <f t="shared" si="17"/>
        <v>10085537.814632328</v>
      </c>
    </row>
    <row r="30" spans="1:47" x14ac:dyDescent="0.15">
      <c r="C30" s="7">
        <v>4</v>
      </c>
      <c r="D30" s="8">
        <v>19.780916414333301</v>
      </c>
      <c r="E30" s="10">
        <f t="shared" si="18"/>
        <v>11.82776486</v>
      </c>
      <c r="F30" s="7" t="s">
        <v>83</v>
      </c>
      <c r="G30" s="1">
        <v>5</v>
      </c>
      <c r="H30" s="9">
        <f t="shared" si="0"/>
        <v>19.780916414333301</v>
      </c>
      <c r="I30" s="9">
        <f t="shared" si="1"/>
        <v>292.9309164143333</v>
      </c>
      <c r="J30" s="9">
        <f t="shared" si="2"/>
        <v>0.19346446494228797</v>
      </c>
      <c r="K30" s="9">
        <f t="shared" si="3"/>
        <v>113.56975</v>
      </c>
      <c r="L30" s="9">
        <f t="shared" si="4"/>
        <v>1.1356975</v>
      </c>
      <c r="M30" s="1" t="s">
        <v>85</v>
      </c>
      <c r="N30" s="9">
        <f>(O29-P29)*C21/100</f>
        <v>3.6971726270385692</v>
      </c>
      <c r="O30" s="9">
        <f t="shared" si="19"/>
        <v>1.3302855330020296</v>
      </c>
      <c r="P30" s="9">
        <f t="shared" si="5"/>
        <v>0.25736297886270404</v>
      </c>
      <c r="Q30" s="12">
        <f t="shared" si="6"/>
        <v>2.5736297886270406E-2</v>
      </c>
      <c r="R30" s="9">
        <f t="shared" si="7"/>
        <v>0.11356975000000001</v>
      </c>
      <c r="S30" s="13">
        <f t="shared" si="8"/>
        <v>0.22661226150687488</v>
      </c>
      <c r="T30" s="2">
        <f t="shared" si="9"/>
        <v>0.01</v>
      </c>
      <c r="U30" s="14">
        <f t="shared" si="10"/>
        <v>2.2661226150687487E-3</v>
      </c>
      <c r="V30" s="13"/>
      <c r="W30" s="2"/>
      <c r="X30" s="14"/>
      <c r="Y30" s="2">
        <v>0.04</v>
      </c>
      <c r="Z30" s="2">
        <v>0.63</v>
      </c>
      <c r="AA30" s="2">
        <f t="shared" si="11"/>
        <v>2.52E-2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1.4999999999999999E-2</v>
      </c>
      <c r="AO30" s="2">
        <v>0.03</v>
      </c>
      <c r="AP30" s="2">
        <f t="shared" si="12"/>
        <v>4.4999999999999999E-4</v>
      </c>
      <c r="AQ30" s="1">
        <f t="shared" si="13"/>
        <v>2.7916122615068747E-2</v>
      </c>
      <c r="AR30" s="9">
        <f t="shared" si="14"/>
        <v>113.56975</v>
      </c>
      <c r="AS30" s="1">
        <f t="shared" si="15"/>
        <v>0.1</v>
      </c>
      <c r="AT30" s="1">
        <f t="shared" si="16"/>
        <v>8421.3333333333339</v>
      </c>
      <c r="AU30" s="1">
        <f t="shared" si="17"/>
        <v>17888479.500357844</v>
      </c>
    </row>
    <row r="31" spans="1:47" x14ac:dyDescent="0.15">
      <c r="C31" s="7">
        <v>5</v>
      </c>
      <c r="D31" s="8">
        <v>24.934872935483899</v>
      </c>
      <c r="E31" s="10">
        <f t="shared" si="18"/>
        <v>19.780916414333301</v>
      </c>
      <c r="F31" s="7" t="s">
        <v>85</v>
      </c>
      <c r="G31" s="1">
        <v>6</v>
      </c>
      <c r="H31" s="9">
        <f t="shared" si="0"/>
        <v>24.934872935483899</v>
      </c>
      <c r="I31" s="9">
        <f t="shared" si="1"/>
        <v>298.08487293548387</v>
      </c>
      <c r="J31" s="9">
        <f t="shared" si="2"/>
        <v>0.34371310439582176</v>
      </c>
      <c r="K31" s="9">
        <f t="shared" si="3"/>
        <v>113.56975</v>
      </c>
      <c r="L31" s="9">
        <f t="shared" si="4"/>
        <v>1.1356975</v>
      </c>
      <c r="M31" s="1" t="s">
        <v>83</v>
      </c>
      <c r="O31" s="9">
        <f t="shared" si="19"/>
        <v>2.2086200541393257</v>
      </c>
      <c r="P31" s="9">
        <f t="shared" si="5"/>
        <v>0.75913165523909554</v>
      </c>
      <c r="Q31" s="12">
        <f t="shared" si="6"/>
        <v>7.5913165523909559E-2</v>
      </c>
      <c r="R31" s="9">
        <f t="shared" si="7"/>
        <v>0.11356975000000001</v>
      </c>
      <c r="S31" s="13">
        <f t="shared" si="8"/>
        <v>0.66842768892164994</v>
      </c>
      <c r="T31" s="2">
        <f t="shared" si="9"/>
        <v>0.01</v>
      </c>
      <c r="U31" s="14">
        <f t="shared" si="10"/>
        <v>6.6842768892164993E-3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3.8784276889216505E-2</v>
      </c>
      <c r="AR31" s="9">
        <f t="shared" si="14"/>
        <v>113.56975</v>
      </c>
      <c r="AS31" s="1">
        <f t="shared" si="15"/>
        <v>0.1</v>
      </c>
      <c r="AT31" s="1">
        <f t="shared" si="16"/>
        <v>8421.3333333333339</v>
      </c>
      <c r="AU31" s="1">
        <f t="shared" si="17"/>
        <v>24852725.847193856</v>
      </c>
    </row>
    <row r="32" spans="1:47" x14ac:dyDescent="0.15">
      <c r="C32" s="7">
        <v>6</v>
      </c>
      <c r="D32" s="8">
        <v>29.740015249999999</v>
      </c>
      <c r="E32" s="10">
        <f t="shared" si="18"/>
        <v>24.934872935483899</v>
      </c>
      <c r="F32" s="7" t="s">
        <v>83</v>
      </c>
      <c r="G32" s="1">
        <v>7</v>
      </c>
      <c r="H32" s="9">
        <f t="shared" si="0"/>
        <v>29.740015249999999</v>
      </c>
      <c r="I32" s="9">
        <f t="shared" si="1"/>
        <v>302.89001524999998</v>
      </c>
      <c r="J32" s="9">
        <f t="shared" si="2"/>
        <v>0.57709504294777669</v>
      </c>
      <c r="K32" s="9">
        <f t="shared" si="3"/>
        <v>113.56975</v>
      </c>
      <c r="L32" s="9">
        <f t="shared" si="4"/>
        <v>1.1356975</v>
      </c>
      <c r="M32" s="1" t="s">
        <v>83</v>
      </c>
      <c r="O32" s="9">
        <f t="shared" si="19"/>
        <v>2.5851858989002303</v>
      </c>
      <c r="P32" s="9">
        <f t="shared" si="5"/>
        <v>1.4918979673538151</v>
      </c>
      <c r="Q32" s="12">
        <f t="shared" si="6"/>
        <v>0.14918979673538152</v>
      </c>
      <c r="R32" s="9">
        <f t="shared" si="7"/>
        <v>0.11356975000000001</v>
      </c>
      <c r="S32" s="13">
        <f t="shared" si="8"/>
        <v>1.3136402671959875</v>
      </c>
      <c r="T32" s="2">
        <f t="shared" si="9"/>
        <v>0.01</v>
      </c>
      <c r="U32" s="14">
        <f t="shared" si="10"/>
        <v>1.3136402671959875E-2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4.5236402671959879E-2</v>
      </c>
      <c r="AR32" s="9">
        <f t="shared" si="14"/>
        <v>113.56975</v>
      </c>
      <c r="AS32" s="1">
        <f t="shared" si="15"/>
        <v>0.1</v>
      </c>
      <c r="AT32" s="1">
        <f t="shared" si="16"/>
        <v>8421.3333333333339</v>
      </c>
      <c r="AU32" s="1">
        <f t="shared" si="17"/>
        <v>28987208.324929986</v>
      </c>
    </row>
    <row r="33" spans="1:48" x14ac:dyDescent="0.15">
      <c r="C33" s="7">
        <v>7</v>
      </c>
      <c r="D33" s="8">
        <v>30.387193399032299</v>
      </c>
      <c r="E33" s="10">
        <f t="shared" si="18"/>
        <v>29.740015249999999</v>
      </c>
      <c r="F33" s="7" t="s">
        <v>83</v>
      </c>
      <c r="G33" s="1">
        <v>8</v>
      </c>
      <c r="H33" s="9">
        <f t="shared" si="0"/>
        <v>30.387193399032299</v>
      </c>
      <c r="I33" s="9">
        <f t="shared" si="1"/>
        <v>303.53719339903228</v>
      </c>
      <c r="J33" s="9">
        <f t="shared" si="2"/>
        <v>0.61803603032855159</v>
      </c>
      <c r="K33" s="9">
        <f t="shared" si="3"/>
        <v>113.56975</v>
      </c>
      <c r="L33" s="9">
        <f t="shared" si="4"/>
        <v>1.1356975</v>
      </c>
      <c r="M33" s="1" t="s">
        <v>83</v>
      </c>
      <c r="O33" s="9">
        <f t="shared" si="19"/>
        <v>2.2289854315464153</v>
      </c>
      <c r="P33" s="9">
        <f t="shared" si="5"/>
        <v>1.3775933077731199</v>
      </c>
      <c r="Q33" s="12">
        <f t="shared" si="6"/>
        <v>0.13775933077731201</v>
      </c>
      <c r="R33" s="9">
        <f t="shared" si="7"/>
        <v>0.11356975000000001</v>
      </c>
      <c r="S33" s="13">
        <f t="shared" si="8"/>
        <v>1.212993167435096</v>
      </c>
      <c r="T33" s="2">
        <f t="shared" si="9"/>
        <v>0.01</v>
      </c>
      <c r="U33" s="14">
        <f t="shared" si="10"/>
        <v>1.2129931674350961E-2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4.4229931674350964E-2</v>
      </c>
      <c r="AR33" s="9">
        <f t="shared" si="14"/>
        <v>113.56975</v>
      </c>
      <c r="AS33" s="1">
        <f t="shared" si="15"/>
        <v>0.1</v>
      </c>
      <c r="AT33" s="1">
        <f t="shared" si="16"/>
        <v>8421.3333333333339</v>
      </c>
      <c r="AU33" s="1">
        <f t="shared" si="17"/>
        <v>28342267.906208895</v>
      </c>
    </row>
    <row r="34" spans="1:48" x14ac:dyDescent="0.15">
      <c r="C34" s="7">
        <v>8</v>
      </c>
      <c r="D34" s="8">
        <v>29.245255969354801</v>
      </c>
      <c r="E34" s="10">
        <f t="shared" si="18"/>
        <v>30.387193399032299</v>
      </c>
      <c r="F34" s="7" t="s">
        <v>83</v>
      </c>
      <c r="G34" s="1">
        <v>9</v>
      </c>
      <c r="H34" s="9">
        <f t="shared" si="0"/>
        <v>29.245255969354801</v>
      </c>
      <c r="I34" s="9">
        <f t="shared" si="1"/>
        <v>302.39525596935476</v>
      </c>
      <c r="J34" s="9">
        <f t="shared" si="2"/>
        <v>0.54752675460001443</v>
      </c>
      <c r="K34" s="9">
        <f t="shared" si="3"/>
        <v>113.56975</v>
      </c>
      <c r="L34" s="9">
        <f t="shared" si="4"/>
        <v>1.1356975</v>
      </c>
      <c r="M34" s="1" t="s">
        <v>83</v>
      </c>
      <c r="O34" s="9">
        <f t="shared" si="19"/>
        <v>1.9870896237732953</v>
      </c>
      <c r="P34" s="9">
        <f t="shared" si="5"/>
        <v>1.087984732803956</v>
      </c>
      <c r="Q34" s="12">
        <f t="shared" si="6"/>
        <v>0.1087984732803956</v>
      </c>
      <c r="R34" s="9">
        <f t="shared" si="7"/>
        <v>0.11356975000000001</v>
      </c>
      <c r="S34" s="13">
        <f t="shared" si="8"/>
        <v>0.95798813751369172</v>
      </c>
      <c r="T34" s="2">
        <f t="shared" si="9"/>
        <v>0.01</v>
      </c>
      <c r="U34" s="14">
        <f t="shared" si="10"/>
        <v>9.5798813751369182E-3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4.1679881375136923E-2</v>
      </c>
      <c r="AR34" s="9">
        <f t="shared" si="14"/>
        <v>113.56975</v>
      </c>
      <c r="AS34" s="1">
        <f t="shared" si="15"/>
        <v>0.1</v>
      </c>
      <c r="AT34" s="1">
        <f t="shared" si="16"/>
        <v>8421.3333333333339</v>
      </c>
      <c r="AU34" s="1">
        <f t="shared" si="17"/>
        <v>26708211.374384217</v>
      </c>
    </row>
    <row r="35" spans="1:48" x14ac:dyDescent="0.15">
      <c r="C35" s="7">
        <v>9</v>
      </c>
      <c r="D35" s="8">
        <v>24.532737119</v>
      </c>
      <c r="E35" s="10">
        <f t="shared" si="18"/>
        <v>29.245255969354801</v>
      </c>
      <c r="F35" s="7" t="s">
        <v>83</v>
      </c>
      <c r="G35" s="1">
        <v>10</v>
      </c>
      <c r="H35" s="9">
        <f t="shared" si="0"/>
        <v>24.532737119</v>
      </c>
      <c r="I35" s="9">
        <f t="shared" si="1"/>
        <v>297.68273711899997</v>
      </c>
      <c r="J35" s="9">
        <f t="shared" si="2"/>
        <v>0.32887616204961606</v>
      </c>
      <c r="K35" s="9">
        <f t="shared" si="3"/>
        <v>113.56975</v>
      </c>
      <c r="L35" s="9">
        <f t="shared" si="4"/>
        <v>1.1356975</v>
      </c>
      <c r="M35" s="1" t="s">
        <v>83</v>
      </c>
      <c r="O35" s="9">
        <f t="shared" si="19"/>
        <v>2.0348023909693396</v>
      </c>
      <c r="P35" s="9">
        <f t="shared" si="5"/>
        <v>0.66919800087137871</v>
      </c>
      <c r="Q35" s="12">
        <f t="shared" si="6"/>
        <v>6.6919800087137868E-2</v>
      </c>
      <c r="R35" s="9">
        <f t="shared" si="7"/>
        <v>0.11356975000000001</v>
      </c>
      <c r="S35" s="13">
        <f t="shared" si="8"/>
        <v>0.58923965305143189</v>
      </c>
      <c r="T35" s="2">
        <f t="shared" si="9"/>
        <v>0.01</v>
      </c>
      <c r="U35" s="14">
        <f t="shared" si="10"/>
        <v>5.8923965305143194E-3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3.7992396530514325E-2</v>
      </c>
      <c r="AR35" s="9">
        <f t="shared" si="14"/>
        <v>113.56975</v>
      </c>
      <c r="AS35" s="1">
        <f t="shared" si="15"/>
        <v>0.1</v>
      </c>
      <c r="AT35" s="1">
        <f t="shared" si="16"/>
        <v>8421.3333333333339</v>
      </c>
      <c r="AU35" s="1">
        <f t="shared" si="17"/>
        <v>24345293.78871258</v>
      </c>
    </row>
    <row r="36" spans="1:48" x14ac:dyDescent="0.15">
      <c r="C36" s="7">
        <v>10</v>
      </c>
      <c r="D36" s="8">
        <v>20.672713949677402</v>
      </c>
      <c r="E36" s="10">
        <f t="shared" si="18"/>
        <v>24.532737119</v>
      </c>
      <c r="F36" s="7" t="s">
        <v>83</v>
      </c>
      <c r="G36" s="1">
        <v>11</v>
      </c>
      <c r="H36" s="9">
        <f t="shared" si="0"/>
        <v>20.672713949677402</v>
      </c>
      <c r="I36" s="9">
        <f t="shared" si="1"/>
        <v>293.82271394967739</v>
      </c>
      <c r="J36" s="9">
        <f t="shared" si="2"/>
        <v>0.21400084858458998</v>
      </c>
      <c r="K36" s="9">
        <f t="shared" si="3"/>
        <v>113.56975</v>
      </c>
      <c r="L36" s="9">
        <f t="shared" si="4"/>
        <v>1.1356975</v>
      </c>
      <c r="M36" s="1" t="s">
        <v>85</v>
      </c>
      <c r="N36" s="9">
        <f>(O35-P35)*C21/100</f>
        <v>1.2973241705930627</v>
      </c>
      <c r="O36" s="9">
        <f t="shared" si="19"/>
        <v>1.2039777195048982</v>
      </c>
      <c r="P36" s="9">
        <f t="shared" si="5"/>
        <v>0.25765225365098765</v>
      </c>
      <c r="Q36" s="12">
        <f t="shared" si="6"/>
        <v>2.5765225365098766E-2</v>
      </c>
      <c r="R36" s="9">
        <f t="shared" si="7"/>
        <v>0.11356975000000001</v>
      </c>
      <c r="S36" s="13">
        <f t="shared" si="8"/>
        <v>0.22686697263222613</v>
      </c>
      <c r="T36" s="2">
        <f t="shared" si="9"/>
        <v>0.01</v>
      </c>
      <c r="U36" s="14">
        <f t="shared" si="10"/>
        <v>2.2686697263222615E-3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1.4999999999999999E-2</v>
      </c>
      <c r="AO36" s="2">
        <v>0.03</v>
      </c>
      <c r="AP36" s="2">
        <f t="shared" si="12"/>
        <v>4.4999999999999999E-4</v>
      </c>
      <c r="AQ36" s="1">
        <f t="shared" si="13"/>
        <v>2.7918669726322259E-2</v>
      </c>
      <c r="AR36" s="9">
        <f t="shared" si="14"/>
        <v>113.56975</v>
      </c>
      <c r="AS36" s="1">
        <f t="shared" si="15"/>
        <v>0.1</v>
      </c>
      <c r="AT36" s="1">
        <f t="shared" si="16"/>
        <v>8421.3333333333339</v>
      </c>
      <c r="AU36" s="1">
        <f t="shared" si="17"/>
        <v>17890111.673567276</v>
      </c>
    </row>
    <row r="37" spans="1:48" x14ac:dyDescent="0.15">
      <c r="C37" s="7">
        <v>11</v>
      </c>
      <c r="D37" s="8">
        <v>11.6334275844</v>
      </c>
      <c r="E37" s="10">
        <f t="shared" si="18"/>
        <v>20.672713949677402</v>
      </c>
      <c r="F37" s="7" t="s">
        <v>85</v>
      </c>
      <c r="G37" s="1">
        <v>12</v>
      </c>
      <c r="H37" s="9">
        <f t="shared" si="0"/>
        <v>11.6334275844</v>
      </c>
      <c r="I37" s="9">
        <f t="shared" si="1"/>
        <v>284.78342758439999</v>
      </c>
      <c r="J37" s="9">
        <f t="shared" si="2"/>
        <v>7.4749283016762466E-2</v>
      </c>
      <c r="K37" s="9">
        <f t="shared" si="3"/>
        <v>113.56975</v>
      </c>
      <c r="L37" s="9">
        <f t="shared" si="4"/>
        <v>1.1356975</v>
      </c>
      <c r="M37" s="1" t="s">
        <v>83</v>
      </c>
      <c r="O37" s="9">
        <f t="shared" si="19"/>
        <v>2.0820229658539109</v>
      </c>
      <c r="P37" s="9">
        <f t="shared" si="5"/>
        <v>0.15562972392201316</v>
      </c>
      <c r="Q37" s="12">
        <f t="shared" si="6"/>
        <v>1.5562972392201316E-2</v>
      </c>
      <c r="R37" s="9">
        <f t="shared" si="7"/>
        <v>0.11356975000000001</v>
      </c>
      <c r="S37" s="13">
        <f t="shared" si="8"/>
        <v>0.13703448666745602</v>
      </c>
      <c r="T37" s="2">
        <f t="shared" si="9"/>
        <v>0.01</v>
      </c>
      <c r="U37" s="14">
        <f t="shared" si="10"/>
        <v>1.3703448666745601E-3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1.4270344866674559E-2</v>
      </c>
      <c r="AR37" s="9">
        <f t="shared" si="14"/>
        <v>113.56975</v>
      </c>
      <c r="AS37" s="1">
        <f t="shared" si="15"/>
        <v>0.1</v>
      </c>
      <c r="AT37" s="1">
        <f t="shared" si="16"/>
        <v>8421.3333333333339</v>
      </c>
      <c r="AU37" s="1">
        <f t="shared" si="17"/>
        <v>9144349.1322376821</v>
      </c>
      <c r="AV37" s="1">
        <f>SUM(AU26:AU37)</f>
        <v>214896908.36618567</v>
      </c>
    </row>
    <row r="38" spans="1:48" x14ac:dyDescent="0.15">
      <c r="C38" s="7">
        <v>12</v>
      </c>
      <c r="D38" s="8">
        <v>6.0781830874193501</v>
      </c>
      <c r="E38" s="10">
        <f t="shared" si="18"/>
        <v>11.6334275844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1363.0195000000001</v>
      </c>
      <c r="C42" s="7" t="s">
        <v>82</v>
      </c>
      <c r="D42" s="7">
        <f>D26</f>
        <v>5.5637192800322604</v>
      </c>
      <c r="E42" s="7"/>
      <c r="F42" s="7"/>
      <c r="G42" s="1">
        <v>1</v>
      </c>
      <c r="H42" s="9">
        <f t="shared" ref="H42:H53" si="20">E43</f>
        <v>5.5637192800322604</v>
      </c>
      <c r="I42" s="9">
        <f t="shared" ref="I42:I53" si="21">H42+273.15</f>
        <v>278.71371928003225</v>
      </c>
      <c r="J42" s="9">
        <f t="shared" ref="J42:J53" si="22">EXP(($C$15*(I42-$C$13))/($C$16*I42*$C$13))</f>
        <v>3.5501007009146941E-2</v>
      </c>
      <c r="K42" s="9">
        <f t="shared" ref="K42:K53" si="23">$B$42/12</f>
        <v>113.58495833333335</v>
      </c>
      <c r="L42" s="9">
        <f t="shared" ref="L42:L53" si="24">K42*$B$43/100</f>
        <v>1.1358495833333335</v>
      </c>
      <c r="M42" s="1" t="s">
        <v>83</v>
      </c>
      <c r="O42" s="9">
        <f>L42</f>
        <v>1.1358495833333335</v>
      </c>
      <c r="P42" s="9">
        <f t="shared" ref="P42:P53" si="25">O42*J42</f>
        <v>4.0323804019253305E-2</v>
      </c>
      <c r="Q42" s="12">
        <f t="shared" ref="Q42:Q53" si="26">P42*$B$44</f>
        <v>9.6777129646207927E-3</v>
      </c>
      <c r="R42" s="9">
        <f t="shared" ref="R42:R53" si="27">L42*$B$44</f>
        <v>0.27260390000000001</v>
      </c>
      <c r="S42" s="13">
        <f t="shared" ref="S42:S53" si="28">Q42/R42</f>
        <v>3.5501007009146941E-2</v>
      </c>
      <c r="T42" s="2">
        <f t="shared" ref="T42:T53" si="29">$B$43/100</f>
        <v>0.01</v>
      </c>
      <c r="U42" s="14">
        <f t="shared" ref="U42:U53" si="30">S42*T42</f>
        <v>3.5501007009146942E-4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8.7750100700914688E-3</v>
      </c>
      <c r="AR42" s="9">
        <f t="shared" ref="AR42:AR53" si="35">$B$42/12</f>
        <v>113.58495833333335</v>
      </c>
      <c r="AS42" s="1">
        <f t="shared" ref="AS42:AS53" si="36">$B$44</f>
        <v>0.24</v>
      </c>
      <c r="AT42" s="1">
        <f t="shared" ref="AT42:AT53" si="37">$E$3/12</f>
        <v>381056.75</v>
      </c>
      <c r="AU42" s="1">
        <f t="shared" ref="AU42:AU53" si="38">AT42*10000*AS42*0.67*AR42*AQ42</f>
        <v>610722822.97811246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39">D27</f>
        <v>7.1550175980645196</v>
      </c>
      <c r="E43" s="10">
        <f t="shared" ref="E43:E54" si="40">D42</f>
        <v>5.5637192800322604</v>
      </c>
      <c r="F43" s="7" t="s">
        <v>83</v>
      </c>
      <c r="G43" s="1">
        <v>2</v>
      </c>
      <c r="H43" s="9">
        <f t="shared" si="20"/>
        <v>7.1550175980645196</v>
      </c>
      <c r="I43" s="9">
        <f t="shared" si="21"/>
        <v>280.30501759806452</v>
      </c>
      <c r="J43" s="9">
        <f t="shared" si="22"/>
        <v>4.3288472524065189E-2</v>
      </c>
      <c r="K43" s="9">
        <f t="shared" si="23"/>
        <v>113.58495833333335</v>
      </c>
      <c r="L43" s="9">
        <f t="shared" si="24"/>
        <v>1.1358495833333335</v>
      </c>
      <c r="M43" s="1" t="s">
        <v>83</v>
      </c>
      <c r="O43" s="9">
        <f t="shared" ref="O43:O53" si="41">L43+O42-P42-N43</f>
        <v>2.2313753626474138</v>
      </c>
      <c r="P43" s="9">
        <f t="shared" si="25"/>
        <v>9.6592831076838567E-2</v>
      </c>
      <c r="Q43" s="12">
        <f t="shared" si="26"/>
        <v>2.3182279458441254E-2</v>
      </c>
      <c r="R43" s="9">
        <f t="shared" si="27"/>
        <v>0.27260390000000001</v>
      </c>
      <c r="S43" s="13">
        <f t="shared" si="28"/>
        <v>8.5040160681638277E-2</v>
      </c>
      <c r="T43" s="2">
        <f t="shared" si="29"/>
        <v>0.01</v>
      </c>
      <c r="U43" s="14">
        <f t="shared" si="30"/>
        <v>8.5040160681638282E-4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9.2704016068163812E-3</v>
      </c>
      <c r="AR43" s="9">
        <f t="shared" si="35"/>
        <v>113.58495833333335</v>
      </c>
      <c r="AS43" s="1">
        <f t="shared" si="36"/>
        <v>0.24</v>
      </c>
      <c r="AT43" s="1">
        <f t="shared" si="37"/>
        <v>381056.75</v>
      </c>
      <c r="AU43" s="1">
        <f t="shared" si="38"/>
        <v>645201064.64068294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9.6228418250000001</v>
      </c>
      <c r="E44" s="10">
        <f t="shared" si="40"/>
        <v>7.1550175980645196</v>
      </c>
      <c r="F44" s="7" t="s">
        <v>83</v>
      </c>
      <c r="G44" s="1">
        <v>3</v>
      </c>
      <c r="H44" s="9">
        <f t="shared" si="20"/>
        <v>9.6228418250000001</v>
      </c>
      <c r="I44" s="9">
        <f t="shared" si="21"/>
        <v>282.772841825</v>
      </c>
      <c r="J44" s="9">
        <f t="shared" si="22"/>
        <v>5.8617838496355289E-2</v>
      </c>
      <c r="K44" s="9">
        <f t="shared" si="23"/>
        <v>113.58495833333335</v>
      </c>
      <c r="L44" s="9">
        <f t="shared" si="24"/>
        <v>1.1358495833333335</v>
      </c>
      <c r="M44" s="1" t="s">
        <v>83</v>
      </c>
      <c r="O44" s="9">
        <f t="shared" si="41"/>
        <v>3.2706321149039086</v>
      </c>
      <c r="P44" s="9">
        <f t="shared" si="25"/>
        <v>0.19171738509243025</v>
      </c>
      <c r="Q44" s="12">
        <f t="shared" si="26"/>
        <v>4.6012172422183258E-2</v>
      </c>
      <c r="R44" s="9">
        <f t="shared" si="27"/>
        <v>0.27260390000000001</v>
      </c>
      <c r="S44" s="13">
        <f t="shared" si="28"/>
        <v>0.16878765278920535</v>
      </c>
      <c r="T44" s="2">
        <f t="shared" si="29"/>
        <v>0.01</v>
      </c>
      <c r="U44" s="14">
        <f t="shared" si="30"/>
        <v>1.6878765278920535E-3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1.0107876527892051E-2</v>
      </c>
      <c r="AR44" s="9">
        <f t="shared" si="35"/>
        <v>113.58495833333335</v>
      </c>
      <c r="AS44" s="1">
        <f t="shared" si="36"/>
        <v>0.24</v>
      </c>
      <c r="AT44" s="1">
        <f t="shared" si="37"/>
        <v>381056.75</v>
      </c>
      <c r="AU44" s="1">
        <f t="shared" si="38"/>
        <v>703487612.90527928</v>
      </c>
    </row>
    <row r="45" spans="1:48" x14ac:dyDescent="0.15">
      <c r="C45" s="7">
        <v>3</v>
      </c>
      <c r="D45" s="7">
        <f t="shared" si="39"/>
        <v>11.82776486</v>
      </c>
      <c r="E45" s="10">
        <f t="shared" si="40"/>
        <v>9.6228418250000001</v>
      </c>
      <c r="F45" s="7" t="s">
        <v>83</v>
      </c>
      <c r="G45" s="1">
        <v>4</v>
      </c>
      <c r="H45" s="9">
        <f t="shared" si="20"/>
        <v>11.82776486</v>
      </c>
      <c r="I45" s="9">
        <f t="shared" si="21"/>
        <v>284.97776485999998</v>
      </c>
      <c r="J45" s="9">
        <f t="shared" si="22"/>
        <v>7.6512582043325103E-2</v>
      </c>
      <c r="K45" s="9">
        <f t="shared" si="23"/>
        <v>113.58495833333335</v>
      </c>
      <c r="L45" s="9">
        <f t="shared" si="24"/>
        <v>1.1358495833333335</v>
      </c>
      <c r="M45" s="1" t="s">
        <v>83</v>
      </c>
      <c r="O45" s="9">
        <f t="shared" si="41"/>
        <v>4.2147643131448111</v>
      </c>
      <c r="P45" s="9">
        <f t="shared" si="25"/>
        <v>0.32248250030277115</v>
      </c>
      <c r="Q45" s="12">
        <f t="shared" si="26"/>
        <v>7.7395800072665069E-2</v>
      </c>
      <c r="R45" s="9">
        <f t="shared" si="27"/>
        <v>0.27260390000000001</v>
      </c>
      <c r="S45" s="13">
        <f t="shared" si="28"/>
        <v>0.28391303305882665</v>
      </c>
      <c r="T45" s="2">
        <f t="shared" si="29"/>
        <v>0.01</v>
      </c>
      <c r="U45" s="14">
        <f t="shared" si="30"/>
        <v>2.8391303305882664E-3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1.1259130330588264E-2</v>
      </c>
      <c r="AR45" s="9">
        <f t="shared" si="35"/>
        <v>113.58495833333335</v>
      </c>
      <c r="AS45" s="1">
        <f t="shared" si="36"/>
        <v>0.24</v>
      </c>
      <c r="AT45" s="1">
        <f t="shared" si="37"/>
        <v>381056.75</v>
      </c>
      <c r="AU45" s="1">
        <f t="shared" si="38"/>
        <v>783612532.04848766</v>
      </c>
    </row>
    <row r="46" spans="1:48" x14ac:dyDescent="0.15">
      <c r="C46" s="7">
        <v>4</v>
      </c>
      <c r="D46" s="7">
        <f t="shared" si="39"/>
        <v>19.780916414333301</v>
      </c>
      <c r="E46" s="10">
        <f t="shared" si="40"/>
        <v>11.82776486</v>
      </c>
      <c r="F46" s="7" t="s">
        <v>83</v>
      </c>
      <c r="G46" s="1">
        <v>5</v>
      </c>
      <c r="H46" s="9">
        <f t="shared" si="20"/>
        <v>19.780916414333301</v>
      </c>
      <c r="I46" s="9">
        <f t="shared" si="21"/>
        <v>292.9309164143333</v>
      </c>
      <c r="J46" s="9">
        <f t="shared" si="22"/>
        <v>0.19346446494228797</v>
      </c>
      <c r="K46" s="9">
        <f t="shared" si="23"/>
        <v>113.58495833333335</v>
      </c>
      <c r="L46" s="9">
        <f t="shared" si="24"/>
        <v>1.1358495833333335</v>
      </c>
      <c r="M46" s="1" t="s">
        <v>85</v>
      </c>
      <c r="N46" s="9">
        <f>(O45-P45)*$C$21/100</f>
        <v>3.6976677221999381</v>
      </c>
      <c r="O46" s="9">
        <f t="shared" si="41"/>
        <v>1.3304636739754354</v>
      </c>
      <c r="P46" s="9">
        <f t="shared" si="25"/>
        <v>0.25739744281080829</v>
      </c>
      <c r="Q46" s="12">
        <f t="shared" si="26"/>
        <v>6.1775386274593988E-2</v>
      </c>
      <c r="R46" s="9">
        <f t="shared" si="27"/>
        <v>0.27260390000000001</v>
      </c>
      <c r="S46" s="13">
        <f t="shared" si="28"/>
        <v>0.22661226150687494</v>
      </c>
      <c r="T46" s="2">
        <f t="shared" si="29"/>
        <v>0.01</v>
      </c>
      <c r="U46" s="14">
        <f t="shared" si="30"/>
        <v>2.2661226150687496E-3</v>
      </c>
      <c r="V46" s="13"/>
      <c r="W46" s="2"/>
      <c r="X46" s="14"/>
      <c r="Y46" s="2">
        <v>0.04</v>
      </c>
      <c r="Z46" s="2">
        <v>0.28999999999999998</v>
      </c>
      <c r="AA46" s="2">
        <f t="shared" si="31"/>
        <v>1.1599999999999999E-2</v>
      </c>
      <c r="AB46" s="2"/>
      <c r="AC46" s="2"/>
      <c r="AD46" s="2"/>
      <c r="AE46" s="13">
        <v>5.0000000000000001E-3</v>
      </c>
      <c r="AF46" s="2">
        <v>0.02</v>
      </c>
      <c r="AG46" s="16">
        <f t="shared" si="32"/>
        <v>1E-4</v>
      </c>
      <c r="AH46" s="13"/>
      <c r="AI46" s="2"/>
      <c r="AJ46" s="14"/>
      <c r="AL46" s="2"/>
      <c r="AM46" s="2"/>
      <c r="AN46" s="2">
        <v>1.4999999999999999E-2</v>
      </c>
      <c r="AO46" s="2">
        <v>0.26</v>
      </c>
      <c r="AP46" s="2">
        <f t="shared" si="33"/>
        <v>3.8999999999999998E-3</v>
      </c>
      <c r="AQ46" s="1">
        <f t="shared" si="34"/>
        <v>1.7866122615068748E-2</v>
      </c>
      <c r="AR46" s="9">
        <f t="shared" si="35"/>
        <v>113.58495833333335</v>
      </c>
      <c r="AS46" s="1">
        <f t="shared" si="36"/>
        <v>0.24</v>
      </c>
      <c r="AT46" s="1">
        <f t="shared" si="37"/>
        <v>381056.75</v>
      </c>
      <c r="AU46" s="1">
        <f t="shared" si="38"/>
        <v>1243445734.1920915</v>
      </c>
    </row>
    <row r="47" spans="1:48" x14ac:dyDescent="0.15">
      <c r="C47" s="7">
        <v>5</v>
      </c>
      <c r="D47" s="7">
        <f t="shared" si="39"/>
        <v>24.934872935483899</v>
      </c>
      <c r="E47" s="10">
        <f t="shared" si="40"/>
        <v>19.780916414333301</v>
      </c>
      <c r="F47" s="7" t="s">
        <v>85</v>
      </c>
      <c r="G47" s="1">
        <v>6</v>
      </c>
      <c r="H47" s="9">
        <f t="shared" si="20"/>
        <v>24.934872935483899</v>
      </c>
      <c r="I47" s="9">
        <f t="shared" si="21"/>
        <v>298.08487293548387</v>
      </c>
      <c r="J47" s="9">
        <f t="shared" si="22"/>
        <v>0.34371310439582176</v>
      </c>
      <c r="K47" s="9">
        <f t="shared" si="23"/>
        <v>113.58495833333335</v>
      </c>
      <c r="L47" s="9">
        <f t="shared" si="24"/>
        <v>1.1358495833333335</v>
      </c>
      <c r="M47" s="1" t="s">
        <v>83</v>
      </c>
      <c r="O47" s="9">
        <f t="shared" si="41"/>
        <v>2.2089158144979608</v>
      </c>
      <c r="P47" s="9">
        <f t="shared" si="25"/>
        <v>0.75923331195011923</v>
      </c>
      <c r="Q47" s="12">
        <f t="shared" si="26"/>
        <v>0.18221599486802861</v>
      </c>
      <c r="R47" s="9">
        <f t="shared" si="27"/>
        <v>0.27260390000000001</v>
      </c>
      <c r="S47" s="13">
        <f t="shared" si="28"/>
        <v>0.66842768892165005</v>
      </c>
      <c r="T47" s="2">
        <f t="shared" si="29"/>
        <v>0.01</v>
      </c>
      <c r="U47" s="14">
        <f t="shared" si="30"/>
        <v>6.6842768892165011E-3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2.6584276889216499E-2</v>
      </c>
      <c r="AR47" s="9">
        <f t="shared" si="35"/>
        <v>113.58495833333335</v>
      </c>
      <c r="AS47" s="1">
        <f t="shared" si="36"/>
        <v>0.24</v>
      </c>
      <c r="AT47" s="1">
        <f t="shared" si="37"/>
        <v>381056.75</v>
      </c>
      <c r="AU47" s="1">
        <f t="shared" si="38"/>
        <v>1850211509.608542</v>
      </c>
    </row>
    <row r="48" spans="1:48" x14ac:dyDescent="0.15">
      <c r="C48" s="7">
        <v>6</v>
      </c>
      <c r="D48" s="7">
        <f t="shared" si="39"/>
        <v>29.740015249999999</v>
      </c>
      <c r="E48" s="10">
        <f t="shared" si="40"/>
        <v>24.934872935483899</v>
      </c>
      <c r="F48" s="7" t="s">
        <v>83</v>
      </c>
      <c r="G48" s="1">
        <v>7</v>
      </c>
      <c r="H48" s="9">
        <f t="shared" si="20"/>
        <v>29.740015249999999</v>
      </c>
      <c r="I48" s="9">
        <f t="shared" si="21"/>
        <v>302.89001524999998</v>
      </c>
      <c r="J48" s="9">
        <f t="shared" si="22"/>
        <v>0.57709504294777669</v>
      </c>
      <c r="K48" s="9">
        <f t="shared" si="23"/>
        <v>113.58495833333335</v>
      </c>
      <c r="L48" s="9">
        <f t="shared" si="24"/>
        <v>1.1358495833333335</v>
      </c>
      <c r="M48" s="1" t="s">
        <v>83</v>
      </c>
      <c r="O48" s="9">
        <f t="shared" si="41"/>
        <v>2.5855320858811752</v>
      </c>
      <c r="P48" s="9">
        <f t="shared" si="25"/>
        <v>1.4920977501444515</v>
      </c>
      <c r="Q48" s="12">
        <f t="shared" si="26"/>
        <v>0.35810346003466831</v>
      </c>
      <c r="R48" s="9">
        <f t="shared" si="27"/>
        <v>0.27260390000000001</v>
      </c>
      <c r="S48" s="13">
        <f t="shared" si="28"/>
        <v>1.3136402671959877</v>
      </c>
      <c r="T48" s="2">
        <f t="shared" si="29"/>
        <v>0.01</v>
      </c>
      <c r="U48" s="14">
        <f t="shared" si="30"/>
        <v>1.3136402671959877E-2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3.3036402671959876E-2</v>
      </c>
      <c r="AR48" s="9">
        <f t="shared" si="35"/>
        <v>113.58495833333335</v>
      </c>
      <c r="AS48" s="1">
        <f t="shared" si="36"/>
        <v>0.24</v>
      </c>
      <c r="AT48" s="1">
        <f t="shared" si="37"/>
        <v>381056.75</v>
      </c>
      <c r="AU48" s="1">
        <f t="shared" si="38"/>
        <v>2299266318.7508659</v>
      </c>
    </row>
    <row r="49" spans="1:48" x14ac:dyDescent="0.15">
      <c r="C49" s="7">
        <v>7</v>
      </c>
      <c r="D49" s="7">
        <f t="shared" si="39"/>
        <v>30.387193399032299</v>
      </c>
      <c r="E49" s="10">
        <f t="shared" si="40"/>
        <v>29.740015249999999</v>
      </c>
      <c r="F49" s="7" t="s">
        <v>83</v>
      </c>
      <c r="G49" s="1">
        <v>8</v>
      </c>
      <c r="H49" s="9">
        <f t="shared" si="20"/>
        <v>30.387193399032299</v>
      </c>
      <c r="I49" s="9">
        <f t="shared" si="21"/>
        <v>303.53719339903228</v>
      </c>
      <c r="J49" s="9">
        <f t="shared" si="22"/>
        <v>0.61803603032855159</v>
      </c>
      <c r="K49" s="9">
        <f t="shared" si="23"/>
        <v>113.58495833333335</v>
      </c>
      <c r="L49" s="9">
        <f t="shared" si="24"/>
        <v>1.1358495833333335</v>
      </c>
      <c r="M49" s="1" t="s">
        <v>83</v>
      </c>
      <c r="O49" s="9">
        <f t="shared" si="41"/>
        <v>2.2292839190700571</v>
      </c>
      <c r="P49" s="9">
        <f t="shared" si="25"/>
        <v>1.3777777838173342</v>
      </c>
      <c r="Q49" s="12">
        <f t="shared" si="26"/>
        <v>0.33066666811616019</v>
      </c>
      <c r="R49" s="9">
        <f t="shared" si="27"/>
        <v>0.27260390000000001</v>
      </c>
      <c r="S49" s="13">
        <f t="shared" si="28"/>
        <v>1.212993167435096</v>
      </c>
      <c r="T49" s="2">
        <f t="shared" si="29"/>
        <v>0.01</v>
      </c>
      <c r="U49" s="14">
        <f t="shared" si="30"/>
        <v>1.2129931674350961E-2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3.2029931674350955E-2</v>
      </c>
      <c r="AR49" s="9">
        <f t="shared" si="35"/>
        <v>113.58495833333335</v>
      </c>
      <c r="AS49" s="1">
        <f t="shared" si="36"/>
        <v>0.24</v>
      </c>
      <c r="AT49" s="1">
        <f t="shared" si="37"/>
        <v>381056.75</v>
      </c>
      <c r="AU49" s="1">
        <f t="shared" si="38"/>
        <v>2229217987.8662829</v>
      </c>
    </row>
    <row r="50" spans="1:48" x14ac:dyDescent="0.15">
      <c r="C50" s="7">
        <v>8</v>
      </c>
      <c r="D50" s="7">
        <f t="shared" si="39"/>
        <v>29.245255969354801</v>
      </c>
      <c r="E50" s="10">
        <f t="shared" si="40"/>
        <v>30.387193399032299</v>
      </c>
      <c r="F50" s="7" t="s">
        <v>83</v>
      </c>
      <c r="G50" s="1">
        <v>9</v>
      </c>
      <c r="H50" s="9">
        <f t="shared" si="20"/>
        <v>29.245255969354801</v>
      </c>
      <c r="I50" s="9">
        <f t="shared" si="21"/>
        <v>302.39525596935476</v>
      </c>
      <c r="J50" s="9">
        <f t="shared" si="22"/>
        <v>0.54752675460001443</v>
      </c>
      <c r="K50" s="9">
        <f t="shared" si="23"/>
        <v>113.58495833333335</v>
      </c>
      <c r="L50" s="9">
        <f t="shared" si="24"/>
        <v>1.1358495833333335</v>
      </c>
      <c r="M50" s="1" t="s">
        <v>83</v>
      </c>
      <c r="O50" s="9">
        <f t="shared" si="41"/>
        <v>1.9873557185860564</v>
      </c>
      <c r="P50" s="9">
        <f t="shared" si="25"/>
        <v>1.088130426833203</v>
      </c>
      <c r="Q50" s="12">
        <f t="shared" si="26"/>
        <v>0.2611513024399687</v>
      </c>
      <c r="R50" s="9">
        <f t="shared" si="27"/>
        <v>0.27260390000000001</v>
      </c>
      <c r="S50" s="13">
        <f t="shared" si="28"/>
        <v>0.95798813751369183</v>
      </c>
      <c r="T50" s="2">
        <f t="shared" si="29"/>
        <v>0.01</v>
      </c>
      <c r="U50" s="14">
        <f t="shared" si="30"/>
        <v>9.5798813751369182E-3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2.9479881375136914E-2</v>
      </c>
      <c r="AR50" s="9">
        <f t="shared" si="35"/>
        <v>113.58495833333335</v>
      </c>
      <c r="AS50" s="1">
        <f t="shared" si="36"/>
        <v>0.24</v>
      </c>
      <c r="AT50" s="1">
        <f t="shared" si="37"/>
        <v>381056.75</v>
      </c>
      <c r="AU50" s="1">
        <f t="shared" si="38"/>
        <v>2051739682.4247546</v>
      </c>
    </row>
    <row r="51" spans="1:48" x14ac:dyDescent="0.15">
      <c r="C51" s="7">
        <v>9</v>
      </c>
      <c r="D51" s="7">
        <f t="shared" si="39"/>
        <v>24.532737119</v>
      </c>
      <c r="E51" s="10">
        <f t="shared" si="40"/>
        <v>29.245255969354801</v>
      </c>
      <c r="F51" s="7" t="s">
        <v>83</v>
      </c>
      <c r="G51" s="1">
        <v>10</v>
      </c>
      <c r="H51" s="9">
        <f t="shared" si="20"/>
        <v>24.532737119</v>
      </c>
      <c r="I51" s="9">
        <f t="shared" si="21"/>
        <v>297.68273711899997</v>
      </c>
      <c r="J51" s="9">
        <f t="shared" si="22"/>
        <v>0.32887616204961606</v>
      </c>
      <c r="K51" s="9">
        <f t="shared" si="23"/>
        <v>113.58495833333335</v>
      </c>
      <c r="L51" s="9">
        <f t="shared" si="24"/>
        <v>1.1358495833333335</v>
      </c>
      <c r="M51" s="1" t="s">
        <v>83</v>
      </c>
      <c r="O51" s="9">
        <f t="shared" si="41"/>
        <v>2.0350748750861869</v>
      </c>
      <c r="P51" s="9">
        <f t="shared" si="25"/>
        <v>0.66928761440194695</v>
      </c>
      <c r="Q51" s="12">
        <f t="shared" si="26"/>
        <v>0.16062902745646726</v>
      </c>
      <c r="R51" s="9">
        <f t="shared" si="27"/>
        <v>0.27260390000000001</v>
      </c>
      <c r="S51" s="13">
        <f t="shared" si="28"/>
        <v>0.589239653051432</v>
      </c>
      <c r="T51" s="2">
        <f t="shared" si="29"/>
        <v>0.01</v>
      </c>
      <c r="U51" s="14">
        <f t="shared" si="30"/>
        <v>5.8923965305143202E-3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2.5792396530514319E-2</v>
      </c>
      <c r="AR51" s="9">
        <f t="shared" si="35"/>
        <v>113.58495833333335</v>
      </c>
      <c r="AS51" s="1">
        <f t="shared" si="36"/>
        <v>0.24</v>
      </c>
      <c r="AT51" s="1">
        <f t="shared" si="37"/>
        <v>381056.75</v>
      </c>
      <c r="AU51" s="1">
        <f t="shared" si="38"/>
        <v>1795098249.9923651</v>
      </c>
    </row>
    <row r="52" spans="1:48" x14ac:dyDescent="0.15">
      <c r="C52" s="7">
        <v>10</v>
      </c>
      <c r="D52" s="7">
        <f t="shared" si="39"/>
        <v>20.672713949677402</v>
      </c>
      <c r="E52" s="10">
        <f t="shared" si="40"/>
        <v>24.532737119</v>
      </c>
      <c r="F52" s="7" t="s">
        <v>83</v>
      </c>
      <c r="G52" s="1">
        <v>11</v>
      </c>
      <c r="H52" s="9">
        <f t="shared" si="20"/>
        <v>20.672713949677402</v>
      </c>
      <c r="I52" s="9">
        <f t="shared" si="21"/>
        <v>293.82271394967739</v>
      </c>
      <c r="J52" s="9">
        <f t="shared" si="22"/>
        <v>0.21400084858458998</v>
      </c>
      <c r="K52" s="9">
        <f t="shared" si="23"/>
        <v>113.58495833333335</v>
      </c>
      <c r="L52" s="9">
        <f t="shared" si="24"/>
        <v>1.1358495833333335</v>
      </c>
      <c r="M52" s="1" t="s">
        <v>85</v>
      </c>
      <c r="N52" s="9">
        <f>(O51-P51)*$C$21/100</f>
        <v>1.2974978976500282</v>
      </c>
      <c r="O52" s="9">
        <f t="shared" si="41"/>
        <v>1.2041389463675454</v>
      </c>
      <c r="P52" s="9">
        <f t="shared" si="25"/>
        <v>0.25768675633640881</v>
      </c>
      <c r="Q52" s="12">
        <f t="shared" si="26"/>
        <v>6.1844821520738114E-2</v>
      </c>
      <c r="R52" s="9">
        <f t="shared" si="27"/>
        <v>0.27260390000000001</v>
      </c>
      <c r="S52" s="13">
        <f t="shared" si="28"/>
        <v>0.22686697263222613</v>
      </c>
      <c r="T52" s="2">
        <f t="shared" si="29"/>
        <v>0.01</v>
      </c>
      <c r="U52" s="14">
        <f t="shared" si="30"/>
        <v>2.2686697263222615E-3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5.0000000000000001E-3</v>
      </c>
      <c r="AF52" s="2">
        <v>0.02</v>
      </c>
      <c r="AG52" s="16">
        <f t="shared" si="32"/>
        <v>1E-4</v>
      </c>
      <c r="AH52" s="13"/>
      <c r="AI52" s="2"/>
      <c r="AJ52" s="14"/>
      <c r="AL52" s="2"/>
      <c r="AM52" s="2"/>
      <c r="AN52" s="2">
        <v>1.4999999999999999E-2</v>
      </c>
      <c r="AO52" s="2">
        <v>0.26</v>
      </c>
      <c r="AP52" s="2">
        <f t="shared" si="33"/>
        <v>3.8999999999999998E-3</v>
      </c>
      <c r="AQ52" s="1">
        <f t="shared" si="34"/>
        <v>1.786866972632226E-2</v>
      </c>
      <c r="AR52" s="9">
        <f t="shared" si="35"/>
        <v>113.58495833333335</v>
      </c>
      <c r="AS52" s="1">
        <f t="shared" si="36"/>
        <v>0.24</v>
      </c>
      <c r="AT52" s="1">
        <f t="shared" si="37"/>
        <v>381056.75</v>
      </c>
      <c r="AU52" s="1">
        <f t="shared" si="38"/>
        <v>1243623007.94594</v>
      </c>
    </row>
    <row r="53" spans="1:48" x14ac:dyDescent="0.15">
      <c r="C53" s="7">
        <v>11</v>
      </c>
      <c r="D53" s="7">
        <f t="shared" si="39"/>
        <v>11.6334275844</v>
      </c>
      <c r="E53" s="10">
        <f t="shared" si="40"/>
        <v>20.672713949677402</v>
      </c>
      <c r="F53" s="7" t="s">
        <v>85</v>
      </c>
      <c r="G53" s="1">
        <v>12</v>
      </c>
      <c r="H53" s="9">
        <f t="shared" si="20"/>
        <v>11.6334275844</v>
      </c>
      <c r="I53" s="9">
        <f t="shared" si="21"/>
        <v>284.78342758439999</v>
      </c>
      <c r="J53" s="9">
        <f t="shared" si="22"/>
        <v>7.4749283016762466E-2</v>
      </c>
      <c r="K53" s="9">
        <f t="shared" si="23"/>
        <v>113.58495833333335</v>
      </c>
      <c r="L53" s="9">
        <f t="shared" si="24"/>
        <v>1.1358495833333335</v>
      </c>
      <c r="M53" s="1" t="s">
        <v>83</v>
      </c>
      <c r="O53" s="9">
        <f t="shared" si="41"/>
        <v>2.08230177336447</v>
      </c>
      <c r="P53" s="9">
        <f t="shared" si="25"/>
        <v>0.15565056458352713</v>
      </c>
      <c r="Q53" s="12">
        <f t="shared" si="26"/>
        <v>3.735613550004651E-2</v>
      </c>
      <c r="R53" s="9">
        <f t="shared" si="27"/>
        <v>0.27260390000000001</v>
      </c>
      <c r="S53" s="13">
        <f t="shared" si="28"/>
        <v>0.13703448666745599</v>
      </c>
      <c r="T53" s="2">
        <f t="shared" si="29"/>
        <v>0.01</v>
      </c>
      <c r="U53" s="14">
        <f t="shared" si="30"/>
        <v>1.3703448666745599E-3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9.7903448666745579E-3</v>
      </c>
      <c r="AR53" s="9">
        <f t="shared" si="35"/>
        <v>113.58495833333335</v>
      </c>
      <c r="AS53" s="1">
        <f t="shared" si="36"/>
        <v>0.24</v>
      </c>
      <c r="AT53" s="1">
        <f t="shared" si="37"/>
        <v>381056.75</v>
      </c>
      <c r="AU53" s="1">
        <f t="shared" si="38"/>
        <v>681388056.21250212</v>
      </c>
      <c r="AV53" s="1">
        <f>SUM(AU42:AU53)</f>
        <v>16137014579.565907</v>
      </c>
    </row>
    <row r="54" spans="1:48" x14ac:dyDescent="0.15">
      <c r="C54" s="7">
        <v>12</v>
      </c>
      <c r="D54" s="7">
        <f t="shared" si="39"/>
        <v>6.0781830874193501</v>
      </c>
      <c r="E54" s="10">
        <f t="shared" si="40"/>
        <v>11.6334275844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5.5637192800322604</v>
      </c>
      <c r="E58" s="7"/>
      <c r="F58" s="7"/>
      <c r="G58" s="1">
        <v>1</v>
      </c>
      <c r="H58" s="9">
        <f t="shared" ref="H58:H69" si="42">E59</f>
        <v>5.5637192800322604</v>
      </c>
      <c r="I58" s="9">
        <f t="shared" ref="I58:I69" si="43">H58+273.15</f>
        <v>278.71371928003225</v>
      </c>
      <c r="J58" s="9">
        <f t="shared" ref="J58:J69" si="44">EXP(($C$15*(I58-$C$13))/($C$16*I58*$C$13))</f>
        <v>3.5501007009146941E-2</v>
      </c>
      <c r="K58" s="9">
        <f t="shared" ref="K58:K69" si="45">$B$58/12</f>
        <v>7.8262083333333337</v>
      </c>
      <c r="L58" s="9">
        <f t="shared" ref="L58:L69" si="46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7">O58*J58</f>
        <v>2.778382768967109E-3</v>
      </c>
      <c r="Q58" s="12">
        <f t="shared" ref="Q58:Q69" si="48">P58*$B$60</f>
        <v>5.2789272610375066E-4</v>
      </c>
      <c r="R58" s="9">
        <f t="shared" ref="R58:R69" si="49">L58*$B$60</f>
        <v>1.4869795833333335E-2</v>
      </c>
      <c r="S58" s="13">
        <f t="shared" ref="S58:S69" si="50">Q58/R58</f>
        <v>3.5501007009146941E-2</v>
      </c>
      <c r="T58" s="2">
        <f t="shared" ref="T58:T69" si="51">$B$59/100</f>
        <v>0.01</v>
      </c>
      <c r="U58" s="14">
        <f t="shared" ref="U58:U69" si="52">S58*T58</f>
        <v>3.5501007009146942E-4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1.235501007009147E-2</v>
      </c>
      <c r="AR58" s="9">
        <f t="shared" ref="AR58:AR69" si="56">$B$58/12</f>
        <v>7.8262083333333337</v>
      </c>
      <c r="AS58" s="1">
        <f t="shared" ref="AS58:AS69" si="57">$B$60</f>
        <v>0.19</v>
      </c>
      <c r="AT58" s="1">
        <f t="shared" ref="AT58:AT69" si="58">$E$5/12</f>
        <v>3727646.4166666665</v>
      </c>
      <c r="AU58" s="1">
        <f t="shared" ref="AU58:AU69" si="59">AT58*10000*AS58*0.67*AR58*AQ58</f>
        <v>458836145.65696895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7.1550175980645196</v>
      </c>
      <c r="E59" s="10">
        <f t="shared" ref="E59:E70" si="61">D58</f>
        <v>5.5637192800322604</v>
      </c>
      <c r="F59" s="7" t="s">
        <v>83</v>
      </c>
      <c r="G59" s="1">
        <v>2</v>
      </c>
      <c r="H59" s="9">
        <f t="shared" si="42"/>
        <v>7.1550175980645196</v>
      </c>
      <c r="I59" s="9">
        <f t="shared" si="43"/>
        <v>280.30501759806452</v>
      </c>
      <c r="J59" s="9">
        <f t="shared" si="44"/>
        <v>4.3288472524065189E-2</v>
      </c>
      <c r="K59" s="9">
        <f t="shared" si="45"/>
        <v>7.8262083333333337</v>
      </c>
      <c r="L59" s="9">
        <f t="shared" si="46"/>
        <v>7.8262083333333343E-2</v>
      </c>
      <c r="M59" s="1" t="s">
        <v>83</v>
      </c>
      <c r="O59" s="9">
        <f t="shared" ref="O59:O69" si="62">L59+O58-P58-N59</f>
        <v>0.15374578389769958</v>
      </c>
      <c r="P59" s="9">
        <f t="shared" si="47"/>
        <v>6.6554201419464325E-3</v>
      </c>
      <c r="Q59" s="12">
        <f t="shared" si="48"/>
        <v>1.2645298269698222E-3</v>
      </c>
      <c r="R59" s="9">
        <f t="shared" si="49"/>
        <v>1.4869795833333335E-2</v>
      </c>
      <c r="S59" s="13">
        <f t="shared" si="50"/>
        <v>8.5040160681638277E-2</v>
      </c>
      <c r="T59" s="2">
        <f t="shared" si="51"/>
        <v>0.01</v>
      </c>
      <c r="U59" s="14">
        <f t="shared" si="52"/>
        <v>8.5040160681638282E-4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1.2850401606816383E-2</v>
      </c>
      <c r="AR59" s="9">
        <f t="shared" si="56"/>
        <v>7.8262083333333337</v>
      </c>
      <c r="AS59" s="1">
        <f t="shared" si="57"/>
        <v>0.19</v>
      </c>
      <c r="AT59" s="1">
        <f t="shared" si="58"/>
        <v>3727646.4166666665</v>
      </c>
      <c r="AU59" s="1">
        <f t="shared" si="59"/>
        <v>477233827.40813071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9.6228418250000001</v>
      </c>
      <c r="E60" s="10">
        <f t="shared" si="61"/>
        <v>7.1550175980645196</v>
      </c>
      <c r="F60" s="7" t="s">
        <v>83</v>
      </c>
      <c r="G60" s="1">
        <v>3</v>
      </c>
      <c r="H60" s="9">
        <f t="shared" si="42"/>
        <v>9.6228418250000001</v>
      </c>
      <c r="I60" s="9">
        <f t="shared" si="43"/>
        <v>282.772841825</v>
      </c>
      <c r="J60" s="9">
        <f t="shared" si="44"/>
        <v>5.8617838496355289E-2</v>
      </c>
      <c r="K60" s="9">
        <f t="shared" si="45"/>
        <v>7.8262083333333337</v>
      </c>
      <c r="L60" s="9">
        <f t="shared" si="46"/>
        <v>7.8262083333333343E-2</v>
      </c>
      <c r="M60" s="1" t="s">
        <v>83</v>
      </c>
      <c r="O60" s="9">
        <f t="shared" si="62"/>
        <v>0.2253524470890865</v>
      </c>
      <c r="P60" s="9">
        <f t="shared" si="47"/>
        <v>1.3209673348226522E-2</v>
      </c>
      <c r="Q60" s="12">
        <f t="shared" si="48"/>
        <v>2.5098379361630395E-3</v>
      </c>
      <c r="R60" s="9">
        <f t="shared" si="49"/>
        <v>1.4869795833333335E-2</v>
      </c>
      <c r="S60" s="13">
        <f t="shared" si="50"/>
        <v>0.16878765278920535</v>
      </c>
      <c r="T60" s="2">
        <f t="shared" si="51"/>
        <v>0.01</v>
      </c>
      <c r="U60" s="14">
        <f t="shared" si="52"/>
        <v>1.6878765278920535E-3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1.3687876527892055E-2</v>
      </c>
      <c r="AR60" s="9">
        <f t="shared" si="56"/>
        <v>7.8262083333333337</v>
      </c>
      <c r="AS60" s="1">
        <f t="shared" si="57"/>
        <v>0.19</v>
      </c>
      <c r="AT60" s="1">
        <f t="shared" si="58"/>
        <v>3727646.4166666665</v>
      </c>
      <c r="AU60" s="1">
        <f t="shared" si="59"/>
        <v>508335685.09102696</v>
      </c>
    </row>
    <row r="61" spans="1:48" x14ac:dyDescent="0.15">
      <c r="C61" s="7">
        <v>3</v>
      </c>
      <c r="D61" s="7">
        <f t="shared" si="60"/>
        <v>11.82776486</v>
      </c>
      <c r="E61" s="10">
        <f t="shared" si="61"/>
        <v>9.6228418250000001</v>
      </c>
      <c r="F61" s="7" t="s">
        <v>83</v>
      </c>
      <c r="G61" s="1">
        <v>4</v>
      </c>
      <c r="H61" s="9">
        <f t="shared" si="42"/>
        <v>11.82776486</v>
      </c>
      <c r="I61" s="9">
        <f t="shared" si="43"/>
        <v>284.97776485999998</v>
      </c>
      <c r="J61" s="9">
        <f t="shared" si="44"/>
        <v>7.6512582043325103E-2</v>
      </c>
      <c r="K61" s="9">
        <f t="shared" si="45"/>
        <v>7.8262083333333337</v>
      </c>
      <c r="L61" s="9">
        <f t="shared" si="46"/>
        <v>7.8262083333333343E-2</v>
      </c>
      <c r="M61" s="1" t="s">
        <v>83</v>
      </c>
      <c r="O61" s="9">
        <f t="shared" si="62"/>
        <v>0.29040485707419328</v>
      </c>
      <c r="P61" s="9">
        <f t="shared" si="47"/>
        <v>2.2219625452669315E-2</v>
      </c>
      <c r="Q61" s="12">
        <f t="shared" si="48"/>
        <v>4.2217288360071699E-3</v>
      </c>
      <c r="R61" s="9">
        <f t="shared" si="49"/>
        <v>1.4869795833333335E-2</v>
      </c>
      <c r="S61" s="13">
        <f t="shared" si="50"/>
        <v>0.28391303305882665</v>
      </c>
      <c r="T61" s="2">
        <f t="shared" si="51"/>
        <v>0.01</v>
      </c>
      <c r="U61" s="14">
        <f t="shared" si="52"/>
        <v>2.8391303305882664E-3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1.4839130330588268E-2</v>
      </c>
      <c r="AR61" s="9">
        <f t="shared" si="56"/>
        <v>7.8262083333333337</v>
      </c>
      <c r="AS61" s="1">
        <f t="shared" si="57"/>
        <v>0.19</v>
      </c>
      <c r="AT61" s="1">
        <f t="shared" si="58"/>
        <v>3727646.4166666665</v>
      </c>
      <c r="AU61" s="1">
        <f t="shared" si="59"/>
        <v>551090555.74716628</v>
      </c>
    </row>
    <row r="62" spans="1:48" x14ac:dyDescent="0.15">
      <c r="C62" s="7">
        <v>4</v>
      </c>
      <c r="D62" s="7">
        <f t="shared" si="60"/>
        <v>19.780916414333301</v>
      </c>
      <c r="E62" s="10">
        <f t="shared" si="61"/>
        <v>11.82776486</v>
      </c>
      <c r="F62" s="7" t="s">
        <v>83</v>
      </c>
      <c r="G62" s="1">
        <v>5</v>
      </c>
      <c r="H62" s="9">
        <f t="shared" si="42"/>
        <v>19.780916414333301</v>
      </c>
      <c r="I62" s="9">
        <f t="shared" si="43"/>
        <v>292.9309164143333</v>
      </c>
      <c r="J62" s="9">
        <f t="shared" si="44"/>
        <v>0.19346446494228797</v>
      </c>
      <c r="K62" s="9">
        <f t="shared" si="45"/>
        <v>7.8262083333333337</v>
      </c>
      <c r="L62" s="9">
        <f t="shared" si="46"/>
        <v>7.8262083333333343E-2</v>
      </c>
      <c r="M62" s="1" t="s">
        <v>85</v>
      </c>
      <c r="N62" s="9">
        <f>(O61-P61)*$C$21/100</f>
        <v>0.25477597004044777</v>
      </c>
      <c r="O62" s="9">
        <f t="shared" si="62"/>
        <v>9.1671344914409536E-2</v>
      </c>
      <c r="P62" s="9">
        <f t="shared" si="47"/>
        <v>1.7735147694406171E-2</v>
      </c>
      <c r="Q62" s="12">
        <f t="shared" si="48"/>
        <v>3.3696780619371725E-3</v>
      </c>
      <c r="R62" s="9">
        <f t="shared" si="49"/>
        <v>1.4869795833333335E-2</v>
      </c>
      <c r="S62" s="13">
        <f t="shared" si="50"/>
        <v>0.22661226150687491</v>
      </c>
      <c r="T62" s="2">
        <f t="shared" si="51"/>
        <v>0.01</v>
      </c>
      <c r="U62" s="14">
        <f t="shared" si="52"/>
        <v>2.2661226150687492E-3</v>
      </c>
      <c r="V62" s="13"/>
      <c r="W62" s="2"/>
      <c r="X62" s="14"/>
      <c r="Y62" s="2">
        <v>0.04</v>
      </c>
      <c r="Z62" s="2">
        <v>0.21</v>
      </c>
      <c r="AA62" s="2">
        <f t="shared" si="53"/>
        <v>8.3999999999999995E-3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1.4999999999999999E-2</v>
      </c>
      <c r="AO62" s="2">
        <v>0.78</v>
      </c>
      <c r="AP62" s="2">
        <f t="shared" si="54"/>
        <v>1.17E-2</v>
      </c>
      <c r="AQ62" s="1">
        <f t="shared" si="55"/>
        <v>2.2366122615068748E-2</v>
      </c>
      <c r="AR62" s="9">
        <f t="shared" si="56"/>
        <v>7.8262083333333337</v>
      </c>
      <c r="AS62" s="1">
        <f t="shared" si="57"/>
        <v>0.19</v>
      </c>
      <c r="AT62" s="1">
        <f t="shared" si="58"/>
        <v>3727646.4166666665</v>
      </c>
      <c r="AU62" s="1">
        <f t="shared" si="59"/>
        <v>830625425.29464185</v>
      </c>
    </row>
    <row r="63" spans="1:48" x14ac:dyDescent="0.15">
      <c r="C63" s="7">
        <v>5</v>
      </c>
      <c r="D63" s="7">
        <f t="shared" si="60"/>
        <v>24.934872935483899</v>
      </c>
      <c r="E63" s="10">
        <f t="shared" si="61"/>
        <v>19.780916414333301</v>
      </c>
      <c r="F63" s="7" t="s">
        <v>85</v>
      </c>
      <c r="G63" s="1">
        <v>6</v>
      </c>
      <c r="H63" s="9">
        <f t="shared" si="42"/>
        <v>24.934872935483899</v>
      </c>
      <c r="I63" s="9">
        <f t="shared" si="43"/>
        <v>298.08487293548387</v>
      </c>
      <c r="J63" s="9">
        <f t="shared" si="44"/>
        <v>0.34371310439582176</v>
      </c>
      <c r="K63" s="9">
        <f t="shared" si="45"/>
        <v>7.8262083333333337</v>
      </c>
      <c r="L63" s="9">
        <f t="shared" si="46"/>
        <v>7.8262083333333343E-2</v>
      </c>
      <c r="M63" s="1" t="s">
        <v>83</v>
      </c>
      <c r="O63" s="9">
        <f t="shared" si="62"/>
        <v>0.1521982805533367</v>
      </c>
      <c r="P63" s="9">
        <f t="shared" si="47"/>
        <v>5.2312543492693583E-2</v>
      </c>
      <c r="Q63" s="12">
        <f t="shared" si="48"/>
        <v>9.9393832636117813E-3</v>
      </c>
      <c r="R63" s="9">
        <f t="shared" si="49"/>
        <v>1.4869795833333335E-2</v>
      </c>
      <c r="S63" s="13">
        <f t="shared" si="50"/>
        <v>0.66842768892164994</v>
      </c>
      <c r="T63" s="2">
        <f t="shared" si="51"/>
        <v>0.01</v>
      </c>
      <c r="U63" s="14">
        <f t="shared" si="52"/>
        <v>6.6842768892164993E-3</v>
      </c>
      <c r="V63" s="13"/>
      <c r="W63" s="2"/>
      <c r="X63" s="14"/>
      <c r="Y63" s="2">
        <v>0.05</v>
      </c>
      <c r="Z63" s="2">
        <v>0.21</v>
      </c>
      <c r="AA63" s="2">
        <f t="shared" si="53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4"/>
        <v>1.5600000000000001E-2</v>
      </c>
      <c r="AQ63" s="1">
        <f t="shared" si="55"/>
        <v>3.27842768892165E-2</v>
      </c>
      <c r="AR63" s="9">
        <f t="shared" si="56"/>
        <v>7.8262083333333337</v>
      </c>
      <c r="AS63" s="1">
        <f t="shared" si="57"/>
        <v>0.19</v>
      </c>
      <c r="AT63" s="1">
        <f t="shared" si="58"/>
        <v>3727646.4166666665</v>
      </c>
      <c r="AU63" s="1">
        <f t="shared" si="59"/>
        <v>1217531281.695473</v>
      </c>
    </row>
    <row r="64" spans="1:48" x14ac:dyDescent="0.15">
      <c r="C64" s="7">
        <v>6</v>
      </c>
      <c r="D64" s="7">
        <f t="shared" si="60"/>
        <v>29.740015249999999</v>
      </c>
      <c r="E64" s="10">
        <f t="shared" si="61"/>
        <v>24.934872935483899</v>
      </c>
      <c r="F64" s="7" t="s">
        <v>83</v>
      </c>
      <c r="G64" s="1">
        <v>7</v>
      </c>
      <c r="H64" s="9">
        <f t="shared" si="42"/>
        <v>29.740015249999999</v>
      </c>
      <c r="I64" s="9">
        <f t="shared" si="43"/>
        <v>302.89001524999998</v>
      </c>
      <c r="J64" s="9">
        <f t="shared" si="44"/>
        <v>0.57709504294777669</v>
      </c>
      <c r="K64" s="9">
        <f t="shared" si="45"/>
        <v>7.8262083333333337</v>
      </c>
      <c r="L64" s="9">
        <f t="shared" si="46"/>
        <v>7.8262083333333343E-2</v>
      </c>
      <c r="M64" s="1" t="s">
        <v>83</v>
      </c>
      <c r="O64" s="9">
        <f t="shared" si="62"/>
        <v>0.17814782039397647</v>
      </c>
      <c r="P64" s="9">
        <f t="shared" si="47"/>
        <v>0.10280822406131467</v>
      </c>
      <c r="Q64" s="12">
        <f t="shared" si="48"/>
        <v>1.9533562571649787E-2</v>
      </c>
      <c r="R64" s="9">
        <f t="shared" si="49"/>
        <v>1.4869795833333335E-2</v>
      </c>
      <c r="S64" s="13">
        <f t="shared" si="50"/>
        <v>1.3136402671959877</v>
      </c>
      <c r="T64" s="2">
        <f t="shared" si="51"/>
        <v>0.01</v>
      </c>
      <c r="U64" s="14">
        <f t="shared" si="52"/>
        <v>1.3136402671959877E-2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3.923640267195988E-2</v>
      </c>
      <c r="AR64" s="9">
        <f t="shared" si="56"/>
        <v>7.8262083333333337</v>
      </c>
      <c r="AS64" s="1">
        <f t="shared" si="57"/>
        <v>0.19</v>
      </c>
      <c r="AT64" s="1">
        <f t="shared" si="58"/>
        <v>3727646.4166666665</v>
      </c>
      <c r="AU64" s="1">
        <f t="shared" si="59"/>
        <v>1457148126.0891907</v>
      </c>
    </row>
    <row r="65" spans="1:48" x14ac:dyDescent="0.15">
      <c r="C65" s="7">
        <v>7</v>
      </c>
      <c r="D65" s="7">
        <f t="shared" si="60"/>
        <v>30.387193399032299</v>
      </c>
      <c r="E65" s="10">
        <f t="shared" si="61"/>
        <v>29.740015249999999</v>
      </c>
      <c r="F65" s="7" t="s">
        <v>83</v>
      </c>
      <c r="G65" s="1">
        <v>8</v>
      </c>
      <c r="H65" s="9">
        <f t="shared" si="42"/>
        <v>30.387193399032299</v>
      </c>
      <c r="I65" s="9">
        <f t="shared" si="43"/>
        <v>303.53719339903228</v>
      </c>
      <c r="J65" s="9">
        <f t="shared" si="44"/>
        <v>0.61803603032855159</v>
      </c>
      <c r="K65" s="9">
        <f t="shared" si="45"/>
        <v>7.8262083333333337</v>
      </c>
      <c r="L65" s="9">
        <f t="shared" si="46"/>
        <v>7.8262083333333343E-2</v>
      </c>
      <c r="M65" s="1" t="s">
        <v>83</v>
      </c>
      <c r="O65" s="9">
        <f t="shared" si="62"/>
        <v>0.15360167966599514</v>
      </c>
      <c r="P65" s="9">
        <f t="shared" si="47"/>
        <v>9.4931372352569432E-2</v>
      </c>
      <c r="Q65" s="12">
        <f t="shared" si="48"/>
        <v>1.8036960746988191E-2</v>
      </c>
      <c r="R65" s="9">
        <f t="shared" si="49"/>
        <v>1.4869795833333335E-2</v>
      </c>
      <c r="S65" s="13">
        <f t="shared" si="50"/>
        <v>1.2129931674350958</v>
      </c>
      <c r="T65" s="2">
        <f t="shared" si="51"/>
        <v>0.01</v>
      </c>
      <c r="U65" s="14">
        <f t="shared" si="52"/>
        <v>1.2129931674350959E-2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3.8229931674350959E-2</v>
      </c>
      <c r="AR65" s="9">
        <f t="shared" si="56"/>
        <v>7.8262083333333337</v>
      </c>
      <c r="AS65" s="1">
        <f t="shared" si="57"/>
        <v>0.19</v>
      </c>
      <c r="AT65" s="1">
        <f t="shared" si="58"/>
        <v>3727646.4166666665</v>
      </c>
      <c r="AU65" s="1">
        <f t="shared" si="59"/>
        <v>1419770149.8157177</v>
      </c>
    </row>
    <row r="66" spans="1:48" x14ac:dyDescent="0.15">
      <c r="C66" s="7">
        <v>8</v>
      </c>
      <c r="D66" s="7">
        <f t="shared" si="60"/>
        <v>29.245255969354801</v>
      </c>
      <c r="E66" s="10">
        <f t="shared" si="61"/>
        <v>30.387193399032299</v>
      </c>
      <c r="F66" s="7" t="s">
        <v>83</v>
      </c>
      <c r="G66" s="1">
        <v>9</v>
      </c>
      <c r="H66" s="9">
        <f t="shared" si="42"/>
        <v>29.245255969354801</v>
      </c>
      <c r="I66" s="9">
        <f t="shared" si="43"/>
        <v>302.39525596935476</v>
      </c>
      <c r="J66" s="9">
        <f t="shared" si="44"/>
        <v>0.54752675460001443</v>
      </c>
      <c r="K66" s="9">
        <f t="shared" si="45"/>
        <v>7.8262083333333337</v>
      </c>
      <c r="L66" s="9">
        <f t="shared" si="46"/>
        <v>7.8262083333333343E-2</v>
      </c>
      <c r="M66" s="1" t="s">
        <v>83</v>
      </c>
      <c r="O66" s="9">
        <f t="shared" si="62"/>
        <v>0.13693239064675905</v>
      </c>
      <c r="P66" s="9">
        <f t="shared" si="47"/>
        <v>7.4974147450441356E-2</v>
      </c>
      <c r="Q66" s="12">
        <f t="shared" si="48"/>
        <v>1.4245088015583858E-2</v>
      </c>
      <c r="R66" s="9">
        <f t="shared" si="49"/>
        <v>1.4869795833333335E-2</v>
      </c>
      <c r="S66" s="13">
        <f t="shared" si="50"/>
        <v>0.95798813751369194</v>
      </c>
      <c r="T66" s="2">
        <f t="shared" si="51"/>
        <v>0.01</v>
      </c>
      <c r="U66" s="14">
        <f t="shared" si="52"/>
        <v>9.57988137513692E-3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3.5679881375136918E-2</v>
      </c>
      <c r="AR66" s="9">
        <f t="shared" si="56"/>
        <v>7.8262083333333337</v>
      </c>
      <c r="AS66" s="1">
        <f t="shared" si="57"/>
        <v>0.19</v>
      </c>
      <c r="AT66" s="1">
        <f t="shared" si="58"/>
        <v>3727646.4166666665</v>
      </c>
      <c r="AU66" s="1">
        <f t="shared" si="59"/>
        <v>1325067252.4578922</v>
      </c>
    </row>
    <row r="67" spans="1:48" x14ac:dyDescent="0.15">
      <c r="C67" s="7">
        <v>9</v>
      </c>
      <c r="D67" s="7">
        <f t="shared" si="60"/>
        <v>24.532737119</v>
      </c>
      <c r="E67" s="10">
        <f t="shared" si="61"/>
        <v>29.245255969354801</v>
      </c>
      <c r="F67" s="7" t="s">
        <v>83</v>
      </c>
      <c r="G67" s="1">
        <v>10</v>
      </c>
      <c r="H67" s="9">
        <f t="shared" si="42"/>
        <v>24.532737119</v>
      </c>
      <c r="I67" s="9">
        <f t="shared" si="43"/>
        <v>297.68273711899997</v>
      </c>
      <c r="J67" s="9">
        <f t="shared" si="44"/>
        <v>0.32887616204961606</v>
      </c>
      <c r="K67" s="9">
        <f t="shared" si="45"/>
        <v>7.8262083333333337</v>
      </c>
      <c r="L67" s="9">
        <f t="shared" si="46"/>
        <v>7.8262083333333343E-2</v>
      </c>
      <c r="M67" s="1" t="s">
        <v>83</v>
      </c>
      <c r="O67" s="9">
        <f t="shared" si="62"/>
        <v>0.14022032652965105</v>
      </c>
      <c r="P67" s="9">
        <f t="shared" si="47"/>
        <v>4.6115122830415599E-2</v>
      </c>
      <c r="Q67" s="12">
        <f t="shared" si="48"/>
        <v>8.7618733377789644E-3</v>
      </c>
      <c r="R67" s="9">
        <f t="shared" si="49"/>
        <v>1.4869795833333335E-2</v>
      </c>
      <c r="S67" s="13">
        <f t="shared" si="50"/>
        <v>0.58923965305143211</v>
      </c>
      <c r="T67" s="2">
        <f t="shared" si="51"/>
        <v>0.01</v>
      </c>
      <c r="U67" s="14">
        <f t="shared" si="52"/>
        <v>5.8923965305143211E-3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3.1992396530514319E-2</v>
      </c>
      <c r="AR67" s="9">
        <f t="shared" si="56"/>
        <v>7.8262083333333337</v>
      </c>
      <c r="AS67" s="1">
        <f t="shared" si="57"/>
        <v>0.19</v>
      </c>
      <c r="AT67" s="1">
        <f t="shared" si="58"/>
        <v>3727646.4166666665</v>
      </c>
      <c r="AU67" s="1">
        <f t="shared" si="59"/>
        <v>1188122699.3028178</v>
      </c>
    </row>
    <row r="68" spans="1:48" x14ac:dyDescent="0.15">
      <c r="C68" s="7">
        <v>10</v>
      </c>
      <c r="D68" s="7">
        <f t="shared" si="60"/>
        <v>20.672713949677402</v>
      </c>
      <c r="E68" s="10">
        <f t="shared" si="61"/>
        <v>24.532737119</v>
      </c>
      <c r="F68" s="7" t="s">
        <v>83</v>
      </c>
      <c r="G68" s="1">
        <v>11</v>
      </c>
      <c r="H68" s="9">
        <f t="shared" si="42"/>
        <v>20.672713949677402</v>
      </c>
      <c r="I68" s="9">
        <f t="shared" si="43"/>
        <v>293.82271394967739</v>
      </c>
      <c r="J68" s="9">
        <f t="shared" si="44"/>
        <v>0.21400084858458998</v>
      </c>
      <c r="K68" s="9">
        <f t="shared" si="45"/>
        <v>7.8262083333333337</v>
      </c>
      <c r="L68" s="9">
        <f t="shared" si="46"/>
        <v>7.8262083333333343E-2</v>
      </c>
      <c r="M68" s="1" t="s">
        <v>85</v>
      </c>
      <c r="N68" s="9">
        <f>(O67-P67)*$C$21/100</f>
        <v>8.9399943514273675E-2</v>
      </c>
      <c r="O68" s="9">
        <f t="shared" si="62"/>
        <v>8.2967343518295114E-2</v>
      </c>
      <c r="P68" s="9">
        <f t="shared" si="47"/>
        <v>1.7755081917724336E-2</v>
      </c>
      <c r="Q68" s="12">
        <f t="shared" si="48"/>
        <v>3.3734655643676238E-3</v>
      </c>
      <c r="R68" s="9">
        <f t="shared" si="49"/>
        <v>1.4869795833333335E-2</v>
      </c>
      <c r="S68" s="13">
        <f t="shared" si="50"/>
        <v>0.22686697263222613</v>
      </c>
      <c r="T68" s="2">
        <f t="shared" si="51"/>
        <v>0.01</v>
      </c>
      <c r="U68" s="14">
        <f t="shared" si="52"/>
        <v>2.2686697263222615E-3</v>
      </c>
      <c r="V68" s="13"/>
      <c r="W68" s="2"/>
      <c r="X68" s="14"/>
      <c r="Y68" s="2">
        <v>0.04</v>
      </c>
      <c r="Z68" s="2">
        <v>0.21</v>
      </c>
      <c r="AA68" s="2">
        <f t="shared" si="53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1.4999999999999999E-2</v>
      </c>
      <c r="AO68" s="2">
        <v>0.78</v>
      </c>
      <c r="AP68" s="2">
        <f t="shared" si="54"/>
        <v>1.17E-2</v>
      </c>
      <c r="AQ68" s="1">
        <f t="shared" si="55"/>
        <v>2.236866972632226E-2</v>
      </c>
      <c r="AR68" s="9">
        <f t="shared" si="56"/>
        <v>7.8262083333333337</v>
      </c>
      <c r="AS68" s="1">
        <f t="shared" si="57"/>
        <v>0.19</v>
      </c>
      <c r="AT68" s="1">
        <f t="shared" si="58"/>
        <v>3727646.4166666665</v>
      </c>
      <c r="AU68" s="1">
        <f t="shared" si="59"/>
        <v>830720019.04272389</v>
      </c>
    </row>
    <row r="69" spans="1:48" x14ac:dyDescent="0.15">
      <c r="C69" s="7">
        <v>11</v>
      </c>
      <c r="D69" s="7">
        <f t="shared" si="60"/>
        <v>11.6334275844</v>
      </c>
      <c r="E69" s="10">
        <f t="shared" si="61"/>
        <v>20.672713949677402</v>
      </c>
      <c r="F69" s="7" t="s">
        <v>85</v>
      </c>
      <c r="G69" s="1">
        <v>12</v>
      </c>
      <c r="H69" s="9">
        <f t="shared" si="42"/>
        <v>11.6334275844</v>
      </c>
      <c r="I69" s="9">
        <f t="shared" si="43"/>
        <v>284.78342758439999</v>
      </c>
      <c r="J69" s="9">
        <f t="shared" si="44"/>
        <v>7.4749283016762466E-2</v>
      </c>
      <c r="K69" s="9">
        <f t="shared" si="45"/>
        <v>7.8262083333333337</v>
      </c>
      <c r="L69" s="9">
        <f t="shared" si="46"/>
        <v>7.8262083333333343E-2</v>
      </c>
      <c r="M69" s="1" t="s">
        <v>83</v>
      </c>
      <c r="O69" s="9">
        <f t="shared" si="62"/>
        <v>0.1434743449339041</v>
      </c>
      <c r="P69" s="9">
        <f t="shared" si="47"/>
        <v>1.0724604415108998E-2</v>
      </c>
      <c r="Q69" s="12">
        <f t="shared" si="48"/>
        <v>2.0376748388707096E-3</v>
      </c>
      <c r="R69" s="9">
        <f t="shared" si="49"/>
        <v>1.4869795833333335E-2</v>
      </c>
      <c r="S69" s="13">
        <f t="shared" si="50"/>
        <v>0.13703448666745599</v>
      </c>
      <c r="T69" s="2">
        <f t="shared" si="51"/>
        <v>0.01</v>
      </c>
      <c r="U69" s="14">
        <f t="shared" si="52"/>
        <v>1.3703448666745599E-3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1.337034486667456E-2</v>
      </c>
      <c r="AR69" s="9">
        <f t="shared" si="56"/>
        <v>7.8262083333333337</v>
      </c>
      <c r="AS69" s="1">
        <f t="shared" si="57"/>
        <v>0.19</v>
      </c>
      <c r="AT69" s="1">
        <f t="shared" si="58"/>
        <v>3727646.4166666665</v>
      </c>
      <c r="AU69" s="1">
        <f t="shared" si="59"/>
        <v>496543302.67041022</v>
      </c>
      <c r="AV69" s="1">
        <f>SUM(AU58:AU69)</f>
        <v>10761024470.272161</v>
      </c>
    </row>
    <row r="70" spans="1:48" x14ac:dyDescent="0.15">
      <c r="C70" s="7">
        <v>12</v>
      </c>
      <c r="D70" s="7">
        <f t="shared" si="60"/>
        <v>6.0781830874193501</v>
      </c>
      <c r="E70" s="10">
        <f t="shared" si="61"/>
        <v>11.6334275844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5.5637192800322604</v>
      </c>
      <c r="E73" s="7"/>
      <c r="F73" s="7"/>
      <c r="G73" s="1">
        <v>1</v>
      </c>
      <c r="H73" s="9">
        <f t="shared" ref="H73:H84" si="63">E74</f>
        <v>5.5637192800322604</v>
      </c>
      <c r="I73" s="9">
        <f t="shared" ref="I73:I84" si="64">H73+273.15</f>
        <v>278.71371928003225</v>
      </c>
      <c r="J73" s="9">
        <f t="shared" ref="J73:J84" si="65">EXP(($C$15*(I73-$C$13))/($C$16*I73*$C$13))</f>
        <v>3.5501007009146941E-2</v>
      </c>
      <c r="K73" s="9">
        <f t="shared" ref="K73:K84" si="66">$B$73/12</f>
        <v>7.5919999999999996</v>
      </c>
      <c r="L73" s="9">
        <f t="shared" ref="L73:L84" si="67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68">O73*J73</f>
        <v>2.695236452134436E-3</v>
      </c>
      <c r="Q73" s="12">
        <f t="shared" ref="Q73:Q84" si="69">P73*$B$75</f>
        <v>4.8514256138419844E-4</v>
      </c>
      <c r="R73" s="9">
        <f t="shared" ref="R73:R84" si="70">L73*$B$75</f>
        <v>1.36656E-2</v>
      </c>
      <c r="S73" s="13">
        <f t="shared" ref="S73:S84" si="71">Q73/R73</f>
        <v>3.5501007009146941E-2</v>
      </c>
      <c r="T73" s="2">
        <f t="shared" ref="T73:T84" si="72">$B$74/100</f>
        <v>0.01</v>
      </c>
      <c r="U73" s="14">
        <f t="shared" ref="U73:U84" si="73">S73*T73</f>
        <v>3.5501007009146942E-4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1.295501007009147E-2</v>
      </c>
      <c r="AR73" s="9">
        <f t="shared" ref="AR73:AR84" si="77">$B$73/12</f>
        <v>7.5919999999999996</v>
      </c>
      <c r="AS73" s="1">
        <f t="shared" ref="AS73:AS84" si="78">$B$75</f>
        <v>0.18</v>
      </c>
      <c r="AT73" s="1">
        <f t="shared" ref="AT73:AT84" si="79">$E$4/12</f>
        <v>1326521.5833333333</v>
      </c>
      <c r="AU73" s="1">
        <f t="shared" ref="AU73:AU84" si="80">AT73*10000*AS73*0.67*AR73*AQ73</f>
        <v>157345955.02103373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7.1550175980645196</v>
      </c>
      <c r="E74" s="10">
        <f t="shared" ref="E74:E85" si="82">D73</f>
        <v>5.5637192800322604</v>
      </c>
      <c r="F74" s="7" t="s">
        <v>83</v>
      </c>
      <c r="G74" s="1">
        <v>2</v>
      </c>
      <c r="H74" s="9">
        <f t="shared" si="63"/>
        <v>7.1550175980645196</v>
      </c>
      <c r="I74" s="9">
        <f t="shared" si="64"/>
        <v>280.30501759806452</v>
      </c>
      <c r="J74" s="9">
        <f t="shared" si="65"/>
        <v>4.3288472524065189E-2</v>
      </c>
      <c r="K74" s="9">
        <f t="shared" si="66"/>
        <v>7.5919999999999996</v>
      </c>
      <c r="L74" s="9">
        <f t="shared" si="67"/>
        <v>7.5920000000000001E-2</v>
      </c>
      <c r="M74" s="1" t="s">
        <v>83</v>
      </c>
      <c r="O74" s="9">
        <f t="shared" ref="O74:O84" si="83">L74+O73-P73-N74</f>
        <v>0.14914476354786557</v>
      </c>
      <c r="P74" s="9">
        <f t="shared" si="68"/>
        <v>6.4562489989499778E-3</v>
      </c>
      <c r="Q74" s="12">
        <f t="shared" si="69"/>
        <v>1.1621248198109961E-3</v>
      </c>
      <c r="R74" s="9">
        <f t="shared" si="70"/>
        <v>1.36656E-2</v>
      </c>
      <c r="S74" s="13">
        <f t="shared" si="71"/>
        <v>8.5040160681638277E-2</v>
      </c>
      <c r="T74" s="2">
        <f t="shared" si="72"/>
        <v>0.01</v>
      </c>
      <c r="U74" s="14">
        <f t="shared" si="73"/>
        <v>8.5040160681638282E-4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1.3450401606816383E-2</v>
      </c>
      <c r="AR74" s="9">
        <f t="shared" si="77"/>
        <v>7.5919999999999996</v>
      </c>
      <c r="AS74" s="1">
        <f t="shared" si="78"/>
        <v>0.18</v>
      </c>
      <c r="AT74" s="1">
        <f t="shared" si="79"/>
        <v>1326521.5833333333</v>
      </c>
      <c r="AU74" s="1">
        <f t="shared" si="80"/>
        <v>163362766.5891909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9.6228418250000001</v>
      </c>
      <c r="E75" s="10">
        <f t="shared" si="82"/>
        <v>7.1550175980645196</v>
      </c>
      <c r="F75" s="7" t="s">
        <v>83</v>
      </c>
      <c r="G75" s="1">
        <v>3</v>
      </c>
      <c r="H75" s="9">
        <f t="shared" si="63"/>
        <v>9.6228418250000001</v>
      </c>
      <c r="I75" s="9">
        <f t="shared" si="64"/>
        <v>282.772841825</v>
      </c>
      <c r="J75" s="9">
        <f t="shared" si="65"/>
        <v>5.8617838496355289E-2</v>
      </c>
      <c r="K75" s="9">
        <f t="shared" si="66"/>
        <v>7.5919999999999996</v>
      </c>
      <c r="L75" s="9">
        <f t="shared" si="67"/>
        <v>7.5920000000000001E-2</v>
      </c>
      <c r="M75" s="1" t="s">
        <v>83</v>
      </c>
      <c r="O75" s="9">
        <f t="shared" si="83"/>
        <v>0.21860851454891561</v>
      </c>
      <c r="P75" s="9">
        <f t="shared" si="68"/>
        <v>1.2814358599756472E-2</v>
      </c>
      <c r="Q75" s="12">
        <f t="shared" si="69"/>
        <v>2.3065845479561648E-3</v>
      </c>
      <c r="R75" s="9">
        <f t="shared" si="70"/>
        <v>1.36656E-2</v>
      </c>
      <c r="S75" s="13">
        <f t="shared" si="71"/>
        <v>0.16878765278920535</v>
      </c>
      <c r="T75" s="2">
        <f t="shared" si="72"/>
        <v>0.01</v>
      </c>
      <c r="U75" s="14">
        <f t="shared" si="73"/>
        <v>1.6878765278920535E-3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1.4287876527892054E-2</v>
      </c>
      <c r="AR75" s="9">
        <f t="shared" si="77"/>
        <v>7.5919999999999996</v>
      </c>
      <c r="AS75" s="1">
        <f t="shared" si="78"/>
        <v>0.18</v>
      </c>
      <c r="AT75" s="1">
        <f t="shared" si="79"/>
        <v>1326521.5833333333</v>
      </c>
      <c r="AU75" s="1">
        <f t="shared" si="80"/>
        <v>173534375.14448136</v>
      </c>
    </row>
    <row r="76" spans="1:48" x14ac:dyDescent="0.15">
      <c r="C76" s="7">
        <v>3</v>
      </c>
      <c r="D76" s="7">
        <f t="shared" si="81"/>
        <v>11.82776486</v>
      </c>
      <c r="E76" s="10">
        <f t="shared" si="82"/>
        <v>9.6228418250000001</v>
      </c>
      <c r="F76" s="7" t="s">
        <v>83</v>
      </c>
      <c r="G76" s="1">
        <v>4</v>
      </c>
      <c r="H76" s="9">
        <f t="shared" si="63"/>
        <v>11.82776486</v>
      </c>
      <c r="I76" s="9">
        <f t="shared" si="64"/>
        <v>284.97776485999998</v>
      </c>
      <c r="J76" s="9">
        <f t="shared" si="65"/>
        <v>7.6512582043325103E-2</v>
      </c>
      <c r="K76" s="9">
        <f t="shared" si="66"/>
        <v>7.5919999999999996</v>
      </c>
      <c r="L76" s="9">
        <f t="shared" si="67"/>
        <v>7.5920000000000001E-2</v>
      </c>
      <c r="M76" s="1" t="s">
        <v>83</v>
      </c>
      <c r="O76" s="9">
        <f t="shared" si="83"/>
        <v>0.28171415594915911</v>
      </c>
      <c r="P76" s="9">
        <f t="shared" si="68"/>
        <v>2.155467746982612E-2</v>
      </c>
      <c r="Q76" s="12">
        <f t="shared" si="69"/>
        <v>3.8798419445687017E-3</v>
      </c>
      <c r="R76" s="9">
        <f t="shared" si="70"/>
        <v>1.36656E-2</v>
      </c>
      <c r="S76" s="13">
        <f t="shared" si="71"/>
        <v>0.28391303305882665</v>
      </c>
      <c r="T76" s="2">
        <f t="shared" si="72"/>
        <v>0.01</v>
      </c>
      <c r="U76" s="14">
        <f t="shared" si="73"/>
        <v>2.8391303305882664E-3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1.5439130330588267E-2</v>
      </c>
      <c r="AR76" s="9">
        <f t="shared" si="77"/>
        <v>7.5919999999999996</v>
      </c>
      <c r="AS76" s="1">
        <f t="shared" si="78"/>
        <v>0.18</v>
      </c>
      <c r="AT76" s="1">
        <f t="shared" si="79"/>
        <v>1326521.5833333333</v>
      </c>
      <c r="AU76" s="1">
        <f t="shared" si="80"/>
        <v>187517006.42587513</v>
      </c>
    </row>
    <row r="77" spans="1:48" x14ac:dyDescent="0.15">
      <c r="C77" s="7">
        <v>4</v>
      </c>
      <c r="D77" s="7">
        <f t="shared" si="81"/>
        <v>19.780916414333301</v>
      </c>
      <c r="E77" s="10">
        <f t="shared" si="82"/>
        <v>11.82776486</v>
      </c>
      <c r="F77" s="7" t="s">
        <v>83</v>
      </c>
      <c r="G77" s="1">
        <v>5</v>
      </c>
      <c r="H77" s="9">
        <f t="shared" si="63"/>
        <v>19.780916414333301</v>
      </c>
      <c r="I77" s="9">
        <f t="shared" si="64"/>
        <v>292.9309164143333</v>
      </c>
      <c r="J77" s="9">
        <f t="shared" si="65"/>
        <v>0.19346446494228797</v>
      </c>
      <c r="K77" s="9">
        <f t="shared" si="66"/>
        <v>7.5919999999999996</v>
      </c>
      <c r="L77" s="9">
        <f t="shared" si="67"/>
        <v>7.5920000000000001E-2</v>
      </c>
      <c r="M77" s="1" t="s">
        <v>85</v>
      </c>
      <c r="N77" s="9">
        <f>(O76-P76)*$C$21/100</f>
        <v>0.2471515045553663</v>
      </c>
      <c r="O77" s="9">
        <f t="shared" si="83"/>
        <v>8.8927973923966647E-2</v>
      </c>
      <c r="P77" s="9">
        <f t="shared" si="68"/>
        <v>1.7204402893601943E-2</v>
      </c>
      <c r="Q77" s="12">
        <f t="shared" si="69"/>
        <v>3.0967925208483498E-3</v>
      </c>
      <c r="R77" s="9">
        <f t="shared" si="70"/>
        <v>1.36656E-2</v>
      </c>
      <c r="S77" s="13">
        <f t="shared" si="71"/>
        <v>0.22661226150687491</v>
      </c>
      <c r="T77" s="2">
        <f t="shared" si="72"/>
        <v>0.01</v>
      </c>
      <c r="U77" s="14">
        <f t="shared" si="73"/>
        <v>2.2661226150687492E-3</v>
      </c>
      <c r="V77" s="13"/>
      <c r="W77" s="2"/>
      <c r="X77" s="14"/>
      <c r="Y77" s="2">
        <v>0.04</v>
      </c>
      <c r="Z77" s="2">
        <v>0.27</v>
      </c>
      <c r="AA77" s="2">
        <f t="shared" si="74"/>
        <v>1.0800000000000001E-2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1.4999999999999999E-2</v>
      </c>
      <c r="AO77" s="2">
        <v>0.72</v>
      </c>
      <c r="AP77" s="2">
        <f t="shared" si="75"/>
        <v>1.0799999999999999E-2</v>
      </c>
      <c r="AQ77" s="1">
        <f t="shared" si="76"/>
        <v>2.3866122615068749E-2</v>
      </c>
      <c r="AR77" s="9">
        <f t="shared" si="77"/>
        <v>7.5919999999999996</v>
      </c>
      <c r="AS77" s="1">
        <f t="shared" si="78"/>
        <v>0.18</v>
      </c>
      <c r="AT77" s="1">
        <f t="shared" si="79"/>
        <v>1326521.5833333333</v>
      </c>
      <c r="AU77" s="1">
        <f t="shared" si="80"/>
        <v>289867613.78029323</v>
      </c>
    </row>
    <row r="78" spans="1:48" x14ac:dyDescent="0.15">
      <c r="C78" s="7">
        <v>5</v>
      </c>
      <c r="D78" s="7">
        <f t="shared" si="81"/>
        <v>24.934872935483899</v>
      </c>
      <c r="E78" s="10">
        <f t="shared" si="82"/>
        <v>19.780916414333301</v>
      </c>
      <c r="F78" s="7" t="s">
        <v>85</v>
      </c>
      <c r="G78" s="1">
        <v>6</v>
      </c>
      <c r="H78" s="9">
        <f t="shared" si="63"/>
        <v>24.934872935483899</v>
      </c>
      <c r="I78" s="9">
        <f t="shared" si="64"/>
        <v>298.08487293548387</v>
      </c>
      <c r="J78" s="9">
        <f t="shared" si="65"/>
        <v>0.34371310439582176</v>
      </c>
      <c r="K78" s="9">
        <f t="shared" si="66"/>
        <v>7.5919999999999996</v>
      </c>
      <c r="L78" s="9">
        <f t="shared" si="67"/>
        <v>7.5920000000000001E-2</v>
      </c>
      <c r="M78" s="1" t="s">
        <v>83</v>
      </c>
      <c r="O78" s="9">
        <f t="shared" si="83"/>
        <v>0.14764357103036471</v>
      </c>
      <c r="P78" s="9">
        <f t="shared" si="68"/>
        <v>5.0747030142931672E-2</v>
      </c>
      <c r="Q78" s="12">
        <f t="shared" si="69"/>
        <v>9.134465425727701E-3</v>
      </c>
      <c r="R78" s="9">
        <f t="shared" si="70"/>
        <v>1.36656E-2</v>
      </c>
      <c r="S78" s="13">
        <f t="shared" si="71"/>
        <v>0.66842768892165005</v>
      </c>
      <c r="T78" s="2">
        <f t="shared" si="72"/>
        <v>0.01</v>
      </c>
      <c r="U78" s="14">
        <f t="shared" si="73"/>
        <v>6.6842768892165011E-3</v>
      </c>
      <c r="V78" s="13"/>
      <c r="W78" s="2"/>
      <c r="X78" s="14"/>
      <c r="Y78" s="2">
        <v>0.05</v>
      </c>
      <c r="Z78" s="2">
        <v>0.27</v>
      </c>
      <c r="AA78" s="2">
        <f t="shared" si="74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5"/>
        <v>1.44E-2</v>
      </c>
      <c r="AQ78" s="1">
        <f t="shared" si="76"/>
        <v>3.4584276889216503E-2</v>
      </c>
      <c r="AR78" s="9">
        <f t="shared" si="77"/>
        <v>7.5919999999999996</v>
      </c>
      <c r="AS78" s="1">
        <f t="shared" si="78"/>
        <v>0.18</v>
      </c>
      <c r="AT78" s="1">
        <f t="shared" si="79"/>
        <v>1326521.5833333333</v>
      </c>
      <c r="AU78" s="1">
        <f t="shared" si="80"/>
        <v>420045684.75084287</v>
      </c>
    </row>
    <row r="79" spans="1:48" x14ac:dyDescent="0.15">
      <c r="C79" s="7">
        <v>6</v>
      </c>
      <c r="D79" s="7">
        <f t="shared" si="81"/>
        <v>29.740015249999999</v>
      </c>
      <c r="E79" s="10">
        <f t="shared" si="82"/>
        <v>24.934872935483899</v>
      </c>
      <c r="F79" s="7" t="s">
        <v>83</v>
      </c>
      <c r="G79" s="1">
        <v>7</v>
      </c>
      <c r="H79" s="9">
        <f t="shared" si="63"/>
        <v>29.740015249999999</v>
      </c>
      <c r="I79" s="9">
        <f t="shared" si="64"/>
        <v>302.89001524999998</v>
      </c>
      <c r="J79" s="9">
        <f t="shared" si="65"/>
        <v>0.57709504294777669</v>
      </c>
      <c r="K79" s="9">
        <f t="shared" si="66"/>
        <v>7.5919999999999996</v>
      </c>
      <c r="L79" s="9">
        <f t="shared" si="67"/>
        <v>7.5920000000000001E-2</v>
      </c>
      <c r="M79" s="1" t="s">
        <v>83</v>
      </c>
      <c r="O79" s="9">
        <f t="shared" si="83"/>
        <v>0.17281654088743306</v>
      </c>
      <c r="P79" s="9">
        <f t="shared" si="68"/>
        <v>9.9731569085519389E-2</v>
      </c>
      <c r="Q79" s="12">
        <f t="shared" si="69"/>
        <v>1.7951682435393489E-2</v>
      </c>
      <c r="R79" s="9">
        <f t="shared" si="70"/>
        <v>1.36656E-2</v>
      </c>
      <c r="S79" s="13">
        <f t="shared" si="71"/>
        <v>1.3136402671959877</v>
      </c>
      <c r="T79" s="2">
        <f t="shared" si="72"/>
        <v>0.01</v>
      </c>
      <c r="U79" s="14">
        <f t="shared" si="73"/>
        <v>1.3136402671959877E-2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4.1036402671959876E-2</v>
      </c>
      <c r="AR79" s="9">
        <f t="shared" si="77"/>
        <v>7.5919999999999996</v>
      </c>
      <c r="AS79" s="1">
        <f t="shared" si="78"/>
        <v>0.18</v>
      </c>
      <c r="AT79" s="1">
        <f t="shared" si="79"/>
        <v>1326521.5833333333</v>
      </c>
      <c r="AU79" s="1">
        <f t="shared" si="80"/>
        <v>498410416.82815439</v>
      </c>
    </row>
    <row r="80" spans="1:48" x14ac:dyDescent="0.15">
      <c r="C80" s="7">
        <v>7</v>
      </c>
      <c r="D80" s="7">
        <f t="shared" si="81"/>
        <v>30.387193399032299</v>
      </c>
      <c r="E80" s="10">
        <f t="shared" si="82"/>
        <v>29.740015249999999</v>
      </c>
      <c r="F80" s="7" t="s">
        <v>83</v>
      </c>
      <c r="G80" s="1">
        <v>8</v>
      </c>
      <c r="H80" s="9">
        <f t="shared" si="63"/>
        <v>30.387193399032299</v>
      </c>
      <c r="I80" s="9">
        <f t="shared" si="64"/>
        <v>303.53719339903228</v>
      </c>
      <c r="J80" s="9">
        <f t="shared" si="65"/>
        <v>0.61803603032855159</v>
      </c>
      <c r="K80" s="9">
        <f t="shared" si="66"/>
        <v>7.5919999999999996</v>
      </c>
      <c r="L80" s="9">
        <f t="shared" si="67"/>
        <v>7.5920000000000001E-2</v>
      </c>
      <c r="M80" s="1" t="s">
        <v>83</v>
      </c>
      <c r="O80" s="9">
        <f t="shared" si="83"/>
        <v>0.14900497180191369</v>
      </c>
      <c r="P80" s="9">
        <f t="shared" si="68"/>
        <v>9.2090441271672499E-2</v>
      </c>
      <c r="Q80" s="12">
        <f t="shared" si="69"/>
        <v>1.6576279428901049E-2</v>
      </c>
      <c r="R80" s="9">
        <f t="shared" si="70"/>
        <v>1.36656E-2</v>
      </c>
      <c r="S80" s="13">
        <f t="shared" si="71"/>
        <v>1.2129931674350962</v>
      </c>
      <c r="T80" s="2">
        <f t="shared" si="72"/>
        <v>0.01</v>
      </c>
      <c r="U80" s="14">
        <f t="shared" si="73"/>
        <v>1.2129931674350962E-2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4.0029931674350962E-2</v>
      </c>
      <c r="AR80" s="9">
        <f t="shared" si="77"/>
        <v>7.5919999999999996</v>
      </c>
      <c r="AS80" s="1">
        <f t="shared" si="78"/>
        <v>0.18</v>
      </c>
      <c r="AT80" s="1">
        <f t="shared" si="79"/>
        <v>1326521.5833333333</v>
      </c>
      <c r="AU80" s="1">
        <f t="shared" si="80"/>
        <v>486186254.94306606</v>
      </c>
    </row>
    <row r="81" spans="1:48" x14ac:dyDescent="0.15">
      <c r="C81" s="7">
        <v>8</v>
      </c>
      <c r="D81" s="7">
        <f t="shared" si="81"/>
        <v>29.245255969354801</v>
      </c>
      <c r="E81" s="10">
        <f t="shared" si="82"/>
        <v>30.387193399032299</v>
      </c>
      <c r="F81" s="7" t="s">
        <v>83</v>
      </c>
      <c r="G81" s="1">
        <v>9</v>
      </c>
      <c r="H81" s="9">
        <f t="shared" si="63"/>
        <v>29.245255969354801</v>
      </c>
      <c r="I81" s="9">
        <f t="shared" si="64"/>
        <v>302.39525596935476</v>
      </c>
      <c r="J81" s="9">
        <f t="shared" si="65"/>
        <v>0.54752675460001443</v>
      </c>
      <c r="K81" s="9">
        <f t="shared" si="66"/>
        <v>7.5919999999999996</v>
      </c>
      <c r="L81" s="9">
        <f t="shared" si="67"/>
        <v>7.5920000000000001E-2</v>
      </c>
      <c r="M81" s="1" t="s">
        <v>83</v>
      </c>
      <c r="O81" s="9">
        <f t="shared" si="83"/>
        <v>0.13283453053024119</v>
      </c>
      <c r="P81" s="9">
        <f t="shared" si="68"/>
        <v>7.2730459400039499E-2</v>
      </c>
      <c r="Q81" s="12">
        <f t="shared" si="69"/>
        <v>1.3091482692007109E-2</v>
      </c>
      <c r="R81" s="9">
        <f t="shared" si="70"/>
        <v>1.36656E-2</v>
      </c>
      <c r="S81" s="13">
        <f t="shared" si="71"/>
        <v>0.95798813751369205</v>
      </c>
      <c r="T81" s="2">
        <f t="shared" si="72"/>
        <v>0.01</v>
      </c>
      <c r="U81" s="14">
        <f t="shared" si="73"/>
        <v>9.57988137513692E-3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3.7479881375136921E-2</v>
      </c>
      <c r="AR81" s="9">
        <f t="shared" si="77"/>
        <v>7.5919999999999996</v>
      </c>
      <c r="AS81" s="1">
        <f t="shared" si="78"/>
        <v>0.18</v>
      </c>
      <c r="AT81" s="1">
        <f t="shared" si="79"/>
        <v>1326521.5833333333</v>
      </c>
      <c r="AU81" s="1">
        <f t="shared" si="80"/>
        <v>455214445.77343625</v>
      </c>
    </row>
    <row r="82" spans="1:48" x14ac:dyDescent="0.15">
      <c r="C82" s="7">
        <v>9</v>
      </c>
      <c r="D82" s="7">
        <f t="shared" si="81"/>
        <v>24.532737119</v>
      </c>
      <c r="E82" s="10">
        <f t="shared" si="82"/>
        <v>29.245255969354801</v>
      </c>
      <c r="F82" s="7" t="s">
        <v>83</v>
      </c>
      <c r="G82" s="1">
        <v>10</v>
      </c>
      <c r="H82" s="9">
        <f t="shared" si="63"/>
        <v>24.532737119</v>
      </c>
      <c r="I82" s="9">
        <f t="shared" si="64"/>
        <v>297.68273711899997</v>
      </c>
      <c r="J82" s="9">
        <f t="shared" si="65"/>
        <v>0.32887616204961606</v>
      </c>
      <c r="K82" s="9">
        <f t="shared" si="66"/>
        <v>7.5919999999999996</v>
      </c>
      <c r="L82" s="9">
        <f t="shared" si="67"/>
        <v>7.5920000000000001E-2</v>
      </c>
      <c r="M82" s="1" t="s">
        <v>83</v>
      </c>
      <c r="O82" s="9">
        <f t="shared" si="83"/>
        <v>0.13602407113020168</v>
      </c>
      <c r="P82" s="9">
        <f t="shared" si="68"/>
        <v>4.4735074459664709E-2</v>
      </c>
      <c r="Q82" s="12">
        <f t="shared" si="69"/>
        <v>8.0523134027396474E-3</v>
      </c>
      <c r="R82" s="9">
        <f t="shared" si="70"/>
        <v>1.36656E-2</v>
      </c>
      <c r="S82" s="13">
        <f t="shared" si="71"/>
        <v>0.58923965305143189</v>
      </c>
      <c r="T82" s="2">
        <f t="shared" si="72"/>
        <v>0.01</v>
      </c>
      <c r="U82" s="14">
        <f t="shared" si="73"/>
        <v>5.8923965305143194E-3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3.3792396530514322E-2</v>
      </c>
      <c r="AR82" s="9">
        <f t="shared" si="77"/>
        <v>7.5919999999999996</v>
      </c>
      <c r="AS82" s="1">
        <f t="shared" si="78"/>
        <v>0.18</v>
      </c>
      <c r="AT82" s="1">
        <f t="shared" si="79"/>
        <v>1326521.5833333333</v>
      </c>
      <c r="AU82" s="1">
        <f t="shared" si="80"/>
        <v>410427848.05073494</v>
      </c>
    </row>
    <row r="83" spans="1:48" x14ac:dyDescent="0.15">
      <c r="C83" s="7">
        <v>10</v>
      </c>
      <c r="D83" s="7">
        <f t="shared" si="81"/>
        <v>20.672713949677402</v>
      </c>
      <c r="E83" s="10">
        <f t="shared" si="82"/>
        <v>24.532737119</v>
      </c>
      <c r="F83" s="7" t="s">
        <v>83</v>
      </c>
      <c r="G83" s="1">
        <v>11</v>
      </c>
      <c r="H83" s="9">
        <f t="shared" si="63"/>
        <v>20.672713949677402</v>
      </c>
      <c r="I83" s="9">
        <f t="shared" si="64"/>
        <v>293.82271394967739</v>
      </c>
      <c r="J83" s="9">
        <f t="shared" si="65"/>
        <v>0.21400084858458998</v>
      </c>
      <c r="K83" s="9">
        <f t="shared" si="66"/>
        <v>7.5919999999999996</v>
      </c>
      <c r="L83" s="9">
        <f t="shared" si="67"/>
        <v>7.5920000000000001E-2</v>
      </c>
      <c r="M83" s="1" t="s">
        <v>85</v>
      </c>
      <c r="N83" s="9">
        <f>(O82-P82)*$C$21/100</f>
        <v>8.6724546837010127E-2</v>
      </c>
      <c r="O83" s="9">
        <f t="shared" si="83"/>
        <v>8.0484449833526858E-2</v>
      </c>
      <c r="P83" s="9">
        <f t="shared" si="68"/>
        <v>1.7223740562238611E-2</v>
      </c>
      <c r="Q83" s="12">
        <f t="shared" si="69"/>
        <v>3.1002733012029499E-3</v>
      </c>
      <c r="R83" s="9">
        <f t="shared" si="70"/>
        <v>1.36656E-2</v>
      </c>
      <c r="S83" s="13">
        <f t="shared" si="71"/>
        <v>0.22686697263222616</v>
      </c>
      <c r="T83" s="2">
        <f t="shared" si="72"/>
        <v>0.01</v>
      </c>
      <c r="U83" s="14">
        <f t="shared" si="73"/>
        <v>2.2686697263222615E-3</v>
      </c>
      <c r="V83" s="13"/>
      <c r="W83" s="2"/>
      <c r="X83" s="14"/>
      <c r="Y83" s="2">
        <v>0.04</v>
      </c>
      <c r="Z83" s="2">
        <v>0.27</v>
      </c>
      <c r="AA83" s="2">
        <f t="shared" si="74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1.4999999999999999E-2</v>
      </c>
      <c r="AO83" s="2">
        <v>0.72</v>
      </c>
      <c r="AP83" s="2">
        <f t="shared" si="75"/>
        <v>1.0799999999999999E-2</v>
      </c>
      <c r="AQ83" s="1">
        <f t="shared" si="76"/>
        <v>2.3868669726322261E-2</v>
      </c>
      <c r="AR83" s="9">
        <f t="shared" si="77"/>
        <v>7.5919999999999996</v>
      </c>
      <c r="AS83" s="1">
        <f t="shared" si="78"/>
        <v>0.18</v>
      </c>
      <c r="AT83" s="1">
        <f t="shared" si="79"/>
        <v>1326521.5833333333</v>
      </c>
      <c r="AU83" s="1">
        <f t="shared" si="80"/>
        <v>289898549.89308357</v>
      </c>
    </row>
    <row r="84" spans="1:48" x14ac:dyDescent="0.15">
      <c r="C84" s="7">
        <v>11</v>
      </c>
      <c r="D84" s="7">
        <f t="shared" si="81"/>
        <v>11.6334275844</v>
      </c>
      <c r="E84" s="10">
        <f t="shared" si="82"/>
        <v>20.672713949677402</v>
      </c>
      <c r="F84" s="7" t="s">
        <v>85</v>
      </c>
      <c r="G84" s="1">
        <v>12</v>
      </c>
      <c r="H84" s="9">
        <f t="shared" si="63"/>
        <v>11.6334275844</v>
      </c>
      <c r="I84" s="9">
        <f t="shared" si="64"/>
        <v>284.78342758439999</v>
      </c>
      <c r="J84" s="9">
        <f t="shared" si="65"/>
        <v>7.4749283016762466E-2</v>
      </c>
      <c r="K84" s="9">
        <f t="shared" si="66"/>
        <v>7.5919999999999996</v>
      </c>
      <c r="L84" s="9">
        <f t="shared" si="67"/>
        <v>7.5920000000000001E-2</v>
      </c>
      <c r="M84" s="1" t="s">
        <v>83</v>
      </c>
      <c r="O84" s="9">
        <f t="shared" si="83"/>
        <v>0.13918070927128826</v>
      </c>
      <c r="P84" s="9">
        <f t="shared" si="68"/>
        <v>1.0403658227793261E-2</v>
      </c>
      <c r="Q84" s="12">
        <f t="shared" si="69"/>
        <v>1.872658481002787E-3</v>
      </c>
      <c r="R84" s="9">
        <f t="shared" si="70"/>
        <v>1.36656E-2</v>
      </c>
      <c r="S84" s="13">
        <f t="shared" si="71"/>
        <v>0.13703448666745602</v>
      </c>
      <c r="T84" s="2">
        <f t="shared" si="72"/>
        <v>0.01</v>
      </c>
      <c r="U84" s="14">
        <f t="shared" si="73"/>
        <v>1.3703448666745601E-3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1.3970344866674561E-2</v>
      </c>
      <c r="AR84" s="9">
        <f t="shared" si="77"/>
        <v>7.5919999999999996</v>
      </c>
      <c r="AS84" s="1">
        <f t="shared" si="78"/>
        <v>0.18</v>
      </c>
      <c r="AT84" s="1">
        <f t="shared" si="79"/>
        <v>1326521.5833333333</v>
      </c>
      <c r="AU84" s="1">
        <f t="shared" si="80"/>
        <v>169677772.77880454</v>
      </c>
      <c r="AV84" s="1">
        <f>SUM(AU73:AU84)</f>
        <v>3701488689.9789963</v>
      </c>
    </row>
    <row r="85" spans="1:48" x14ac:dyDescent="0.15">
      <c r="C85" s="7">
        <v>12</v>
      </c>
      <c r="D85" s="7">
        <f t="shared" si="81"/>
        <v>6.0781830874193501</v>
      </c>
      <c r="E85" s="10">
        <f t="shared" si="82"/>
        <v>11.6334275844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92.600499999999997</v>
      </c>
      <c r="C89" s="7" t="s">
        <v>82</v>
      </c>
      <c r="D89" s="7">
        <f>D73</f>
        <v>5.5637192800322604</v>
      </c>
      <c r="E89" s="7"/>
      <c r="F89" s="7"/>
      <c r="G89" s="1">
        <v>1</v>
      </c>
      <c r="H89" s="9">
        <f t="shared" ref="H89:H100" si="84">E90</f>
        <v>5.5637192800322604</v>
      </c>
      <c r="I89" s="9">
        <f t="shared" ref="I89:I100" si="85">H89+273.15</f>
        <v>278.71371928003225</v>
      </c>
      <c r="J89" s="9">
        <f t="shared" ref="J89:J100" si="86">EXP(($C$15*(I89-$C$13))/($C$16*I89*$C$13))</f>
        <v>3.5501007009146941E-2</v>
      </c>
      <c r="K89" s="9">
        <f t="shared" ref="K89:K100" si="87">$B$89/12</f>
        <v>7.7167083333333331</v>
      </c>
      <c r="L89" s="9">
        <f t="shared" ref="L89:L100" si="88">K89*$B$90/100</f>
        <v>2.2378454166666666</v>
      </c>
      <c r="M89" s="1" t="s">
        <v>83</v>
      </c>
      <c r="O89" s="9">
        <f>L89</f>
        <v>2.2378454166666666</v>
      </c>
      <c r="P89" s="9">
        <f t="shared" ref="P89:P100" si="89">O89*J89</f>
        <v>7.944576582247069E-2</v>
      </c>
      <c r="Q89" s="12">
        <f t="shared" ref="Q89:Q100" si="90">P89*$B$91</f>
        <v>3.5750594620111813E-2</v>
      </c>
      <c r="R89" s="9">
        <f t="shared" ref="R89:R100" si="91">L89*$B$91</f>
        <v>1.0070304375000001</v>
      </c>
      <c r="S89" s="13">
        <f t="shared" ref="S89:S100" si="92">Q89/R89</f>
        <v>3.5501007009146941E-2</v>
      </c>
      <c r="T89" s="2">
        <f t="shared" ref="T89:T100" si="93">$B$90/100</f>
        <v>0.28999999999999998</v>
      </c>
      <c r="U89" s="14">
        <f t="shared" ref="U89:U100" si="94">S89*T89</f>
        <v>1.0295292032652613E-2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3.3441030547844759E-2</v>
      </c>
      <c r="AK89" s="9">
        <f t="shared" ref="AK89:AK100" si="96">$B$89/12</f>
        <v>7.7167083333333331</v>
      </c>
      <c r="AL89" s="1">
        <f t="shared" ref="AL89:AL100" si="97">$B$91</f>
        <v>0.45</v>
      </c>
      <c r="AM89" s="17">
        <f t="shared" ref="AM89:AM100" si="98">$E$6/12</f>
        <v>0</v>
      </c>
      <c r="AN89" s="1">
        <f t="shared" ref="AN89:AN100" si="99">AM89*10000*AK89*AJ89</f>
        <v>0</v>
      </c>
    </row>
    <row r="90" spans="1:48" x14ac:dyDescent="0.15">
      <c r="A90" s="1" t="s">
        <v>84</v>
      </c>
      <c r="B90" s="1">
        <f>H6</f>
        <v>29</v>
      </c>
      <c r="C90" s="7">
        <v>1</v>
      </c>
      <c r="D90" s="7">
        <f t="shared" ref="D90:D101" si="100">D74</f>
        <v>7.1550175980645196</v>
      </c>
      <c r="E90" s="10">
        <f t="shared" ref="E90:E101" si="101">D89</f>
        <v>5.5637192800322604</v>
      </c>
      <c r="F90" s="7" t="s">
        <v>83</v>
      </c>
      <c r="G90" s="1">
        <v>2</v>
      </c>
      <c r="H90" s="9">
        <f t="shared" si="84"/>
        <v>7.1550175980645196</v>
      </c>
      <c r="I90" s="9">
        <f t="shared" si="85"/>
        <v>280.30501759806452</v>
      </c>
      <c r="J90" s="9">
        <f t="shared" si="86"/>
        <v>4.3288472524065189E-2</v>
      </c>
      <c r="K90" s="9">
        <f t="shared" si="87"/>
        <v>7.7167083333333331</v>
      </c>
      <c r="L90" s="9">
        <f t="shared" si="88"/>
        <v>2.2378454166666666</v>
      </c>
      <c r="M90" s="1" t="s">
        <v>83</v>
      </c>
      <c r="O90" s="9">
        <f t="shared" ref="O90:O100" si="102">L90+O89-P89-N90</f>
        <v>4.3962450675108622</v>
      </c>
      <c r="P90" s="9">
        <f t="shared" si="89"/>
        <v>0.19030673381400107</v>
      </c>
      <c r="Q90" s="12">
        <f t="shared" si="90"/>
        <v>8.5638030216300481E-2</v>
      </c>
      <c r="R90" s="9">
        <f t="shared" si="91"/>
        <v>1.0070304375000001</v>
      </c>
      <c r="S90" s="13">
        <f t="shared" si="92"/>
        <v>8.5040160681638263E-2</v>
      </c>
      <c r="T90" s="2">
        <f t="shared" si="93"/>
        <v>0.28999999999999998</v>
      </c>
      <c r="U90" s="14">
        <f t="shared" si="94"/>
        <v>2.4661646597675096E-2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3.777248644919904E-2</v>
      </c>
      <c r="AK90" s="9">
        <f t="shared" si="96"/>
        <v>7.7167083333333331</v>
      </c>
      <c r="AL90" s="1">
        <f t="shared" si="97"/>
        <v>0.45</v>
      </c>
      <c r="AM90" s="17">
        <f t="shared" si="98"/>
        <v>0</v>
      </c>
      <c r="AN90" s="1">
        <f t="shared" si="99"/>
        <v>0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9.6228418250000001</v>
      </c>
      <c r="E91" s="10">
        <f t="shared" si="101"/>
        <v>7.1550175980645196</v>
      </c>
      <c r="F91" s="7" t="s">
        <v>83</v>
      </c>
      <c r="G91" s="1">
        <v>3</v>
      </c>
      <c r="H91" s="9">
        <f t="shared" si="84"/>
        <v>9.6228418250000001</v>
      </c>
      <c r="I91" s="9">
        <f t="shared" si="85"/>
        <v>282.772841825</v>
      </c>
      <c r="J91" s="9">
        <f t="shared" si="86"/>
        <v>5.8617838496355289E-2</v>
      </c>
      <c r="K91" s="9">
        <f t="shared" si="87"/>
        <v>7.7167083333333331</v>
      </c>
      <c r="L91" s="9">
        <f t="shared" si="88"/>
        <v>2.2378454166666666</v>
      </c>
      <c r="M91" s="1" t="s">
        <v>83</v>
      </c>
      <c r="O91" s="9">
        <f t="shared" si="102"/>
        <v>6.4437837503635276</v>
      </c>
      <c r="P91" s="9">
        <f t="shared" si="89"/>
        <v>0.37772067518424784</v>
      </c>
      <c r="Q91" s="12">
        <f t="shared" si="90"/>
        <v>0.16997430383291154</v>
      </c>
      <c r="R91" s="9">
        <f t="shared" si="91"/>
        <v>1.0070304375000001</v>
      </c>
      <c r="S91" s="13">
        <f t="shared" si="92"/>
        <v>0.16878765278920532</v>
      </c>
      <c r="T91" s="2">
        <f t="shared" si="93"/>
        <v>0.28999999999999998</v>
      </c>
      <c r="U91" s="14">
        <f t="shared" si="94"/>
        <v>4.8948419308869541E-2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4.5094948421624169E-2</v>
      </c>
      <c r="AK91" s="9">
        <f t="shared" si="96"/>
        <v>7.7167083333333331</v>
      </c>
      <c r="AL91" s="1">
        <f t="shared" si="97"/>
        <v>0.45</v>
      </c>
      <c r="AM91" s="17">
        <f t="shared" si="98"/>
        <v>0</v>
      </c>
      <c r="AN91" s="1">
        <f t="shared" si="99"/>
        <v>0</v>
      </c>
    </row>
    <row r="92" spans="1:48" x14ac:dyDescent="0.15">
      <c r="C92" s="7">
        <v>3</v>
      </c>
      <c r="D92" s="7">
        <f t="shared" si="100"/>
        <v>11.82776486</v>
      </c>
      <c r="E92" s="10">
        <f t="shared" si="101"/>
        <v>9.6228418250000001</v>
      </c>
      <c r="F92" s="7" t="s">
        <v>83</v>
      </c>
      <c r="G92" s="1">
        <v>4</v>
      </c>
      <c r="H92" s="9">
        <f t="shared" si="84"/>
        <v>11.82776486</v>
      </c>
      <c r="I92" s="9">
        <f t="shared" si="85"/>
        <v>284.97776485999998</v>
      </c>
      <c r="J92" s="9">
        <f t="shared" si="86"/>
        <v>7.6512582043325103E-2</v>
      </c>
      <c r="K92" s="9">
        <f t="shared" si="87"/>
        <v>7.7167083333333331</v>
      </c>
      <c r="L92" s="9">
        <f t="shared" si="88"/>
        <v>2.2378454166666666</v>
      </c>
      <c r="M92" s="1" t="s">
        <v>83</v>
      </c>
      <c r="O92" s="9">
        <f t="shared" si="102"/>
        <v>8.3039084918459469</v>
      </c>
      <c r="P92" s="9">
        <f t="shared" si="89"/>
        <v>0.63535347976262702</v>
      </c>
      <c r="Q92" s="12">
        <f t="shared" si="90"/>
        <v>0.28590906589318216</v>
      </c>
      <c r="R92" s="9">
        <f t="shared" si="91"/>
        <v>1.0070304375000001</v>
      </c>
      <c r="S92" s="13">
        <f t="shared" si="92"/>
        <v>0.28391303305882659</v>
      </c>
      <c r="T92" s="2">
        <f t="shared" si="93"/>
        <v>0.28999999999999998</v>
      </c>
      <c r="U92" s="14">
        <f t="shared" si="94"/>
        <v>8.2334779587059703E-2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5.5160936045498501E-2</v>
      </c>
      <c r="AK92" s="9">
        <f t="shared" si="96"/>
        <v>7.7167083333333331</v>
      </c>
      <c r="AL92" s="1">
        <f t="shared" si="97"/>
        <v>0.45</v>
      </c>
      <c r="AM92" s="17">
        <f t="shared" si="98"/>
        <v>0</v>
      </c>
      <c r="AN92" s="1">
        <f t="shared" si="99"/>
        <v>0</v>
      </c>
    </row>
    <row r="93" spans="1:48" x14ac:dyDescent="0.15">
      <c r="C93" s="7">
        <v>4</v>
      </c>
      <c r="D93" s="7">
        <f t="shared" si="100"/>
        <v>19.780916414333301</v>
      </c>
      <c r="E93" s="10">
        <f t="shared" si="101"/>
        <v>11.82776486</v>
      </c>
      <c r="F93" s="7" t="s">
        <v>83</v>
      </c>
      <c r="G93" s="1">
        <v>5</v>
      </c>
      <c r="H93" s="9">
        <f t="shared" si="84"/>
        <v>19.780916414333301</v>
      </c>
      <c r="I93" s="9">
        <f t="shared" si="85"/>
        <v>292.9309164143333</v>
      </c>
      <c r="J93" s="9">
        <f t="shared" si="86"/>
        <v>0.19346446494228797</v>
      </c>
      <c r="K93" s="9">
        <f t="shared" si="87"/>
        <v>7.7167083333333331</v>
      </c>
      <c r="L93" s="9">
        <f t="shared" si="88"/>
        <v>2.2378454166666666</v>
      </c>
      <c r="M93" s="1" t="s">
        <v>85</v>
      </c>
      <c r="N93" s="9">
        <f>(O92-P92)*$C$21/100</f>
        <v>7.285127261479154</v>
      </c>
      <c r="O93" s="9">
        <f t="shared" si="102"/>
        <v>2.621273167270834</v>
      </c>
      <c r="P93" s="9">
        <f t="shared" si="89"/>
        <v>0.50712321077362843</v>
      </c>
      <c r="Q93" s="12">
        <f t="shared" si="90"/>
        <v>0.22820544484813279</v>
      </c>
      <c r="R93" s="9">
        <f t="shared" si="91"/>
        <v>1.0070304375000001</v>
      </c>
      <c r="S93" s="13">
        <f t="shared" si="92"/>
        <v>0.22661226150687502</v>
      </c>
      <c r="T93" s="2">
        <f t="shared" si="93"/>
        <v>0.28999999999999998</v>
      </c>
      <c r="U93" s="14">
        <f t="shared" si="94"/>
        <v>6.5717555836993749E-2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4.2724843084853623E-2</v>
      </c>
      <c r="AK93" s="9">
        <f t="shared" si="96"/>
        <v>7.7167083333333331</v>
      </c>
      <c r="AL93" s="1">
        <f t="shared" si="97"/>
        <v>0.45</v>
      </c>
      <c r="AM93" s="17">
        <f t="shared" si="98"/>
        <v>0</v>
      </c>
      <c r="AN93" s="1">
        <f t="shared" si="99"/>
        <v>0</v>
      </c>
    </row>
    <row r="94" spans="1:48" x14ac:dyDescent="0.15">
      <c r="C94" s="7">
        <v>5</v>
      </c>
      <c r="D94" s="7">
        <f t="shared" si="100"/>
        <v>24.934872935483899</v>
      </c>
      <c r="E94" s="10">
        <f t="shared" si="101"/>
        <v>19.780916414333301</v>
      </c>
      <c r="F94" s="7" t="s">
        <v>85</v>
      </c>
      <c r="G94" s="1">
        <v>6</v>
      </c>
      <c r="H94" s="9">
        <f t="shared" si="84"/>
        <v>24.934872935483899</v>
      </c>
      <c r="I94" s="9">
        <f t="shared" si="85"/>
        <v>298.08487293548387</v>
      </c>
      <c r="J94" s="9">
        <f t="shared" si="86"/>
        <v>0.34371310439582176</v>
      </c>
      <c r="K94" s="9">
        <f t="shared" si="87"/>
        <v>7.7167083333333331</v>
      </c>
      <c r="L94" s="9">
        <f t="shared" si="88"/>
        <v>2.2378454166666666</v>
      </c>
      <c r="M94" s="1" t="s">
        <v>83</v>
      </c>
      <c r="O94" s="9">
        <f t="shared" si="102"/>
        <v>4.3519953731638719</v>
      </c>
      <c r="P94" s="9">
        <f t="shared" si="89"/>
        <v>1.4958378400264072</v>
      </c>
      <c r="Q94" s="12">
        <f t="shared" si="90"/>
        <v>0.67312702801188329</v>
      </c>
      <c r="R94" s="9">
        <f t="shared" si="91"/>
        <v>1.0070304375000001</v>
      </c>
      <c r="S94" s="13">
        <f t="shared" si="92"/>
        <v>0.66842768892165016</v>
      </c>
      <c r="T94" s="2">
        <f t="shared" si="93"/>
        <v>0.28999999999999998</v>
      </c>
      <c r="U94" s="14">
        <f t="shared" si="94"/>
        <v>0.19384402978727852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8.4572974980864482E-2</v>
      </c>
      <c r="AK94" s="9">
        <f t="shared" si="96"/>
        <v>7.7167083333333331</v>
      </c>
      <c r="AL94" s="1">
        <f t="shared" si="97"/>
        <v>0.45</v>
      </c>
      <c r="AM94" s="17">
        <f t="shared" si="98"/>
        <v>0</v>
      </c>
      <c r="AN94" s="1">
        <f t="shared" si="99"/>
        <v>0</v>
      </c>
    </row>
    <row r="95" spans="1:48" x14ac:dyDescent="0.15">
      <c r="C95" s="7">
        <v>6</v>
      </c>
      <c r="D95" s="7">
        <f t="shared" si="100"/>
        <v>29.740015249999999</v>
      </c>
      <c r="E95" s="10">
        <f t="shared" si="101"/>
        <v>24.934872935483899</v>
      </c>
      <c r="F95" s="7" t="s">
        <v>83</v>
      </c>
      <c r="G95" s="1">
        <v>7</v>
      </c>
      <c r="H95" s="9">
        <f t="shared" si="84"/>
        <v>29.740015249999999</v>
      </c>
      <c r="I95" s="9">
        <f t="shared" si="85"/>
        <v>302.89001524999998</v>
      </c>
      <c r="J95" s="9">
        <f t="shared" si="86"/>
        <v>0.57709504294777669</v>
      </c>
      <c r="K95" s="9">
        <f t="shared" si="87"/>
        <v>7.7167083333333331</v>
      </c>
      <c r="L95" s="9">
        <f t="shared" si="88"/>
        <v>2.2378454166666666</v>
      </c>
      <c r="M95" s="1" t="s">
        <v>83</v>
      </c>
      <c r="O95" s="9">
        <f t="shared" si="102"/>
        <v>5.094002949804131</v>
      </c>
      <c r="P95" s="9">
        <f t="shared" si="89"/>
        <v>2.9397238510933161</v>
      </c>
      <c r="Q95" s="12">
        <f t="shared" si="90"/>
        <v>1.3228757329919922</v>
      </c>
      <c r="R95" s="9">
        <f t="shared" si="91"/>
        <v>1.0070304375000001</v>
      </c>
      <c r="S95" s="13">
        <f t="shared" si="92"/>
        <v>1.3136402671959875</v>
      </c>
      <c r="T95" s="2">
        <f t="shared" si="93"/>
        <v>0.28999999999999998</v>
      </c>
      <c r="U95" s="14">
        <f t="shared" si="94"/>
        <v>0.38095567748683634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0.16131313676228115</v>
      </c>
      <c r="AK95" s="9">
        <f t="shared" si="96"/>
        <v>7.7167083333333331</v>
      </c>
      <c r="AL95" s="1">
        <f t="shared" si="97"/>
        <v>0.45</v>
      </c>
      <c r="AM95" s="17">
        <f t="shared" si="98"/>
        <v>0</v>
      </c>
      <c r="AN95" s="1">
        <f t="shared" si="99"/>
        <v>0</v>
      </c>
    </row>
    <row r="96" spans="1:48" x14ac:dyDescent="0.15">
      <c r="C96" s="7">
        <v>7</v>
      </c>
      <c r="D96" s="7">
        <f t="shared" si="100"/>
        <v>30.387193399032299</v>
      </c>
      <c r="E96" s="10">
        <f t="shared" si="101"/>
        <v>29.740015249999999</v>
      </c>
      <c r="F96" s="7" t="s">
        <v>83</v>
      </c>
      <c r="G96" s="1">
        <v>8</v>
      </c>
      <c r="H96" s="9">
        <f t="shared" si="84"/>
        <v>30.387193399032299</v>
      </c>
      <c r="I96" s="9">
        <f t="shared" si="85"/>
        <v>303.53719339903228</v>
      </c>
      <c r="J96" s="9">
        <f t="shared" si="86"/>
        <v>0.61803603032855159</v>
      </c>
      <c r="K96" s="9">
        <f t="shared" si="87"/>
        <v>7.7167083333333331</v>
      </c>
      <c r="L96" s="9">
        <f t="shared" si="88"/>
        <v>2.2378454166666666</v>
      </c>
      <c r="M96" s="1" t="s">
        <v>83</v>
      </c>
      <c r="O96" s="9">
        <f t="shared" si="102"/>
        <v>4.3921245153774819</v>
      </c>
      <c r="P96" s="9">
        <f t="shared" si="89"/>
        <v>2.7144912001926125</v>
      </c>
      <c r="Q96" s="12">
        <f t="shared" si="90"/>
        <v>1.2215210400866756</v>
      </c>
      <c r="R96" s="9">
        <f t="shared" si="91"/>
        <v>1.0070304375000001</v>
      </c>
      <c r="S96" s="13">
        <f t="shared" si="92"/>
        <v>1.212993167435096</v>
      </c>
      <c r="T96" s="2">
        <f t="shared" si="93"/>
        <v>0.28999999999999998</v>
      </c>
      <c r="U96" s="14">
        <f t="shared" si="94"/>
        <v>0.35176801855617784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0.15251305759468761</v>
      </c>
      <c r="AK96" s="9">
        <f t="shared" si="96"/>
        <v>7.7167083333333331</v>
      </c>
      <c r="AL96" s="1">
        <f t="shared" si="97"/>
        <v>0.45</v>
      </c>
      <c r="AM96" s="17">
        <f t="shared" si="98"/>
        <v>0</v>
      </c>
      <c r="AN96" s="1">
        <f t="shared" si="99"/>
        <v>0</v>
      </c>
    </row>
    <row r="97" spans="1:50" x14ac:dyDescent="0.15">
      <c r="C97" s="7">
        <v>8</v>
      </c>
      <c r="D97" s="7">
        <f t="shared" si="100"/>
        <v>29.245255969354801</v>
      </c>
      <c r="E97" s="10">
        <f t="shared" si="101"/>
        <v>30.387193399032299</v>
      </c>
      <c r="F97" s="7" t="s">
        <v>83</v>
      </c>
      <c r="G97" s="1">
        <v>9</v>
      </c>
      <c r="H97" s="9">
        <f t="shared" si="84"/>
        <v>29.245255969354801</v>
      </c>
      <c r="I97" s="9">
        <f t="shared" si="85"/>
        <v>302.39525596935476</v>
      </c>
      <c r="J97" s="9">
        <f t="shared" si="86"/>
        <v>0.54752675460001443</v>
      </c>
      <c r="K97" s="9">
        <f t="shared" si="87"/>
        <v>7.7167083333333331</v>
      </c>
      <c r="L97" s="9">
        <f t="shared" si="88"/>
        <v>2.2378454166666666</v>
      </c>
      <c r="M97" s="1" t="s">
        <v>83</v>
      </c>
      <c r="O97" s="9">
        <f t="shared" si="102"/>
        <v>3.9154787318515361</v>
      </c>
      <c r="P97" s="9">
        <f t="shared" si="89"/>
        <v>2.1438293627560516</v>
      </c>
      <c r="Q97" s="12">
        <f t="shared" si="90"/>
        <v>0.96472321324022325</v>
      </c>
      <c r="R97" s="9">
        <f t="shared" si="91"/>
        <v>1.0070304375000001</v>
      </c>
      <c r="S97" s="13">
        <f t="shared" si="92"/>
        <v>0.95798813751369172</v>
      </c>
      <c r="T97" s="2">
        <f t="shared" si="93"/>
        <v>0.28999999999999998</v>
      </c>
      <c r="U97" s="14">
        <f t="shared" si="94"/>
        <v>0.27781655987897058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0.13021669280350961</v>
      </c>
      <c r="AK97" s="9">
        <f t="shared" si="96"/>
        <v>7.7167083333333331</v>
      </c>
      <c r="AL97" s="1">
        <f t="shared" si="97"/>
        <v>0.45</v>
      </c>
      <c r="AM97" s="17">
        <f t="shared" si="98"/>
        <v>0</v>
      </c>
      <c r="AN97" s="1">
        <f t="shared" si="99"/>
        <v>0</v>
      </c>
    </row>
    <row r="98" spans="1:50" x14ac:dyDescent="0.15">
      <c r="C98" s="7">
        <v>9</v>
      </c>
      <c r="D98" s="7">
        <f t="shared" si="100"/>
        <v>24.532737119</v>
      </c>
      <c r="E98" s="10">
        <f t="shared" si="101"/>
        <v>29.245255969354801</v>
      </c>
      <c r="F98" s="7" t="s">
        <v>83</v>
      </c>
      <c r="G98" s="1">
        <v>10</v>
      </c>
      <c r="H98" s="9">
        <f t="shared" si="84"/>
        <v>24.532737119</v>
      </c>
      <c r="I98" s="9">
        <f t="shared" si="85"/>
        <v>297.68273711899997</v>
      </c>
      <c r="J98" s="9">
        <f t="shared" si="86"/>
        <v>0.32887616204961606</v>
      </c>
      <c r="K98" s="9">
        <f t="shared" si="87"/>
        <v>7.7167083333333331</v>
      </c>
      <c r="L98" s="9">
        <f t="shared" si="88"/>
        <v>2.2378454166666666</v>
      </c>
      <c r="M98" s="1" t="s">
        <v>83</v>
      </c>
      <c r="O98" s="9">
        <f t="shared" si="102"/>
        <v>4.0094947857621506</v>
      </c>
      <c r="P98" s="9">
        <f t="shared" si="89"/>
        <v>1.3186272568994037</v>
      </c>
      <c r="Q98" s="12">
        <f t="shared" si="90"/>
        <v>0.59338226560473173</v>
      </c>
      <c r="R98" s="9">
        <f t="shared" si="91"/>
        <v>1.0070304375000001</v>
      </c>
      <c r="S98" s="13">
        <f t="shared" si="92"/>
        <v>0.58923965305143189</v>
      </c>
      <c r="T98" s="2">
        <f t="shared" si="93"/>
        <v>0.28999999999999998</v>
      </c>
      <c r="U98" s="14">
        <f t="shared" si="94"/>
        <v>0.17087949938491523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9.4769169064551934E-2</v>
      </c>
      <c r="AK98" s="9">
        <f t="shared" si="96"/>
        <v>7.7167083333333331</v>
      </c>
      <c r="AL98" s="1">
        <f t="shared" si="97"/>
        <v>0.45</v>
      </c>
      <c r="AM98" s="17">
        <f t="shared" si="98"/>
        <v>0</v>
      </c>
      <c r="AN98" s="1">
        <f t="shared" si="99"/>
        <v>0</v>
      </c>
    </row>
    <row r="99" spans="1:50" x14ac:dyDescent="0.15">
      <c r="C99" s="7">
        <v>10</v>
      </c>
      <c r="D99" s="7">
        <f t="shared" si="100"/>
        <v>20.672713949677402</v>
      </c>
      <c r="E99" s="10">
        <f t="shared" si="101"/>
        <v>24.532737119</v>
      </c>
      <c r="F99" s="7" t="s">
        <v>83</v>
      </c>
      <c r="G99" s="1">
        <v>11</v>
      </c>
      <c r="H99" s="9">
        <f t="shared" si="84"/>
        <v>20.672713949677402</v>
      </c>
      <c r="I99" s="9">
        <f t="shared" si="85"/>
        <v>293.82271394967739</v>
      </c>
      <c r="J99" s="9">
        <f t="shared" si="86"/>
        <v>0.21400084858458998</v>
      </c>
      <c r="K99" s="9">
        <f t="shared" si="87"/>
        <v>7.7167083333333331</v>
      </c>
      <c r="L99" s="9">
        <f t="shared" si="88"/>
        <v>2.2378454166666666</v>
      </c>
      <c r="M99" s="1" t="s">
        <v>85</v>
      </c>
      <c r="N99" s="9">
        <f>(O98-P98)*$C$21/100</f>
        <v>2.5563241524196094</v>
      </c>
      <c r="O99" s="9">
        <f t="shared" si="102"/>
        <v>2.3723887931098044</v>
      </c>
      <c r="P99" s="9">
        <f t="shared" si="89"/>
        <v>0.5076932148980694</v>
      </c>
      <c r="Q99" s="12">
        <f t="shared" si="90"/>
        <v>0.22846194670413122</v>
      </c>
      <c r="R99" s="9">
        <f t="shared" si="91"/>
        <v>1.0070304375000001</v>
      </c>
      <c r="S99" s="13">
        <f t="shared" si="92"/>
        <v>0.22686697263222613</v>
      </c>
      <c r="T99" s="2">
        <f t="shared" si="93"/>
        <v>0.28999999999999998</v>
      </c>
      <c r="U99" s="14">
        <f t="shared" si="94"/>
        <v>6.5791422063345567E-2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5.0173113752098694E-2</v>
      </c>
      <c r="AK99" s="9">
        <f t="shared" si="96"/>
        <v>7.7167083333333331</v>
      </c>
      <c r="AL99" s="1">
        <f t="shared" si="97"/>
        <v>0.45</v>
      </c>
      <c r="AM99" s="17">
        <f t="shared" si="98"/>
        <v>0</v>
      </c>
      <c r="AN99" s="1">
        <f t="shared" si="99"/>
        <v>0</v>
      </c>
    </row>
    <row r="100" spans="1:50" x14ac:dyDescent="0.15">
      <c r="C100" s="7">
        <v>11</v>
      </c>
      <c r="D100" s="7">
        <f t="shared" si="100"/>
        <v>11.6334275844</v>
      </c>
      <c r="E100" s="10">
        <f t="shared" si="101"/>
        <v>20.672713949677402</v>
      </c>
      <c r="F100" s="7" t="s">
        <v>85</v>
      </c>
      <c r="G100" s="1">
        <v>12</v>
      </c>
      <c r="H100" s="9">
        <f t="shared" si="84"/>
        <v>11.6334275844</v>
      </c>
      <c r="I100" s="9">
        <f t="shared" si="85"/>
        <v>284.78342758439999</v>
      </c>
      <c r="J100" s="9">
        <f t="shared" si="86"/>
        <v>7.4749283016762466E-2</v>
      </c>
      <c r="K100" s="9">
        <f t="shared" si="87"/>
        <v>7.7167083333333331</v>
      </c>
      <c r="L100" s="9">
        <f t="shared" si="88"/>
        <v>2.2378454166666666</v>
      </c>
      <c r="M100" s="1" t="s">
        <v>83</v>
      </c>
      <c r="O100" s="9">
        <f t="shared" si="102"/>
        <v>4.1025409948784013</v>
      </c>
      <c r="P100" s="9">
        <f t="shared" si="89"/>
        <v>0.30666199791403587</v>
      </c>
      <c r="Q100" s="12">
        <f t="shared" si="90"/>
        <v>0.13799789906131615</v>
      </c>
      <c r="R100" s="9">
        <f t="shared" si="91"/>
        <v>1.0070304375000001</v>
      </c>
      <c r="S100" s="13">
        <f t="shared" si="92"/>
        <v>0.13703448666745602</v>
      </c>
      <c r="T100" s="2">
        <f t="shared" si="93"/>
        <v>0.28999999999999998</v>
      </c>
      <c r="U100" s="14">
        <f t="shared" si="94"/>
        <v>3.9740001133562242E-2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4.2318610341769015E-2</v>
      </c>
      <c r="AK100" s="9">
        <f t="shared" si="96"/>
        <v>7.7167083333333331</v>
      </c>
      <c r="AL100" s="1">
        <f t="shared" si="97"/>
        <v>0.45</v>
      </c>
      <c r="AM100" s="17">
        <f t="shared" si="98"/>
        <v>0</v>
      </c>
      <c r="AN100" s="1">
        <f t="shared" si="99"/>
        <v>0</v>
      </c>
      <c r="AO100" s="1">
        <f>SUM(AN89:AN100)</f>
        <v>0</v>
      </c>
    </row>
    <row r="101" spans="1:50" x14ac:dyDescent="0.15">
      <c r="C101" s="7">
        <v>12</v>
      </c>
      <c r="D101" s="7">
        <f t="shared" si="100"/>
        <v>6.0781830874193501</v>
      </c>
      <c r="E101" s="10">
        <f t="shared" si="101"/>
        <v>11.6334275844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5.5637192800322604</v>
      </c>
      <c r="E105" s="7"/>
      <c r="F105" s="7"/>
      <c r="G105" s="1">
        <v>1</v>
      </c>
      <c r="H105" s="9">
        <f t="shared" ref="H105:H116" si="103">E106</f>
        <v>5.5637192800322604</v>
      </c>
      <c r="I105" s="9">
        <f t="shared" ref="I105:I116" si="104">H105+273.15</f>
        <v>278.71371928003225</v>
      </c>
      <c r="J105" s="9">
        <f t="shared" ref="J105:J116" si="105">EXP(($C$15*(I105-$C$13))/($C$16*I105*$C$13))</f>
        <v>3.5501007009146941E-2</v>
      </c>
      <c r="K105" s="9">
        <f t="shared" ref="K105:K116" si="106">$B$105/12</f>
        <v>52.122000000000007</v>
      </c>
      <c r="L105" s="9">
        <f t="shared" ref="L105:L116" si="107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8">O105*J105</f>
        <v>1.8503834873307569E-2</v>
      </c>
      <c r="Q105" s="12">
        <f t="shared" ref="Q105:Q116" si="109">P105*$B$107</f>
        <v>5.5511504619922703E-3</v>
      </c>
      <c r="R105" s="9">
        <f t="shared" ref="R105:R116" si="110">L105*$B$107</f>
        <v>0.156366</v>
      </c>
      <c r="S105" s="13">
        <f t="shared" ref="S105:S116" si="111">Q105/R105</f>
        <v>3.5501007009146941E-2</v>
      </c>
      <c r="T105" s="2">
        <f t="shared" ref="T105:T116" si="112">$B$106/100</f>
        <v>0.01</v>
      </c>
      <c r="U105" s="14">
        <f t="shared" ref="U105:U116" si="113">S105*T105</f>
        <v>3.5501007009146942E-4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5.8450100700914694E-3</v>
      </c>
      <c r="AU105" s="9">
        <f t="shared" ref="AU105:AU116" si="117">$B$105/12</f>
        <v>52.122000000000007</v>
      </c>
      <c r="AV105" s="1">
        <f t="shared" ref="AV105:AV116" si="118">$B$107</f>
        <v>0.3</v>
      </c>
      <c r="AW105" s="1">
        <f t="shared" ref="AW105:AW116" si="119">$E$7/12</f>
        <v>11275.833333333334</v>
      </c>
      <c r="AX105" s="1">
        <f t="shared" ref="AX105:AX116" si="120">AW105*10000*AV105*0.67*AU105*AT105</f>
        <v>6904799.0052749645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7.1550175980645196</v>
      </c>
      <c r="E106" s="10">
        <f t="shared" ref="E106:E117" si="122">D105</f>
        <v>5.5637192800322604</v>
      </c>
      <c r="F106" s="7" t="s">
        <v>83</v>
      </c>
      <c r="G106" s="1">
        <v>2</v>
      </c>
      <c r="H106" s="9">
        <f t="shared" si="103"/>
        <v>7.1550175980645196</v>
      </c>
      <c r="I106" s="9">
        <f t="shared" si="104"/>
        <v>280.30501759806452</v>
      </c>
      <c r="J106" s="9">
        <f t="shared" si="105"/>
        <v>4.3288472524065189E-2</v>
      </c>
      <c r="K106" s="9">
        <f t="shared" si="106"/>
        <v>52.122000000000007</v>
      </c>
      <c r="L106" s="9">
        <f t="shared" si="107"/>
        <v>0.52122000000000002</v>
      </c>
      <c r="M106" s="1" t="s">
        <v>83</v>
      </c>
      <c r="O106" s="9">
        <f t="shared" ref="O106:O116" si="123">L106+O105-P105-N106</f>
        <v>1.0239361651266925</v>
      </c>
      <c r="P106" s="9">
        <f t="shared" si="108"/>
        <v>4.4324632550483502E-2</v>
      </c>
      <c r="Q106" s="12">
        <f t="shared" si="109"/>
        <v>1.3297389765145049E-2</v>
      </c>
      <c r="R106" s="9">
        <f t="shared" si="110"/>
        <v>0.156366</v>
      </c>
      <c r="S106" s="13">
        <f t="shared" si="111"/>
        <v>8.5040160681638263E-2</v>
      </c>
      <c r="T106" s="2">
        <f t="shared" si="112"/>
        <v>0.01</v>
      </c>
      <c r="U106" s="14">
        <f t="shared" si="113"/>
        <v>8.504016068163826E-4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6.3404016068163826E-3</v>
      </c>
      <c r="AU106" s="9">
        <f t="shared" si="117"/>
        <v>52.122000000000007</v>
      </c>
      <c r="AV106" s="1">
        <f t="shared" si="118"/>
        <v>0.3</v>
      </c>
      <c r="AW106" s="1">
        <f t="shared" si="119"/>
        <v>11275.833333333334</v>
      </c>
      <c r="AX106" s="1">
        <f t="shared" si="120"/>
        <v>7490012.5376694929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9.6228418250000001</v>
      </c>
      <c r="E107" s="10">
        <f t="shared" si="122"/>
        <v>7.1550175980645196</v>
      </c>
      <c r="F107" s="7" t="s">
        <v>83</v>
      </c>
      <c r="G107" s="1">
        <v>3</v>
      </c>
      <c r="H107" s="9">
        <f t="shared" si="103"/>
        <v>9.6228418250000001</v>
      </c>
      <c r="I107" s="9">
        <f t="shared" si="104"/>
        <v>282.772841825</v>
      </c>
      <c r="J107" s="9">
        <f t="shared" si="105"/>
        <v>5.8617838496355289E-2</v>
      </c>
      <c r="K107" s="9">
        <f t="shared" si="106"/>
        <v>52.122000000000007</v>
      </c>
      <c r="L107" s="9">
        <f t="shared" si="107"/>
        <v>0.52122000000000002</v>
      </c>
      <c r="M107" s="1" t="s">
        <v>83</v>
      </c>
      <c r="O107" s="9">
        <f t="shared" si="123"/>
        <v>1.5008315325762089</v>
      </c>
      <c r="P107" s="9">
        <f t="shared" si="108"/>
        <v>8.7975500386789612E-2</v>
      </c>
      <c r="Q107" s="12">
        <f t="shared" si="109"/>
        <v>2.6392650116036882E-2</v>
      </c>
      <c r="R107" s="9">
        <f t="shared" si="110"/>
        <v>0.156366</v>
      </c>
      <c r="S107" s="13">
        <f t="shared" si="111"/>
        <v>0.16878765278920532</v>
      </c>
      <c r="T107" s="2">
        <f t="shared" si="112"/>
        <v>0.01</v>
      </c>
      <c r="U107" s="14">
        <f t="shared" si="113"/>
        <v>1.6878765278920533E-3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7.1778765278920536E-3</v>
      </c>
      <c r="AU107" s="9">
        <f t="shared" si="117"/>
        <v>52.122000000000007</v>
      </c>
      <c r="AV107" s="1">
        <f t="shared" si="118"/>
        <v>0.3</v>
      </c>
      <c r="AW107" s="1">
        <f t="shared" si="119"/>
        <v>11275.833333333334</v>
      </c>
      <c r="AX107" s="1">
        <f t="shared" si="120"/>
        <v>8479334.3579303659</v>
      </c>
    </row>
    <row r="108" spans="1:50" x14ac:dyDescent="0.15">
      <c r="C108" s="7">
        <v>3</v>
      </c>
      <c r="D108" s="7">
        <f t="shared" si="121"/>
        <v>11.82776486</v>
      </c>
      <c r="E108" s="10">
        <f t="shared" si="122"/>
        <v>9.6228418250000001</v>
      </c>
      <c r="F108" s="7" t="s">
        <v>83</v>
      </c>
      <c r="G108" s="1">
        <v>4</v>
      </c>
      <c r="H108" s="9">
        <f t="shared" si="103"/>
        <v>11.82776486</v>
      </c>
      <c r="I108" s="9">
        <f t="shared" si="104"/>
        <v>284.97776485999998</v>
      </c>
      <c r="J108" s="9">
        <f t="shared" si="105"/>
        <v>7.6512582043325103E-2</v>
      </c>
      <c r="K108" s="9">
        <f t="shared" si="106"/>
        <v>52.122000000000007</v>
      </c>
      <c r="L108" s="9">
        <f t="shared" si="107"/>
        <v>0.52122000000000002</v>
      </c>
      <c r="M108" s="1" t="s">
        <v>83</v>
      </c>
      <c r="O108" s="9">
        <f t="shared" si="123"/>
        <v>1.9340760321894195</v>
      </c>
      <c r="P108" s="9">
        <f t="shared" si="108"/>
        <v>0.14798115109092164</v>
      </c>
      <c r="Q108" s="12">
        <f t="shared" si="109"/>
        <v>4.4394345327276492E-2</v>
      </c>
      <c r="R108" s="9">
        <f t="shared" si="110"/>
        <v>0.156366</v>
      </c>
      <c r="S108" s="13">
        <f t="shared" si="111"/>
        <v>0.28391303305882665</v>
      </c>
      <c r="T108" s="2">
        <f t="shared" si="112"/>
        <v>0.01</v>
      </c>
      <c r="U108" s="14">
        <f t="shared" si="113"/>
        <v>2.8391303305882664E-3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8.3291303305882657E-3</v>
      </c>
      <c r="AU108" s="9">
        <f t="shared" si="117"/>
        <v>52.122000000000007</v>
      </c>
      <c r="AV108" s="1">
        <f t="shared" si="118"/>
        <v>0.3</v>
      </c>
      <c r="AW108" s="1">
        <f t="shared" si="119"/>
        <v>11275.833333333334</v>
      </c>
      <c r="AX108" s="1">
        <f t="shared" si="120"/>
        <v>9839327.9278903622</v>
      </c>
    </row>
    <row r="109" spans="1:50" x14ac:dyDescent="0.15">
      <c r="C109" s="7">
        <v>4</v>
      </c>
      <c r="D109" s="7">
        <f t="shared" si="121"/>
        <v>19.780916414333301</v>
      </c>
      <c r="E109" s="10">
        <f t="shared" si="122"/>
        <v>11.82776486</v>
      </c>
      <c r="F109" s="7" t="s">
        <v>83</v>
      </c>
      <c r="G109" s="1">
        <v>5</v>
      </c>
      <c r="H109" s="9">
        <f t="shared" si="103"/>
        <v>19.780916414333301</v>
      </c>
      <c r="I109" s="9">
        <f t="shared" si="104"/>
        <v>292.9309164143333</v>
      </c>
      <c r="J109" s="9">
        <f t="shared" si="105"/>
        <v>0.19346446494228797</v>
      </c>
      <c r="K109" s="9">
        <f t="shared" si="106"/>
        <v>52.122000000000007</v>
      </c>
      <c r="L109" s="9">
        <f t="shared" si="107"/>
        <v>0.52122000000000002</v>
      </c>
      <c r="M109" s="1" t="s">
        <v>85</v>
      </c>
      <c r="N109" s="9">
        <f>(O108-P108)*$C$21/100</f>
        <v>1.696790137043573</v>
      </c>
      <c r="O109" s="9">
        <f t="shared" si="123"/>
        <v>0.61052474405492507</v>
      </c>
      <c r="P109" s="9">
        <f t="shared" si="108"/>
        <v>0.11811484294261339</v>
      </c>
      <c r="Q109" s="12">
        <f t="shared" si="109"/>
        <v>3.5434452882784018E-2</v>
      </c>
      <c r="R109" s="9">
        <f t="shared" si="110"/>
        <v>0.156366</v>
      </c>
      <c r="S109" s="13">
        <f t="shared" si="111"/>
        <v>0.226612261506875</v>
      </c>
      <c r="T109" s="2">
        <f t="shared" si="112"/>
        <v>0.01</v>
      </c>
      <c r="U109" s="14">
        <f t="shared" si="113"/>
        <v>2.26612261506875E-3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5.0000000000000001E-3</v>
      </c>
      <c r="AF109" s="2">
        <v>0.49</v>
      </c>
      <c r="AG109" s="14">
        <f t="shared" si="114"/>
        <v>2.4499999999999999E-3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1.4999999999999999E-2</v>
      </c>
      <c r="AR109" s="2">
        <v>0.5</v>
      </c>
      <c r="AS109" s="2">
        <f t="shared" si="115"/>
        <v>7.4999999999999997E-3</v>
      </c>
      <c r="AT109" s="1">
        <f t="shared" si="116"/>
        <v>1.2216122615068749E-2</v>
      </c>
      <c r="AU109" s="9">
        <f t="shared" si="117"/>
        <v>52.122000000000007</v>
      </c>
      <c r="AV109" s="1">
        <f t="shared" si="118"/>
        <v>0.3</v>
      </c>
      <c r="AW109" s="1">
        <f t="shared" si="119"/>
        <v>11275.833333333334</v>
      </c>
      <c r="AX109" s="1">
        <f t="shared" si="120"/>
        <v>14431090.839767141</v>
      </c>
    </row>
    <row r="110" spans="1:50" x14ac:dyDescent="0.15">
      <c r="C110" s="7">
        <v>5</v>
      </c>
      <c r="D110" s="7">
        <f t="shared" si="121"/>
        <v>24.934872935483899</v>
      </c>
      <c r="E110" s="10">
        <f t="shared" si="122"/>
        <v>19.780916414333301</v>
      </c>
      <c r="F110" s="7" t="s">
        <v>85</v>
      </c>
      <c r="G110" s="1">
        <v>6</v>
      </c>
      <c r="H110" s="9">
        <f t="shared" si="103"/>
        <v>24.934872935483899</v>
      </c>
      <c r="I110" s="9">
        <f t="shared" si="104"/>
        <v>298.08487293548387</v>
      </c>
      <c r="J110" s="9">
        <f t="shared" si="105"/>
        <v>0.34371310439582176</v>
      </c>
      <c r="K110" s="9">
        <f t="shared" si="106"/>
        <v>52.122000000000007</v>
      </c>
      <c r="L110" s="9">
        <f t="shared" si="107"/>
        <v>0.52122000000000002</v>
      </c>
      <c r="M110" s="1" t="s">
        <v>83</v>
      </c>
      <c r="O110" s="9">
        <f t="shared" si="123"/>
        <v>1.0136299011123118</v>
      </c>
      <c r="P110" s="9">
        <f t="shared" si="108"/>
        <v>0.34839788001974248</v>
      </c>
      <c r="Q110" s="12">
        <f t="shared" si="109"/>
        <v>0.10451936400592274</v>
      </c>
      <c r="R110" s="9">
        <f t="shared" si="110"/>
        <v>0.156366</v>
      </c>
      <c r="S110" s="13">
        <f t="shared" si="111"/>
        <v>0.66842768892165005</v>
      </c>
      <c r="T110" s="2">
        <f t="shared" si="112"/>
        <v>0.01</v>
      </c>
      <c r="U110" s="14">
        <f t="shared" si="113"/>
        <v>6.6842768892165011E-3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2.1584276889216499E-2</v>
      </c>
      <c r="AU110" s="9">
        <f t="shared" si="117"/>
        <v>52.122000000000007</v>
      </c>
      <c r="AV110" s="1">
        <f t="shared" si="118"/>
        <v>0.3</v>
      </c>
      <c r="AW110" s="1">
        <f t="shared" si="119"/>
        <v>11275.833333333334</v>
      </c>
      <c r="AX110" s="1">
        <f t="shared" si="120"/>
        <v>25497833.50363145</v>
      </c>
    </row>
    <row r="111" spans="1:50" x14ac:dyDescent="0.15">
      <c r="C111" s="7">
        <v>6</v>
      </c>
      <c r="D111" s="7">
        <f t="shared" si="121"/>
        <v>29.740015249999999</v>
      </c>
      <c r="E111" s="10">
        <f t="shared" si="122"/>
        <v>24.934872935483899</v>
      </c>
      <c r="F111" s="7" t="s">
        <v>83</v>
      </c>
      <c r="G111" s="1">
        <v>7</v>
      </c>
      <c r="H111" s="9">
        <f t="shared" si="103"/>
        <v>29.740015249999999</v>
      </c>
      <c r="I111" s="9">
        <f t="shared" si="104"/>
        <v>302.89001524999998</v>
      </c>
      <c r="J111" s="9">
        <f t="shared" si="105"/>
        <v>0.57709504294777669</v>
      </c>
      <c r="K111" s="9">
        <f t="shared" si="106"/>
        <v>52.122000000000007</v>
      </c>
      <c r="L111" s="9">
        <f t="shared" si="107"/>
        <v>0.52122000000000002</v>
      </c>
      <c r="M111" s="1" t="s">
        <v>83</v>
      </c>
      <c r="O111" s="9">
        <f t="shared" si="123"/>
        <v>1.1864520210925693</v>
      </c>
      <c r="P111" s="9">
        <f t="shared" si="108"/>
        <v>0.68469558006789277</v>
      </c>
      <c r="Q111" s="12">
        <f t="shared" si="109"/>
        <v>0.20540867402036783</v>
      </c>
      <c r="R111" s="9">
        <f t="shared" si="110"/>
        <v>0.156366</v>
      </c>
      <c r="S111" s="13">
        <f t="shared" si="111"/>
        <v>1.3136402671959877</v>
      </c>
      <c r="T111" s="2">
        <f t="shared" si="112"/>
        <v>0.01</v>
      </c>
      <c r="U111" s="14">
        <f t="shared" si="113"/>
        <v>1.3136402671959877E-2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2.8036402671959879E-2</v>
      </c>
      <c r="AU111" s="9">
        <f t="shared" si="117"/>
        <v>52.122000000000007</v>
      </c>
      <c r="AV111" s="1">
        <f t="shared" si="118"/>
        <v>0.3</v>
      </c>
      <c r="AW111" s="1">
        <f t="shared" si="119"/>
        <v>11275.833333333334</v>
      </c>
      <c r="AX111" s="1">
        <f t="shared" si="120"/>
        <v>33119827.504045255</v>
      </c>
    </row>
    <row r="112" spans="1:50" x14ac:dyDescent="0.15">
      <c r="C112" s="7">
        <v>7</v>
      </c>
      <c r="D112" s="7">
        <f t="shared" si="121"/>
        <v>30.387193399032299</v>
      </c>
      <c r="E112" s="10">
        <f t="shared" si="122"/>
        <v>29.740015249999999</v>
      </c>
      <c r="F112" s="7" t="s">
        <v>83</v>
      </c>
      <c r="G112" s="1">
        <v>8</v>
      </c>
      <c r="H112" s="9">
        <f t="shared" si="103"/>
        <v>30.387193399032299</v>
      </c>
      <c r="I112" s="9">
        <f t="shared" si="104"/>
        <v>303.53719339903228</v>
      </c>
      <c r="J112" s="9">
        <f t="shared" si="105"/>
        <v>0.61803603032855159</v>
      </c>
      <c r="K112" s="9">
        <f t="shared" si="106"/>
        <v>52.122000000000007</v>
      </c>
      <c r="L112" s="9">
        <f t="shared" si="107"/>
        <v>0.52122000000000002</v>
      </c>
      <c r="M112" s="1" t="s">
        <v>83</v>
      </c>
      <c r="O112" s="9">
        <f t="shared" si="123"/>
        <v>1.0229764410246767</v>
      </c>
      <c r="P112" s="9">
        <f t="shared" si="108"/>
        <v>0.63223629873052078</v>
      </c>
      <c r="Q112" s="12">
        <f t="shared" si="109"/>
        <v>0.18967088961915624</v>
      </c>
      <c r="R112" s="9">
        <f t="shared" si="110"/>
        <v>0.156366</v>
      </c>
      <c r="S112" s="13">
        <f t="shared" si="111"/>
        <v>1.212993167435096</v>
      </c>
      <c r="T112" s="2">
        <f t="shared" si="112"/>
        <v>0.01</v>
      </c>
      <c r="U112" s="14">
        <f t="shared" si="113"/>
        <v>1.2129931674350961E-2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2.7029931674350964E-2</v>
      </c>
      <c r="AU112" s="9">
        <f t="shared" si="117"/>
        <v>52.122000000000007</v>
      </c>
      <c r="AV112" s="1">
        <f t="shared" si="118"/>
        <v>0.3</v>
      </c>
      <c r="AW112" s="1">
        <f t="shared" si="119"/>
        <v>11275.833333333334</v>
      </c>
      <c r="AX112" s="1">
        <f t="shared" si="120"/>
        <v>31930868.05662049</v>
      </c>
    </row>
    <row r="113" spans="1:53" x14ac:dyDescent="0.15">
      <c r="C113" s="7">
        <v>8</v>
      </c>
      <c r="D113" s="7">
        <f t="shared" si="121"/>
        <v>29.245255969354801</v>
      </c>
      <c r="E113" s="10">
        <f t="shared" si="122"/>
        <v>30.387193399032299</v>
      </c>
      <c r="F113" s="7" t="s">
        <v>83</v>
      </c>
      <c r="G113" s="1">
        <v>9</v>
      </c>
      <c r="H113" s="9">
        <f t="shared" si="103"/>
        <v>29.245255969354801</v>
      </c>
      <c r="I113" s="9">
        <f t="shared" si="104"/>
        <v>302.39525596935476</v>
      </c>
      <c r="J113" s="9">
        <f t="shared" si="105"/>
        <v>0.54752675460001443</v>
      </c>
      <c r="K113" s="9">
        <f t="shared" si="106"/>
        <v>52.122000000000007</v>
      </c>
      <c r="L113" s="9">
        <f t="shared" si="107"/>
        <v>0.52122000000000002</v>
      </c>
      <c r="M113" s="1" t="s">
        <v>83</v>
      </c>
      <c r="O113" s="9">
        <f t="shared" si="123"/>
        <v>0.9119601422941559</v>
      </c>
      <c r="P113" s="9">
        <f t="shared" si="108"/>
        <v>0.49932257703488653</v>
      </c>
      <c r="Q113" s="12">
        <f t="shared" si="109"/>
        <v>0.14979677311046596</v>
      </c>
      <c r="R113" s="9">
        <f t="shared" si="110"/>
        <v>0.156366</v>
      </c>
      <c r="S113" s="13">
        <f t="shared" si="111"/>
        <v>0.95798813751369194</v>
      </c>
      <c r="T113" s="2">
        <f t="shared" si="112"/>
        <v>0.01</v>
      </c>
      <c r="U113" s="14">
        <f t="shared" si="113"/>
        <v>9.57988137513692E-3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2.4479881375136923E-2</v>
      </c>
      <c r="AU113" s="9">
        <f t="shared" si="117"/>
        <v>52.122000000000007</v>
      </c>
      <c r="AV113" s="1">
        <f t="shared" si="118"/>
        <v>0.3</v>
      </c>
      <c r="AW113" s="1">
        <f t="shared" si="119"/>
        <v>11275.833333333334</v>
      </c>
      <c r="AX113" s="1">
        <f t="shared" si="120"/>
        <v>28918454.979778916</v>
      </c>
    </row>
    <row r="114" spans="1:53" x14ac:dyDescent="0.15">
      <c r="C114" s="7">
        <v>9</v>
      </c>
      <c r="D114" s="7">
        <f t="shared" si="121"/>
        <v>24.532737119</v>
      </c>
      <c r="E114" s="10">
        <f t="shared" si="122"/>
        <v>29.245255969354801</v>
      </c>
      <c r="F114" s="7" t="s">
        <v>83</v>
      </c>
      <c r="G114" s="1">
        <v>10</v>
      </c>
      <c r="H114" s="9">
        <f t="shared" si="103"/>
        <v>24.532737119</v>
      </c>
      <c r="I114" s="9">
        <f t="shared" si="104"/>
        <v>297.68273711899997</v>
      </c>
      <c r="J114" s="9">
        <f t="shared" si="105"/>
        <v>0.32887616204961606</v>
      </c>
      <c r="K114" s="9">
        <f t="shared" si="106"/>
        <v>52.122000000000007</v>
      </c>
      <c r="L114" s="9">
        <f t="shared" si="107"/>
        <v>0.52122000000000002</v>
      </c>
      <c r="M114" s="1" t="s">
        <v>83</v>
      </c>
      <c r="O114" s="9">
        <f t="shared" si="123"/>
        <v>0.93385756525926933</v>
      </c>
      <c r="P114" s="9">
        <f t="shared" si="108"/>
        <v>0.30712349196346739</v>
      </c>
      <c r="Q114" s="12">
        <f t="shared" si="109"/>
        <v>9.2137047589040219E-2</v>
      </c>
      <c r="R114" s="9">
        <f t="shared" si="110"/>
        <v>0.156366</v>
      </c>
      <c r="S114" s="13">
        <f t="shared" si="111"/>
        <v>0.589239653051432</v>
      </c>
      <c r="T114" s="2">
        <f t="shared" si="112"/>
        <v>0.01</v>
      </c>
      <c r="U114" s="14">
        <f t="shared" si="113"/>
        <v>5.8923965305143202E-3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2.0792396530514318E-2</v>
      </c>
      <c r="AU114" s="9">
        <f t="shared" si="117"/>
        <v>52.122000000000007</v>
      </c>
      <c r="AV114" s="1">
        <f t="shared" si="118"/>
        <v>0.3</v>
      </c>
      <c r="AW114" s="1">
        <f t="shared" si="119"/>
        <v>11275.833333333334</v>
      </c>
      <c r="AX114" s="1">
        <f t="shared" si="120"/>
        <v>24562373.231109109</v>
      </c>
    </row>
    <row r="115" spans="1:53" x14ac:dyDescent="0.15">
      <c r="C115" s="7">
        <v>10</v>
      </c>
      <c r="D115" s="7">
        <f t="shared" si="121"/>
        <v>20.672713949677402</v>
      </c>
      <c r="E115" s="10">
        <f t="shared" si="122"/>
        <v>24.532737119</v>
      </c>
      <c r="F115" s="7" t="s">
        <v>83</v>
      </c>
      <c r="G115" s="1">
        <v>11</v>
      </c>
      <c r="H115" s="9">
        <f t="shared" si="103"/>
        <v>20.672713949677402</v>
      </c>
      <c r="I115" s="9">
        <f t="shared" si="104"/>
        <v>293.82271394967739</v>
      </c>
      <c r="J115" s="9">
        <f t="shared" si="105"/>
        <v>0.21400084858458998</v>
      </c>
      <c r="K115" s="9">
        <f t="shared" si="106"/>
        <v>52.122000000000007</v>
      </c>
      <c r="L115" s="9">
        <f t="shared" si="107"/>
        <v>0.52122000000000002</v>
      </c>
      <c r="M115" s="1" t="s">
        <v>85</v>
      </c>
      <c r="N115" s="9">
        <f>(O114-P114)*$C$21/100</f>
        <v>0.59539736963101186</v>
      </c>
      <c r="O115" s="9">
        <f t="shared" si="123"/>
        <v>0.55255670366479015</v>
      </c>
      <c r="P115" s="9">
        <f t="shared" si="108"/>
        <v>0.11824760347536892</v>
      </c>
      <c r="Q115" s="12">
        <f t="shared" si="109"/>
        <v>3.5474281042610675E-2</v>
      </c>
      <c r="R115" s="9">
        <f t="shared" si="110"/>
        <v>0.156366</v>
      </c>
      <c r="S115" s="13">
        <f t="shared" si="111"/>
        <v>0.22686697263222616</v>
      </c>
      <c r="T115" s="2">
        <f t="shared" si="112"/>
        <v>0.01</v>
      </c>
      <c r="U115" s="14">
        <f t="shared" si="113"/>
        <v>2.2686697263222615E-3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5.0000000000000001E-3</v>
      </c>
      <c r="AF115" s="2">
        <v>0.49</v>
      </c>
      <c r="AG115" s="14">
        <f t="shared" si="114"/>
        <v>2.4499999999999999E-3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1.4999999999999999E-2</v>
      </c>
      <c r="AR115" s="2">
        <v>0.5</v>
      </c>
      <c r="AS115" s="2">
        <f t="shared" si="115"/>
        <v>7.4999999999999997E-3</v>
      </c>
      <c r="AT115" s="1">
        <f t="shared" si="116"/>
        <v>1.2218669726322261E-2</v>
      </c>
      <c r="AU115" s="9">
        <f t="shared" si="117"/>
        <v>52.122000000000007</v>
      </c>
      <c r="AV115" s="1">
        <f t="shared" si="118"/>
        <v>0.3</v>
      </c>
      <c r="AW115" s="1">
        <f t="shared" si="119"/>
        <v>11275.833333333334</v>
      </c>
      <c r="AX115" s="1">
        <f t="shared" si="120"/>
        <v>14434099.780904738</v>
      </c>
    </row>
    <row r="116" spans="1:53" x14ac:dyDescent="0.15">
      <c r="C116" s="7">
        <v>11</v>
      </c>
      <c r="D116" s="7">
        <f t="shared" si="121"/>
        <v>11.6334275844</v>
      </c>
      <c r="E116" s="10">
        <f t="shared" si="122"/>
        <v>20.672713949677402</v>
      </c>
      <c r="F116" s="7" t="s">
        <v>85</v>
      </c>
      <c r="G116" s="1">
        <v>12</v>
      </c>
      <c r="H116" s="9">
        <f t="shared" si="103"/>
        <v>11.6334275844</v>
      </c>
      <c r="I116" s="9">
        <f t="shared" si="104"/>
        <v>284.78342758439999</v>
      </c>
      <c r="J116" s="9">
        <f t="shared" si="105"/>
        <v>7.4749283016762466E-2</v>
      </c>
      <c r="K116" s="9">
        <f t="shared" si="106"/>
        <v>52.122000000000007</v>
      </c>
      <c r="L116" s="9">
        <f t="shared" si="107"/>
        <v>0.52122000000000002</v>
      </c>
      <c r="M116" s="1" t="s">
        <v>83</v>
      </c>
      <c r="O116" s="9">
        <f t="shared" si="123"/>
        <v>0.95552910018942117</v>
      </c>
      <c r="P116" s="9">
        <f t="shared" si="108"/>
        <v>7.1425115140811415E-2</v>
      </c>
      <c r="Q116" s="12">
        <f t="shared" si="109"/>
        <v>2.1427534542243425E-2</v>
      </c>
      <c r="R116" s="9">
        <f t="shared" si="110"/>
        <v>0.156366</v>
      </c>
      <c r="S116" s="13">
        <f t="shared" si="111"/>
        <v>0.13703448666745599</v>
      </c>
      <c r="T116" s="2">
        <f t="shared" si="112"/>
        <v>0.01</v>
      </c>
      <c r="U116" s="14">
        <f t="shared" si="113"/>
        <v>1.3703448666745599E-3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6.8603448666745602E-3</v>
      </c>
      <c r="AU116" s="9">
        <f t="shared" si="117"/>
        <v>52.122000000000007</v>
      </c>
      <c r="AV116" s="1">
        <f t="shared" si="118"/>
        <v>0.3</v>
      </c>
      <c r="AW116" s="1">
        <f t="shared" si="119"/>
        <v>11275.833333333334</v>
      </c>
      <c r="AX116" s="1">
        <f t="shared" si="120"/>
        <v>8104229.3928017858</v>
      </c>
      <c r="AY116" s="1">
        <f>SUM(AX105:AX116)</f>
        <v>213712251.11742407</v>
      </c>
    </row>
    <row r="117" spans="1:53" x14ac:dyDescent="0.15">
      <c r="C117" s="7">
        <v>12</v>
      </c>
      <c r="D117" s="7">
        <f t="shared" si="121"/>
        <v>6.0781830874193501</v>
      </c>
      <c r="E117" s="10">
        <f t="shared" si="122"/>
        <v>11.6334275844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5.5637192800322604</v>
      </c>
      <c r="E121" s="7"/>
      <c r="F121" s="7"/>
      <c r="G121" s="1">
        <v>1</v>
      </c>
      <c r="H121" s="9">
        <f t="shared" ref="H121:H132" si="124">E122</f>
        <v>5.5637192800322604</v>
      </c>
      <c r="I121" s="9">
        <f t="shared" ref="I121:I132" si="125">H121+273.15</f>
        <v>278.71371928003225</v>
      </c>
      <c r="J121" s="9">
        <f t="shared" ref="J121:J132" si="126">EXP(($C$15*(I121-$C$13))/($C$16*I121*$C$13))</f>
        <v>3.5501007009146941E-2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1.0107136695504134E-2</v>
      </c>
      <c r="Q121" s="12">
        <f t="shared" ref="Q121:Q132" si="130">P121*$B$123</f>
        <v>3.3353551095163646E-3</v>
      </c>
      <c r="R121" s="9">
        <f t="shared" ref="R121:R132" si="131">L121*$B$123</f>
        <v>9.3951000000000007E-2</v>
      </c>
      <c r="S121" s="13">
        <f t="shared" ref="S121:S132" si="132">Q121/R121</f>
        <v>3.5501007009146941E-2</v>
      </c>
      <c r="T121" s="2">
        <f t="shared" ref="T121:T132" si="133">$B$122/100</f>
        <v>0.01</v>
      </c>
      <c r="U121" s="14">
        <f t="shared" ref="U121:U132" si="134">S121*T121</f>
        <v>3.5501007009146942E-4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5.8450100700914694E-3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132830.33333333334</v>
      </c>
      <c r="AX121" s="1">
        <f t="shared" ref="AX121:AX132" si="141">AW121*10000*AV121*0.67*AU121*AT121</f>
        <v>48871845.136040144</v>
      </c>
      <c r="AZ121" s="1">
        <f t="shared" ref="AZ121:AZ132" si="142">$E$9/12</f>
        <v>11550.916666666666</v>
      </c>
      <c r="BA121" s="1">
        <f t="shared" ref="BA121:BA132" si="143">AZ121*10000*AV121*0.67*AU121*AT121</f>
        <v>4249892.2975372467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7.1550175980645196</v>
      </c>
      <c r="E122" s="10">
        <f t="shared" ref="E122:E133" si="145">D121</f>
        <v>5.5637192800322604</v>
      </c>
      <c r="F122" s="7" t="s">
        <v>83</v>
      </c>
      <c r="G122" s="1">
        <v>2</v>
      </c>
      <c r="H122" s="9">
        <f t="shared" si="124"/>
        <v>7.1550175980645196</v>
      </c>
      <c r="I122" s="9">
        <f t="shared" si="125"/>
        <v>280.30501759806452</v>
      </c>
      <c r="J122" s="9">
        <f t="shared" si="126"/>
        <v>4.3288472524065189E-2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0.5592928633044959</v>
      </c>
      <c r="P122" s="9">
        <f t="shared" si="129"/>
        <v>2.4210933746062417E-2</v>
      </c>
      <c r="Q122" s="12">
        <f t="shared" si="130"/>
        <v>7.9896081362005981E-3</v>
      </c>
      <c r="R122" s="9">
        <f t="shared" si="131"/>
        <v>9.3951000000000007E-2</v>
      </c>
      <c r="S122" s="13">
        <f t="shared" si="132"/>
        <v>8.5040160681638277E-2</v>
      </c>
      <c r="T122" s="2">
        <f t="shared" si="133"/>
        <v>0.01</v>
      </c>
      <c r="U122" s="14">
        <f t="shared" si="134"/>
        <v>8.5040160681638282E-4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6.3404016068163826E-3</v>
      </c>
      <c r="AU122" s="9">
        <f t="shared" si="138"/>
        <v>28.47</v>
      </c>
      <c r="AV122" s="1">
        <f t="shared" si="139"/>
        <v>0.33</v>
      </c>
      <c r="AW122" s="1">
        <f t="shared" si="140"/>
        <v>132830.33333333334</v>
      </c>
      <c r="AX122" s="1">
        <f t="shared" si="141"/>
        <v>53013959.208419502</v>
      </c>
      <c r="AZ122" s="1">
        <f t="shared" si="142"/>
        <v>11550.916666666666</v>
      </c>
      <c r="BA122" s="1">
        <f t="shared" si="143"/>
        <v>4610090.252877878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9.6228418250000001</v>
      </c>
      <c r="E123" s="10">
        <f t="shared" si="145"/>
        <v>7.1550175980645196</v>
      </c>
      <c r="F123" s="7" t="s">
        <v>83</v>
      </c>
      <c r="G123" s="1">
        <v>3</v>
      </c>
      <c r="H123" s="9">
        <f t="shared" si="124"/>
        <v>9.6228418250000001</v>
      </c>
      <c r="I123" s="9">
        <f t="shared" si="125"/>
        <v>282.772841825</v>
      </c>
      <c r="J123" s="9">
        <f t="shared" si="126"/>
        <v>5.8617838496355289E-2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0.81978192955843354</v>
      </c>
      <c r="P123" s="9">
        <f t="shared" si="129"/>
        <v>4.8053844749086763E-2</v>
      </c>
      <c r="Q123" s="12">
        <f t="shared" si="130"/>
        <v>1.5857768767198632E-2</v>
      </c>
      <c r="R123" s="9">
        <f t="shared" si="131"/>
        <v>9.3951000000000007E-2</v>
      </c>
      <c r="S123" s="13">
        <f t="shared" si="132"/>
        <v>0.16878765278920535</v>
      </c>
      <c r="T123" s="2">
        <f t="shared" si="133"/>
        <v>0.01</v>
      </c>
      <c r="U123" s="14">
        <f t="shared" si="134"/>
        <v>1.6878765278920535E-3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7.1778765278920536E-3</v>
      </c>
      <c r="AU123" s="9">
        <f t="shared" si="138"/>
        <v>28.47</v>
      </c>
      <c r="AV123" s="1">
        <f t="shared" si="139"/>
        <v>0.33</v>
      </c>
      <c r="AW123" s="1">
        <f t="shared" si="140"/>
        <v>132830.33333333334</v>
      </c>
      <c r="AX123" s="1">
        <f t="shared" si="141"/>
        <v>60016332.883968554</v>
      </c>
      <c r="AZ123" s="1">
        <f t="shared" si="142"/>
        <v>11550.916666666666</v>
      </c>
      <c r="BA123" s="1">
        <f t="shared" si="143"/>
        <v>5219016.1869275365</v>
      </c>
    </row>
    <row r="124" spans="1:53" x14ac:dyDescent="0.15">
      <c r="C124" s="7">
        <v>3</v>
      </c>
      <c r="D124" s="7">
        <f t="shared" si="144"/>
        <v>11.82776486</v>
      </c>
      <c r="E124" s="10">
        <f t="shared" si="145"/>
        <v>9.6228418250000001</v>
      </c>
      <c r="F124" s="7" t="s">
        <v>83</v>
      </c>
      <c r="G124" s="1">
        <v>4</v>
      </c>
      <c r="H124" s="9">
        <f t="shared" si="124"/>
        <v>11.82776486</v>
      </c>
      <c r="I124" s="9">
        <f t="shared" si="125"/>
        <v>284.97776485999998</v>
      </c>
      <c r="J124" s="9">
        <f t="shared" si="126"/>
        <v>7.6512582043325103E-2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1.0564280848093468</v>
      </c>
      <c r="P124" s="9">
        <f t="shared" si="129"/>
        <v>8.0830040511847959E-2</v>
      </c>
      <c r="Q124" s="12">
        <f t="shared" si="130"/>
        <v>2.6673913368909827E-2</v>
      </c>
      <c r="R124" s="9">
        <f t="shared" si="131"/>
        <v>9.3951000000000007E-2</v>
      </c>
      <c r="S124" s="13">
        <f t="shared" si="132"/>
        <v>0.28391303305882665</v>
      </c>
      <c r="T124" s="2">
        <f t="shared" si="133"/>
        <v>0.01</v>
      </c>
      <c r="U124" s="14">
        <f t="shared" si="134"/>
        <v>2.8391303305882664E-3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8.3291303305882657E-3</v>
      </c>
      <c r="AU124" s="9">
        <f t="shared" si="138"/>
        <v>28.47</v>
      </c>
      <c r="AV124" s="1">
        <f t="shared" si="139"/>
        <v>0.33</v>
      </c>
      <c r="AW124" s="1">
        <f t="shared" si="140"/>
        <v>132830.33333333334</v>
      </c>
      <c r="AX124" s="1">
        <f t="shared" si="141"/>
        <v>69642303.905908316</v>
      </c>
      <c r="AZ124" s="1">
        <f t="shared" si="142"/>
        <v>11550.916666666666</v>
      </c>
      <c r="BA124" s="1">
        <f t="shared" si="143"/>
        <v>6056089.966085718</v>
      </c>
    </row>
    <row r="125" spans="1:53" x14ac:dyDescent="0.15">
      <c r="C125" s="7">
        <v>4</v>
      </c>
      <c r="D125" s="7">
        <f t="shared" si="144"/>
        <v>19.780916414333301</v>
      </c>
      <c r="E125" s="10">
        <f t="shared" si="145"/>
        <v>11.82776486</v>
      </c>
      <c r="F125" s="7" t="s">
        <v>83</v>
      </c>
      <c r="G125" s="1">
        <v>5</v>
      </c>
      <c r="H125" s="9">
        <f t="shared" si="124"/>
        <v>19.780916414333301</v>
      </c>
      <c r="I125" s="9">
        <f t="shared" si="125"/>
        <v>292.9309164143333</v>
      </c>
      <c r="J125" s="9">
        <f t="shared" si="126"/>
        <v>0.19346446494228797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0.92681814208262392</v>
      </c>
      <c r="O125" s="9">
        <f t="shared" si="146"/>
        <v>0.33347990221487478</v>
      </c>
      <c r="P125" s="9">
        <f t="shared" si="129"/>
        <v>6.4516510851007264E-2</v>
      </c>
      <c r="Q125" s="12">
        <f t="shared" si="130"/>
        <v>2.12904485808324E-2</v>
      </c>
      <c r="R125" s="9">
        <f t="shared" si="131"/>
        <v>9.3951000000000007E-2</v>
      </c>
      <c r="S125" s="13">
        <f t="shared" si="132"/>
        <v>0.22661226150687483</v>
      </c>
      <c r="T125" s="2">
        <f t="shared" si="133"/>
        <v>0.01</v>
      </c>
      <c r="U125" s="14">
        <f t="shared" si="134"/>
        <v>2.2661226150687483E-3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5.0000000000000001E-3</v>
      </c>
      <c r="AF125" s="2">
        <v>0.49</v>
      </c>
      <c r="AG125" s="14">
        <f t="shared" si="135"/>
        <v>2.4499999999999999E-3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1.4999999999999999E-2</v>
      </c>
      <c r="AR125" s="2">
        <v>0.5</v>
      </c>
      <c r="AS125" s="2">
        <f t="shared" si="136"/>
        <v>7.4999999999999997E-3</v>
      </c>
      <c r="AT125" s="1">
        <f t="shared" si="137"/>
        <v>1.2216122615068749E-2</v>
      </c>
      <c r="AU125" s="9">
        <f t="shared" si="138"/>
        <v>28.47</v>
      </c>
      <c r="AV125" s="1">
        <f t="shared" si="139"/>
        <v>0.33</v>
      </c>
      <c r="AW125" s="1">
        <f t="shared" si="140"/>
        <v>132830.33333333334</v>
      </c>
      <c r="AX125" s="1">
        <f t="shared" si="141"/>
        <v>102142587.51434021</v>
      </c>
      <c r="AZ125" s="1">
        <f t="shared" si="142"/>
        <v>11550.916666666666</v>
      </c>
      <c r="BA125" s="1">
        <f t="shared" si="143"/>
        <v>8882312.3972374573</v>
      </c>
    </row>
    <row r="126" spans="1:53" x14ac:dyDescent="0.15">
      <c r="C126" s="7">
        <v>5</v>
      </c>
      <c r="D126" s="7">
        <f t="shared" si="144"/>
        <v>24.934872935483899</v>
      </c>
      <c r="E126" s="10">
        <f t="shared" si="145"/>
        <v>19.780916414333301</v>
      </c>
      <c r="F126" s="7" t="s">
        <v>85</v>
      </c>
      <c r="G126" s="1">
        <v>6</v>
      </c>
      <c r="H126" s="9">
        <f t="shared" si="124"/>
        <v>24.934872935483899</v>
      </c>
      <c r="I126" s="9">
        <f t="shared" si="125"/>
        <v>298.08487293548387</v>
      </c>
      <c r="J126" s="9">
        <f t="shared" si="126"/>
        <v>0.34371310439582176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0.55366339136386755</v>
      </c>
      <c r="P126" s="9">
        <f t="shared" si="129"/>
        <v>0.19030136303599374</v>
      </c>
      <c r="Q126" s="12">
        <f t="shared" si="130"/>
        <v>6.2799449801877932E-2</v>
      </c>
      <c r="R126" s="9">
        <f t="shared" si="131"/>
        <v>9.3951000000000007E-2</v>
      </c>
      <c r="S126" s="13">
        <f t="shared" si="132"/>
        <v>0.66842768892164983</v>
      </c>
      <c r="T126" s="2">
        <f t="shared" si="133"/>
        <v>0.01</v>
      </c>
      <c r="U126" s="14">
        <f t="shared" si="134"/>
        <v>6.6842768892164985E-3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5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6"/>
        <v>0.01</v>
      </c>
      <c r="AT126" s="1">
        <f t="shared" si="137"/>
        <v>2.1584276889216499E-2</v>
      </c>
      <c r="AU126" s="9">
        <f t="shared" si="138"/>
        <v>28.47</v>
      </c>
      <c r="AV126" s="1">
        <f t="shared" si="139"/>
        <v>0.33</v>
      </c>
      <c r="AW126" s="1">
        <f t="shared" si="140"/>
        <v>132830.33333333334</v>
      </c>
      <c r="AX126" s="1">
        <f t="shared" si="141"/>
        <v>180472475.64223468</v>
      </c>
      <c r="AZ126" s="1">
        <f t="shared" si="142"/>
        <v>11550.916666666666</v>
      </c>
      <c r="BA126" s="1">
        <f t="shared" si="143"/>
        <v>15693874.090786107</v>
      </c>
    </row>
    <row r="127" spans="1:53" x14ac:dyDescent="0.15">
      <c r="C127" s="7">
        <v>6</v>
      </c>
      <c r="D127" s="7">
        <f t="shared" si="144"/>
        <v>29.740015249999999</v>
      </c>
      <c r="E127" s="10">
        <f t="shared" si="145"/>
        <v>24.934872935483899</v>
      </c>
      <c r="F127" s="7" t="s">
        <v>83</v>
      </c>
      <c r="G127" s="1">
        <v>7</v>
      </c>
      <c r="H127" s="9">
        <f t="shared" si="124"/>
        <v>29.740015249999999</v>
      </c>
      <c r="I127" s="9">
        <f t="shared" si="125"/>
        <v>302.89001524999998</v>
      </c>
      <c r="J127" s="9">
        <f t="shared" si="126"/>
        <v>0.57709504294777669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0.64806202832787374</v>
      </c>
      <c r="P127" s="9">
        <f t="shared" si="129"/>
        <v>0.3739933840706976</v>
      </c>
      <c r="Q127" s="12">
        <f t="shared" si="130"/>
        <v>0.12341781674333022</v>
      </c>
      <c r="R127" s="9">
        <f t="shared" si="131"/>
        <v>9.3951000000000007E-2</v>
      </c>
      <c r="S127" s="13">
        <f t="shared" si="132"/>
        <v>1.3136402671959873</v>
      </c>
      <c r="T127" s="2">
        <f t="shared" si="133"/>
        <v>0.01</v>
      </c>
      <c r="U127" s="14">
        <f t="shared" si="134"/>
        <v>1.3136402671959873E-2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2.8036402671959872E-2</v>
      </c>
      <c r="AU127" s="9">
        <f t="shared" si="138"/>
        <v>28.47</v>
      </c>
      <c r="AV127" s="1">
        <f t="shared" si="139"/>
        <v>0.33</v>
      </c>
      <c r="AW127" s="1">
        <f t="shared" si="140"/>
        <v>132830.33333333334</v>
      </c>
      <c r="AX127" s="1">
        <f t="shared" si="141"/>
        <v>234420593.48483598</v>
      </c>
      <c r="AZ127" s="1">
        <f t="shared" si="142"/>
        <v>11550.916666666666</v>
      </c>
      <c r="BA127" s="1">
        <f t="shared" si="143"/>
        <v>20385198.714354023</v>
      </c>
    </row>
    <row r="128" spans="1:53" x14ac:dyDescent="0.15">
      <c r="C128" s="7">
        <v>7</v>
      </c>
      <c r="D128" s="7">
        <f t="shared" si="144"/>
        <v>30.387193399032299</v>
      </c>
      <c r="E128" s="10">
        <f t="shared" si="145"/>
        <v>29.740015249999999</v>
      </c>
      <c r="F128" s="7" t="s">
        <v>83</v>
      </c>
      <c r="G128" s="1">
        <v>8</v>
      </c>
      <c r="H128" s="9">
        <f t="shared" si="124"/>
        <v>30.387193399032299</v>
      </c>
      <c r="I128" s="9">
        <f t="shared" si="125"/>
        <v>303.53719339903228</v>
      </c>
      <c r="J128" s="9">
        <f t="shared" si="126"/>
        <v>0.61803603032855159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0.55876864425717609</v>
      </c>
      <c r="P128" s="9">
        <f t="shared" si="129"/>
        <v>0.34533915476877175</v>
      </c>
      <c r="Q128" s="12">
        <f t="shared" si="130"/>
        <v>0.11396192107369468</v>
      </c>
      <c r="R128" s="9">
        <f t="shared" si="131"/>
        <v>9.3951000000000007E-2</v>
      </c>
      <c r="S128" s="13">
        <f t="shared" si="132"/>
        <v>1.2129931674350958</v>
      </c>
      <c r="T128" s="2">
        <f t="shared" si="133"/>
        <v>0.01</v>
      </c>
      <c r="U128" s="14">
        <f t="shared" si="134"/>
        <v>1.2129931674350959E-2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2.7029931674350957E-2</v>
      </c>
      <c r="AU128" s="9">
        <f t="shared" si="138"/>
        <v>28.47</v>
      </c>
      <c r="AV128" s="1">
        <f t="shared" si="139"/>
        <v>0.33</v>
      </c>
      <c r="AW128" s="1">
        <f t="shared" si="140"/>
        <v>132830.33333333334</v>
      </c>
      <c r="AX128" s="1">
        <f t="shared" si="141"/>
        <v>226005194.00062451</v>
      </c>
      <c r="AZ128" s="1">
        <f t="shared" si="142"/>
        <v>11550.916666666666</v>
      </c>
      <c r="BA128" s="1">
        <f t="shared" si="143"/>
        <v>19653396.153000038</v>
      </c>
    </row>
    <row r="129" spans="1:54" x14ac:dyDescent="0.15">
      <c r="C129" s="7">
        <v>8</v>
      </c>
      <c r="D129" s="7">
        <f t="shared" si="144"/>
        <v>29.245255969354801</v>
      </c>
      <c r="E129" s="10">
        <f t="shared" si="145"/>
        <v>30.387193399032299</v>
      </c>
      <c r="F129" s="7" t="s">
        <v>83</v>
      </c>
      <c r="G129" s="1">
        <v>9</v>
      </c>
      <c r="H129" s="9">
        <f t="shared" si="124"/>
        <v>29.245255969354801</v>
      </c>
      <c r="I129" s="9">
        <f t="shared" si="125"/>
        <v>302.39525596935476</v>
      </c>
      <c r="J129" s="9">
        <f t="shared" si="126"/>
        <v>0.54752675460001443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0.49812948948840441</v>
      </c>
      <c r="P129" s="9">
        <f t="shared" si="129"/>
        <v>0.27273922275014806</v>
      </c>
      <c r="Q129" s="12">
        <f t="shared" si="130"/>
        <v>9.0003943507548867E-2</v>
      </c>
      <c r="R129" s="9">
        <f t="shared" si="131"/>
        <v>9.3951000000000007E-2</v>
      </c>
      <c r="S129" s="13">
        <f t="shared" si="132"/>
        <v>0.95798813751369183</v>
      </c>
      <c r="T129" s="2">
        <f t="shared" si="133"/>
        <v>0.01</v>
      </c>
      <c r="U129" s="14">
        <f t="shared" si="134"/>
        <v>9.5798813751369182E-3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2.4479881375136917E-2</v>
      </c>
      <c r="AU129" s="9">
        <f t="shared" si="138"/>
        <v>28.47</v>
      </c>
      <c r="AV129" s="1">
        <f t="shared" si="139"/>
        <v>0.33</v>
      </c>
      <c r="AW129" s="1">
        <f t="shared" si="140"/>
        <v>132830.33333333334</v>
      </c>
      <c r="AX129" s="1">
        <f t="shared" si="141"/>
        <v>204683474.8217299</v>
      </c>
      <c r="AZ129" s="1">
        <f t="shared" si="142"/>
        <v>11550.916666666666</v>
      </c>
      <c r="BA129" s="1">
        <f t="shared" si="143"/>
        <v>17799260.917131625</v>
      </c>
    </row>
    <row r="130" spans="1:54" x14ac:dyDescent="0.15">
      <c r="C130" s="7">
        <v>9</v>
      </c>
      <c r="D130" s="7">
        <f t="shared" si="144"/>
        <v>24.532737119</v>
      </c>
      <c r="E130" s="10">
        <f t="shared" si="145"/>
        <v>29.245255969354801</v>
      </c>
      <c r="F130" s="7" t="s">
        <v>83</v>
      </c>
      <c r="G130" s="1">
        <v>10</v>
      </c>
      <c r="H130" s="9">
        <f t="shared" si="124"/>
        <v>24.532737119</v>
      </c>
      <c r="I130" s="9">
        <f t="shared" si="125"/>
        <v>297.68273711899997</v>
      </c>
      <c r="J130" s="9">
        <f t="shared" si="126"/>
        <v>0.32887616204961606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0.51009026673825641</v>
      </c>
      <c r="P130" s="9">
        <f t="shared" si="129"/>
        <v>0.16775652922374271</v>
      </c>
      <c r="Q130" s="12">
        <f t="shared" si="130"/>
        <v>5.5359654643835098E-2</v>
      </c>
      <c r="R130" s="9">
        <f t="shared" si="131"/>
        <v>9.3951000000000007E-2</v>
      </c>
      <c r="S130" s="13">
        <f t="shared" si="132"/>
        <v>0.58923965305143211</v>
      </c>
      <c r="T130" s="2">
        <f t="shared" si="133"/>
        <v>0.01</v>
      </c>
      <c r="U130" s="14">
        <f t="shared" si="134"/>
        <v>5.8923965305143211E-3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2.0792396530514325E-2</v>
      </c>
      <c r="AU130" s="9">
        <f t="shared" si="138"/>
        <v>28.47</v>
      </c>
      <c r="AV130" s="1">
        <f t="shared" si="139"/>
        <v>0.33</v>
      </c>
      <c r="AW130" s="1">
        <f t="shared" si="140"/>
        <v>132830.33333333334</v>
      </c>
      <c r="AX130" s="1">
        <f t="shared" si="141"/>
        <v>173851331.48804522</v>
      </c>
      <c r="AZ130" s="1">
        <f t="shared" si="142"/>
        <v>11550.916666666666</v>
      </c>
      <c r="BA130" s="1">
        <f t="shared" si="143"/>
        <v>15118099.849739036</v>
      </c>
    </row>
    <row r="131" spans="1:54" x14ac:dyDescent="0.15">
      <c r="C131" s="7">
        <v>10</v>
      </c>
      <c r="D131" s="7">
        <f t="shared" si="144"/>
        <v>20.672713949677402</v>
      </c>
      <c r="E131" s="10">
        <f t="shared" si="145"/>
        <v>24.532737119</v>
      </c>
      <c r="F131" s="7" t="s">
        <v>83</v>
      </c>
      <c r="G131" s="1">
        <v>11</v>
      </c>
      <c r="H131" s="9">
        <f t="shared" si="124"/>
        <v>20.672713949677402</v>
      </c>
      <c r="I131" s="9">
        <f t="shared" si="125"/>
        <v>293.82271394967739</v>
      </c>
      <c r="J131" s="9">
        <f t="shared" si="126"/>
        <v>0.21400084858458998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0.32521705063878797</v>
      </c>
      <c r="O131" s="9">
        <f t="shared" si="146"/>
        <v>0.30181668687572577</v>
      </c>
      <c r="P131" s="9">
        <f t="shared" si="129"/>
        <v>6.45890271083948E-2</v>
      </c>
      <c r="Q131" s="12">
        <f t="shared" si="130"/>
        <v>2.1314378945770283E-2</v>
      </c>
      <c r="R131" s="9">
        <f t="shared" si="131"/>
        <v>9.3951000000000007E-2</v>
      </c>
      <c r="S131" s="13">
        <f t="shared" si="132"/>
        <v>0.22686697263222619</v>
      </c>
      <c r="T131" s="2">
        <f t="shared" si="133"/>
        <v>0.01</v>
      </c>
      <c r="U131" s="14">
        <f t="shared" si="134"/>
        <v>2.268669726322262E-3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5.0000000000000001E-3</v>
      </c>
      <c r="AF131" s="2">
        <v>0.49</v>
      </c>
      <c r="AG131" s="14">
        <f t="shared" si="135"/>
        <v>2.4499999999999999E-3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1.4999999999999999E-2</v>
      </c>
      <c r="AR131" s="2">
        <v>0.5</v>
      </c>
      <c r="AS131" s="2">
        <f t="shared" si="136"/>
        <v>7.4999999999999997E-3</v>
      </c>
      <c r="AT131" s="1">
        <f t="shared" si="137"/>
        <v>1.2218669726322261E-2</v>
      </c>
      <c r="AU131" s="9">
        <f t="shared" si="138"/>
        <v>28.47</v>
      </c>
      <c r="AV131" s="1">
        <f t="shared" si="139"/>
        <v>0.33</v>
      </c>
      <c r="AW131" s="1">
        <f t="shared" si="140"/>
        <v>132830.33333333334</v>
      </c>
      <c r="AX131" s="1">
        <f t="shared" si="141"/>
        <v>102163884.65929516</v>
      </c>
      <c r="AZ131" s="1">
        <f t="shared" si="142"/>
        <v>11550.916666666666</v>
      </c>
      <c r="BA131" s="1">
        <f t="shared" si="143"/>
        <v>8884164.3955004998</v>
      </c>
    </row>
    <row r="132" spans="1:54" x14ac:dyDescent="0.15">
      <c r="C132" s="7">
        <v>11</v>
      </c>
      <c r="D132" s="7">
        <f t="shared" si="144"/>
        <v>11.6334275844</v>
      </c>
      <c r="E132" s="10">
        <f t="shared" si="145"/>
        <v>20.672713949677402</v>
      </c>
      <c r="F132" s="7" t="s">
        <v>85</v>
      </c>
      <c r="G132" s="1">
        <v>12</v>
      </c>
      <c r="H132" s="9">
        <f t="shared" si="124"/>
        <v>11.6334275844</v>
      </c>
      <c r="I132" s="9">
        <f t="shared" si="125"/>
        <v>284.78342758439999</v>
      </c>
      <c r="J132" s="9">
        <f t="shared" si="126"/>
        <v>7.4749283016762466E-2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0.52192765976733102</v>
      </c>
      <c r="P132" s="9">
        <f t="shared" si="129"/>
        <v>3.9013718354224736E-2</v>
      </c>
      <c r="Q132" s="12">
        <f t="shared" si="130"/>
        <v>1.2874527056894163E-2</v>
      </c>
      <c r="R132" s="9">
        <f t="shared" si="131"/>
        <v>9.3951000000000007E-2</v>
      </c>
      <c r="S132" s="13">
        <f t="shared" si="132"/>
        <v>0.13703448666745605</v>
      </c>
      <c r="T132" s="2">
        <f t="shared" si="133"/>
        <v>0.01</v>
      </c>
      <c r="U132" s="14">
        <f t="shared" si="134"/>
        <v>1.3703448666745606E-3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6.8603448666745602E-3</v>
      </c>
      <c r="AU132" s="9">
        <f t="shared" si="138"/>
        <v>28.47</v>
      </c>
      <c r="AV132" s="1">
        <f t="shared" si="139"/>
        <v>0.33</v>
      </c>
      <c r="AW132" s="1">
        <f t="shared" si="140"/>
        <v>132830.33333333334</v>
      </c>
      <c r="AX132" s="1">
        <f t="shared" si="141"/>
        <v>57361357.445651121</v>
      </c>
      <c r="AY132" s="1">
        <f>SUM(AX121:AX132)</f>
        <v>1512645340.1910932</v>
      </c>
      <c r="AZ132" s="1">
        <f t="shared" si="142"/>
        <v>11550.916666666666</v>
      </c>
      <c r="BA132" s="1">
        <f t="shared" si="143"/>
        <v>4988139.7050994541</v>
      </c>
      <c r="BB132" s="1">
        <f>SUM(BA121:BA132)</f>
        <v>131539534.92627661</v>
      </c>
    </row>
    <row r="133" spans="1:54" x14ac:dyDescent="0.15">
      <c r="C133" s="7">
        <v>12</v>
      </c>
      <c r="D133" s="7">
        <f t="shared" si="144"/>
        <v>6.0781830874193501</v>
      </c>
      <c r="E133" s="10">
        <f t="shared" si="145"/>
        <v>11.6334275844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5.5637192800322604</v>
      </c>
      <c r="E136" s="7"/>
      <c r="F136" s="7"/>
      <c r="G136" s="1">
        <v>1</v>
      </c>
      <c r="H136" s="9">
        <f t="shared" ref="H136:H147" si="147">E137</f>
        <v>5.5637192800322604</v>
      </c>
      <c r="I136" s="9">
        <f t="shared" ref="I136:I147" si="148">H136+273.15</f>
        <v>278.71371928003225</v>
      </c>
      <c r="J136" s="9">
        <f t="shared" ref="J136:J147" si="149">EXP(($C$15*(I136-$C$13))/($C$16*I136*$C$13))</f>
        <v>3.5501007009146941E-2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2.6946965409861717E-2</v>
      </c>
      <c r="Q136" s="12">
        <f t="shared" ref="Q136:Q147" si="153">P136*$B$138</f>
        <v>7.0062110065640471E-3</v>
      </c>
      <c r="R136" s="9">
        <f t="shared" ref="R136:R147" si="154">L136*$B$138</f>
        <v>0.19735245833333334</v>
      </c>
      <c r="S136" s="13">
        <f t="shared" ref="S136:S147" si="155">Q136/R136</f>
        <v>3.5501007009146941E-2</v>
      </c>
      <c r="T136" s="2">
        <f t="shared" ref="T136:T147" si="156">$B$137/100</f>
        <v>0.01</v>
      </c>
      <c r="U136" s="14">
        <f t="shared" ref="U136:U147" si="157">S136*T136</f>
        <v>3.5501007009146942E-4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5.8450100700914694E-3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8533.6666666666661</v>
      </c>
      <c r="AX136" s="1">
        <f t="shared" ref="AX136:AX147" si="164">AW136*10000*AV136*0.67*AU136*AT136</f>
        <v>6595356.5968956994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7.1550175980645196</v>
      </c>
      <c r="E137" s="10">
        <f t="shared" ref="E137:E148" si="166">D136</f>
        <v>5.5637192800322604</v>
      </c>
      <c r="F137" s="7" t="s">
        <v>83</v>
      </c>
      <c r="G137" s="1">
        <v>2</v>
      </c>
      <c r="H137" s="9">
        <f t="shared" si="147"/>
        <v>7.1550175980645196</v>
      </c>
      <c r="I137" s="9">
        <f t="shared" si="148"/>
        <v>280.30501759806452</v>
      </c>
      <c r="J137" s="9">
        <f t="shared" si="149"/>
        <v>4.3288472524065189E-2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1.4911488679234717</v>
      </c>
      <c r="P137" s="9">
        <f t="shared" si="152"/>
        <v>6.4549556798396121E-2</v>
      </c>
      <c r="Q137" s="12">
        <f t="shared" si="153"/>
        <v>1.6782884767582992E-2</v>
      </c>
      <c r="R137" s="9">
        <f t="shared" si="154"/>
        <v>0.19735245833333334</v>
      </c>
      <c r="S137" s="13">
        <f t="shared" si="155"/>
        <v>8.5040160681638277E-2</v>
      </c>
      <c r="T137" s="2">
        <f t="shared" si="156"/>
        <v>0.01</v>
      </c>
      <c r="U137" s="14">
        <f t="shared" si="157"/>
        <v>8.5040160681638282E-4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6.3404016068163826E-3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8533.6666666666661</v>
      </c>
      <c r="AX137" s="1">
        <f t="shared" si="164"/>
        <v>7154343.459297088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9.6228418250000001</v>
      </c>
      <c r="E138" s="10">
        <f t="shared" si="166"/>
        <v>7.1550175980645196</v>
      </c>
      <c r="F138" s="7" t="s">
        <v>83</v>
      </c>
      <c r="G138" s="1">
        <v>3</v>
      </c>
      <c r="H138" s="9">
        <f t="shared" si="147"/>
        <v>9.6228418250000001</v>
      </c>
      <c r="I138" s="9">
        <f t="shared" si="148"/>
        <v>282.772841825</v>
      </c>
      <c r="J138" s="9">
        <f t="shared" si="149"/>
        <v>5.8617838496355289E-2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2.1856472277917423</v>
      </c>
      <c r="P138" s="9">
        <f t="shared" si="152"/>
        <v>0.128117916208703</v>
      </c>
      <c r="Q138" s="12">
        <f t="shared" si="153"/>
        <v>3.3310658214262781E-2</v>
      </c>
      <c r="R138" s="9">
        <f t="shared" si="154"/>
        <v>0.19735245833333334</v>
      </c>
      <c r="S138" s="13">
        <f t="shared" si="155"/>
        <v>0.16878765278920532</v>
      </c>
      <c r="T138" s="2">
        <f t="shared" si="156"/>
        <v>0.01</v>
      </c>
      <c r="U138" s="14">
        <f t="shared" si="157"/>
        <v>1.6878765278920533E-3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7.1778765278920536E-3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8533.6666666666661</v>
      </c>
      <c r="AX138" s="1">
        <f t="shared" si="164"/>
        <v>8099328.2718492923</v>
      </c>
    </row>
    <row r="139" spans="1:54" x14ac:dyDescent="0.15">
      <c r="C139" s="7">
        <v>3</v>
      </c>
      <c r="D139" s="7">
        <f t="shared" si="165"/>
        <v>11.82776486</v>
      </c>
      <c r="E139" s="10">
        <f t="shared" si="166"/>
        <v>9.6228418250000001</v>
      </c>
      <c r="F139" s="7" t="s">
        <v>83</v>
      </c>
      <c r="G139" s="1">
        <v>4</v>
      </c>
      <c r="H139" s="9">
        <f t="shared" si="147"/>
        <v>11.82776486</v>
      </c>
      <c r="I139" s="9">
        <f t="shared" si="148"/>
        <v>284.97776485999998</v>
      </c>
      <c r="J139" s="9">
        <f t="shared" si="149"/>
        <v>7.6512582043325103E-2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2.8165772282497059</v>
      </c>
      <c r="P139" s="9">
        <f t="shared" si="152"/>
        <v>0.21550359625781684</v>
      </c>
      <c r="Q139" s="12">
        <f t="shared" si="153"/>
        <v>5.603093502703238E-2</v>
      </c>
      <c r="R139" s="9">
        <f t="shared" si="154"/>
        <v>0.19735245833333334</v>
      </c>
      <c r="S139" s="13">
        <f t="shared" si="155"/>
        <v>0.28391303305882665</v>
      </c>
      <c r="T139" s="2">
        <f t="shared" si="156"/>
        <v>0.01</v>
      </c>
      <c r="U139" s="14">
        <f t="shared" si="157"/>
        <v>2.8391303305882664E-3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8.3291303305882657E-3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8533.6666666666661</v>
      </c>
      <c r="AX139" s="1">
        <f t="shared" si="164"/>
        <v>9398372.9734429196</v>
      </c>
    </row>
    <row r="140" spans="1:54" x14ac:dyDescent="0.15">
      <c r="C140" s="7">
        <v>4</v>
      </c>
      <c r="D140" s="7">
        <f t="shared" si="165"/>
        <v>19.780916414333301</v>
      </c>
      <c r="E140" s="10">
        <f t="shared" si="166"/>
        <v>11.82776486</v>
      </c>
      <c r="F140" s="7" t="s">
        <v>83</v>
      </c>
      <c r="G140" s="1">
        <v>5</v>
      </c>
      <c r="H140" s="9">
        <f t="shared" si="147"/>
        <v>19.780916414333301</v>
      </c>
      <c r="I140" s="9">
        <f t="shared" si="148"/>
        <v>292.9309164143333</v>
      </c>
      <c r="J140" s="9">
        <f t="shared" si="149"/>
        <v>0.19346446494228797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3.3601215486585558</v>
      </c>
      <c r="P140" s="9">
        <f t="shared" si="152"/>
        <v>0.65006411755227955</v>
      </c>
      <c r="Q140" s="12">
        <f t="shared" si="153"/>
        <v>0.16901667056359268</v>
      </c>
      <c r="R140" s="9">
        <f t="shared" si="154"/>
        <v>0.19735245833333334</v>
      </c>
      <c r="S140" s="13">
        <f t="shared" si="155"/>
        <v>0.85642039623402721</v>
      </c>
      <c r="T140" s="2">
        <f t="shared" si="156"/>
        <v>0.01</v>
      </c>
      <c r="U140" s="14">
        <f t="shared" si="157"/>
        <v>8.5642039623402728E-3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5.0000000000000001E-3</v>
      </c>
      <c r="AF140" s="2">
        <v>0.49</v>
      </c>
      <c r="AG140" s="14">
        <f t="shared" si="158"/>
        <v>2.4499999999999999E-3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1.4999999999999999E-2</v>
      </c>
      <c r="AR140" s="2">
        <v>0.5</v>
      </c>
      <c r="AS140" s="2">
        <f t="shared" si="159"/>
        <v>7.4999999999999997E-3</v>
      </c>
      <c r="AT140" s="1">
        <f t="shared" si="160"/>
        <v>1.8514203962340273E-2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8533.6666666666661</v>
      </c>
      <c r="AX140" s="1">
        <f t="shared" si="164"/>
        <v>20890943.860663448</v>
      </c>
    </row>
    <row r="141" spans="1:54" x14ac:dyDescent="0.15">
      <c r="C141" s="7">
        <v>5</v>
      </c>
      <c r="D141" s="7">
        <f t="shared" si="165"/>
        <v>24.934872935483899</v>
      </c>
      <c r="E141" s="10">
        <f t="shared" si="166"/>
        <v>19.780916414333301</v>
      </c>
      <c r="F141" s="7" t="s">
        <v>85</v>
      </c>
      <c r="G141" s="1">
        <v>6</v>
      </c>
      <c r="H141" s="9">
        <f t="shared" si="147"/>
        <v>24.934872935483899</v>
      </c>
      <c r="I141" s="9">
        <f t="shared" si="148"/>
        <v>298.08487293548387</v>
      </c>
      <c r="J141" s="9">
        <f t="shared" si="149"/>
        <v>0.34371310439582176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3.4691053477729428</v>
      </c>
      <c r="P141" s="9">
        <f t="shared" si="152"/>
        <v>1.192376968559185</v>
      </c>
      <c r="Q141" s="12">
        <f t="shared" si="153"/>
        <v>0.31001801182538807</v>
      </c>
      <c r="R141" s="9">
        <f t="shared" si="154"/>
        <v>0.19735245833333334</v>
      </c>
      <c r="S141" s="13">
        <f t="shared" si="155"/>
        <v>1.5708849762679913</v>
      </c>
      <c r="T141" s="2">
        <f t="shared" si="156"/>
        <v>0.01</v>
      </c>
      <c r="U141" s="14">
        <f t="shared" si="157"/>
        <v>1.5708849762679913E-2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8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9"/>
        <v>0.01</v>
      </c>
      <c r="AT141" s="1">
        <f t="shared" si="160"/>
        <v>3.0608849762679913E-2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8533.6666666666661</v>
      </c>
      <c r="AX141" s="1">
        <f t="shared" si="164"/>
        <v>34538226.074009337</v>
      </c>
    </row>
    <row r="142" spans="1:54" x14ac:dyDescent="0.15">
      <c r="C142" s="7">
        <v>6</v>
      </c>
      <c r="D142" s="7">
        <f t="shared" si="165"/>
        <v>29.740015249999999</v>
      </c>
      <c r="E142" s="10">
        <f t="shared" si="166"/>
        <v>24.934872935483899</v>
      </c>
      <c r="F142" s="7" t="s">
        <v>83</v>
      </c>
      <c r="G142" s="1">
        <v>7</v>
      </c>
      <c r="H142" s="9">
        <f t="shared" si="147"/>
        <v>29.740015249999999</v>
      </c>
      <c r="I142" s="9">
        <f t="shared" si="148"/>
        <v>302.89001524999998</v>
      </c>
      <c r="J142" s="9">
        <f t="shared" si="149"/>
        <v>0.57709504294777669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3.0357762958804244</v>
      </c>
      <c r="P142" s="9">
        <f t="shared" si="152"/>
        <v>1.7519314518509559</v>
      </c>
      <c r="Q142" s="12">
        <f t="shared" si="153"/>
        <v>0.45550217748124855</v>
      </c>
      <c r="R142" s="9">
        <f t="shared" si="154"/>
        <v>0.19735245833333334</v>
      </c>
      <c r="S142" s="13">
        <f t="shared" si="155"/>
        <v>2.3080643703555683</v>
      </c>
      <c r="T142" s="2">
        <f t="shared" si="156"/>
        <v>0.01</v>
      </c>
      <c r="U142" s="14">
        <f t="shared" si="157"/>
        <v>2.3080643703555684E-2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3.7980643703555687E-2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8533.6666666666661</v>
      </c>
      <c r="AX142" s="1">
        <f t="shared" si="164"/>
        <v>42856365.686410367</v>
      </c>
    </row>
    <row r="143" spans="1:54" x14ac:dyDescent="0.15">
      <c r="C143" s="7">
        <v>7</v>
      </c>
      <c r="D143" s="7">
        <f t="shared" si="165"/>
        <v>30.387193399032299</v>
      </c>
      <c r="E143" s="10">
        <f t="shared" si="166"/>
        <v>29.740015249999999</v>
      </c>
      <c r="F143" s="7" t="s">
        <v>83</v>
      </c>
      <c r="G143" s="1">
        <v>8</v>
      </c>
      <c r="H143" s="9">
        <f t="shared" si="147"/>
        <v>30.387193399032299</v>
      </c>
      <c r="I143" s="9">
        <f t="shared" si="148"/>
        <v>303.53719339903228</v>
      </c>
      <c r="J143" s="9">
        <f t="shared" si="149"/>
        <v>0.61803603032855159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2.0428927606961356</v>
      </c>
      <c r="P143" s="9">
        <f t="shared" si="152"/>
        <v>1.2625813322075754</v>
      </c>
      <c r="Q143" s="12">
        <f t="shared" si="153"/>
        <v>0.32827114637396959</v>
      </c>
      <c r="R143" s="9">
        <f t="shared" si="154"/>
        <v>0.19735245833333334</v>
      </c>
      <c r="S143" s="13">
        <f t="shared" si="155"/>
        <v>1.6633750050354643</v>
      </c>
      <c r="T143" s="2">
        <f t="shared" si="156"/>
        <v>0.01</v>
      </c>
      <c r="U143" s="14">
        <f t="shared" si="157"/>
        <v>1.6633750050354643E-2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3.1533750050354643E-2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8533.6666666666661</v>
      </c>
      <c r="AX143" s="1">
        <f t="shared" si="164"/>
        <v>35581859.385267392</v>
      </c>
    </row>
    <row r="144" spans="1:54" x14ac:dyDescent="0.15">
      <c r="C144" s="7">
        <v>8</v>
      </c>
      <c r="D144" s="7">
        <f t="shared" si="165"/>
        <v>29.245255969354801</v>
      </c>
      <c r="E144" s="10">
        <f t="shared" si="166"/>
        <v>30.387193399032299</v>
      </c>
      <c r="F144" s="7" t="s">
        <v>83</v>
      </c>
      <c r="G144" s="1">
        <v>9</v>
      </c>
      <c r="H144" s="9">
        <f t="shared" si="147"/>
        <v>29.245255969354801</v>
      </c>
      <c r="I144" s="9">
        <f t="shared" si="148"/>
        <v>302.39525596935476</v>
      </c>
      <c r="J144" s="9">
        <f t="shared" si="149"/>
        <v>0.54752675460001443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1.539359345155227</v>
      </c>
      <c r="P144" s="9">
        <f t="shared" si="152"/>
        <v>0.84284042641604484</v>
      </c>
      <c r="Q144" s="12">
        <f t="shared" si="153"/>
        <v>0.21913851086817165</v>
      </c>
      <c r="R144" s="9">
        <f t="shared" si="154"/>
        <v>0.19735245833333334</v>
      </c>
      <c r="S144" s="13">
        <f t="shared" si="155"/>
        <v>1.1103915944033549</v>
      </c>
      <c r="T144" s="2">
        <f t="shared" si="156"/>
        <v>0.01</v>
      </c>
      <c r="U144" s="14">
        <f t="shared" si="157"/>
        <v>1.110391594403355E-2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2.6003915944033548E-2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8533.6666666666661</v>
      </c>
      <c r="AX144" s="1">
        <f t="shared" si="164"/>
        <v>29342139.108396608</v>
      </c>
    </row>
    <row r="145" spans="3:51" x14ac:dyDescent="0.15">
      <c r="C145" s="7">
        <v>9</v>
      </c>
      <c r="D145" s="7">
        <f t="shared" si="165"/>
        <v>24.532737119</v>
      </c>
      <c r="E145" s="10">
        <f t="shared" si="166"/>
        <v>29.245255969354801</v>
      </c>
      <c r="F145" s="7" t="s">
        <v>83</v>
      </c>
      <c r="G145" s="1">
        <v>10</v>
      </c>
      <c r="H145" s="9">
        <f t="shared" si="147"/>
        <v>24.532737119</v>
      </c>
      <c r="I145" s="9">
        <f t="shared" si="148"/>
        <v>297.68273711899997</v>
      </c>
      <c r="J145" s="9">
        <f t="shared" si="149"/>
        <v>0.32887616204961606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1.4555668354058486</v>
      </c>
      <c r="P145" s="9">
        <f t="shared" si="152"/>
        <v>0.47870123443498069</v>
      </c>
      <c r="Q145" s="12">
        <f t="shared" si="153"/>
        <v>0.12446232095309498</v>
      </c>
      <c r="R145" s="9">
        <f t="shared" si="154"/>
        <v>0.19735245833333334</v>
      </c>
      <c r="S145" s="13">
        <f t="shared" si="155"/>
        <v>0.63066009921637223</v>
      </c>
      <c r="T145" s="2">
        <f t="shared" si="156"/>
        <v>0.01</v>
      </c>
      <c r="U145" s="14">
        <f t="shared" si="157"/>
        <v>6.3066009921637226E-3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2.1206600992163725E-2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8533.6666666666661</v>
      </c>
      <c r="AX145" s="1">
        <f t="shared" si="164"/>
        <v>23928974.300161153</v>
      </c>
    </row>
    <row r="146" spans="3:51" x14ac:dyDescent="0.15">
      <c r="C146" s="7">
        <v>10</v>
      </c>
      <c r="D146" s="7">
        <f t="shared" si="165"/>
        <v>20.672713949677402</v>
      </c>
      <c r="E146" s="10">
        <f t="shared" si="166"/>
        <v>24.532737119</v>
      </c>
      <c r="F146" s="7" t="s">
        <v>83</v>
      </c>
      <c r="G146" s="1">
        <v>11</v>
      </c>
      <c r="H146" s="9">
        <f t="shared" si="147"/>
        <v>20.672713949677402</v>
      </c>
      <c r="I146" s="9">
        <f t="shared" si="148"/>
        <v>293.82271394967739</v>
      </c>
      <c r="J146" s="9">
        <f t="shared" si="149"/>
        <v>0.21400084858458998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1.7359135176375347</v>
      </c>
      <c r="P146" s="9">
        <f t="shared" si="152"/>
        <v>0.37148696584389301</v>
      </c>
      <c r="Q146" s="12">
        <f t="shared" si="153"/>
        <v>9.6586611119412191E-2</v>
      </c>
      <c r="R146" s="9">
        <f t="shared" si="154"/>
        <v>0.19735245833333334</v>
      </c>
      <c r="S146" s="13">
        <f t="shared" si="155"/>
        <v>0.4894117455394193</v>
      </c>
      <c r="T146" s="2">
        <f t="shared" si="156"/>
        <v>0.01</v>
      </c>
      <c r="U146" s="14">
        <f t="shared" si="157"/>
        <v>4.8941174553941928E-3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5.0000000000000001E-3</v>
      </c>
      <c r="AF146" s="2">
        <v>0.49</v>
      </c>
      <c r="AG146" s="14">
        <f t="shared" si="158"/>
        <v>2.4499999999999999E-3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1.4999999999999999E-2</v>
      </c>
      <c r="AR146" s="2">
        <v>0.5</v>
      </c>
      <c r="AS146" s="2">
        <f t="shared" si="159"/>
        <v>7.4999999999999997E-3</v>
      </c>
      <c r="AT146" s="1">
        <f t="shared" si="160"/>
        <v>1.4844117455394192E-2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8533.6666666666661</v>
      </c>
      <c r="AX146" s="1">
        <f t="shared" si="164"/>
        <v>16749714.168242073</v>
      </c>
    </row>
    <row r="147" spans="3:51" x14ac:dyDescent="0.15">
      <c r="C147" s="7">
        <v>11</v>
      </c>
      <c r="D147" s="7">
        <f t="shared" si="165"/>
        <v>11.6334275844</v>
      </c>
      <c r="E147" s="10">
        <f t="shared" si="166"/>
        <v>20.672713949677402</v>
      </c>
      <c r="F147" s="7" t="s">
        <v>85</v>
      </c>
      <c r="G147" s="1">
        <v>12</v>
      </c>
      <c r="H147" s="9">
        <f t="shared" si="147"/>
        <v>11.6334275844</v>
      </c>
      <c r="I147" s="9">
        <f t="shared" si="148"/>
        <v>284.78342758439999</v>
      </c>
      <c r="J147" s="9">
        <f t="shared" si="149"/>
        <v>7.4749283016762466E-2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2.1234744684603086</v>
      </c>
      <c r="P147" s="9">
        <f t="shared" si="152"/>
        <v>0.15872819402180885</v>
      </c>
      <c r="Q147" s="12">
        <f t="shared" si="153"/>
        <v>4.1269330445670299E-2</v>
      </c>
      <c r="R147" s="9">
        <f t="shared" si="154"/>
        <v>0.19735245833333334</v>
      </c>
      <c r="S147" s="13">
        <f t="shared" si="155"/>
        <v>0.20911485366939461</v>
      </c>
      <c r="T147" s="2">
        <f t="shared" si="156"/>
        <v>0.01</v>
      </c>
      <c r="U147" s="14">
        <f t="shared" si="157"/>
        <v>2.0911485366939464E-3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7.5811485366939465E-3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8533.6666666666661</v>
      </c>
      <c r="AX147" s="1">
        <f t="shared" si="164"/>
        <v>8554369.866594281</v>
      </c>
      <c r="AY147" s="1">
        <f>SUM(AX136:AX147)</f>
        <v>243689993.75122964</v>
      </c>
    </row>
    <row r="148" spans="3:51" x14ac:dyDescent="0.15">
      <c r="C148" s="7">
        <v>12</v>
      </c>
      <c r="D148" s="7">
        <f t="shared" si="165"/>
        <v>6.0781830874193501</v>
      </c>
      <c r="E148" s="10">
        <f t="shared" si="166"/>
        <v>11.6334275844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110313638</v>
      </c>
      <c r="F2" s="2">
        <v>1523.145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188166506</v>
      </c>
      <c r="F3" s="2">
        <v>1466.7525000000001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138391040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66694432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9851102</v>
      </c>
      <c r="F6" s="2">
        <v>165.81950000000001</v>
      </c>
      <c r="G6" s="2">
        <v>0.45</v>
      </c>
      <c r="H6" s="2">
        <v>23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566042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274000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192343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1">
        <v>361909</v>
      </c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207795352.69645366</v>
      </c>
      <c r="J13" s="6" t="s">
        <v>37</v>
      </c>
      <c r="K13" s="6">
        <f>I13/(10000*1000)</f>
        <v>20.779535269645365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1523.145</v>
      </c>
      <c r="C26" s="7" t="s">
        <v>82</v>
      </c>
      <c r="D26" s="8">
        <v>17.010710336129002</v>
      </c>
      <c r="E26" s="7"/>
      <c r="F26" s="7"/>
      <c r="G26" s="1">
        <v>1</v>
      </c>
      <c r="H26" s="9">
        <f t="shared" ref="H26:H37" si="0">E27</f>
        <v>17.010710336129002</v>
      </c>
      <c r="I26" s="9">
        <f t="shared" ref="I26:I37" si="1">H26+273.15</f>
        <v>290.160710336129</v>
      </c>
      <c r="J26" s="9">
        <f t="shared" ref="J26:J37" si="2">EXP(($C$15*(I26-$C$13))/($C$16*I26*$C$13))</f>
        <v>0.14085830132215388</v>
      </c>
      <c r="K26" s="9">
        <f t="shared" ref="K26:K37" si="3">$B$26/12</f>
        <v>126.92874999999999</v>
      </c>
      <c r="L26" s="9">
        <f t="shared" ref="L26:L37" si="4">K26*$B$27/100</f>
        <v>1.2692874999999999</v>
      </c>
      <c r="M26" s="1" t="s">
        <v>83</v>
      </c>
      <c r="O26" s="9">
        <f>L26</f>
        <v>1.2692874999999999</v>
      </c>
      <c r="P26" s="9">
        <f t="shared" ref="P26:P37" si="5">O26*J26</f>
        <v>0.17878968113944338</v>
      </c>
      <c r="Q26" s="12">
        <f t="shared" ref="Q26:Q37" si="6">P26*$B$28</f>
        <v>1.7878968113944339E-2</v>
      </c>
      <c r="R26" s="9">
        <f t="shared" ref="R26:R37" si="7">L26*$B$28</f>
        <v>0.12692875000000001</v>
      </c>
      <c r="S26" s="13">
        <f t="shared" ref="S26:S37" si="8">Q26/R26</f>
        <v>0.14085830132215388</v>
      </c>
      <c r="T26" s="2">
        <f t="shared" ref="T26:T37" si="9">$B$27/100</f>
        <v>0.01</v>
      </c>
      <c r="U26" s="14">
        <f t="shared" ref="U26:U37" si="10">S26*T26</f>
        <v>1.4085830132215388E-3</v>
      </c>
      <c r="V26" s="13"/>
      <c r="W26" s="2"/>
      <c r="X26" s="14"/>
      <c r="Y26" s="2">
        <v>0.04</v>
      </c>
      <c r="Z26" s="2">
        <v>0.01</v>
      </c>
      <c r="AA26" s="2">
        <f t="shared" ref="AA26:AA37" si="11">Y26*Z26</f>
        <v>4.0000000000000002E-4</v>
      </c>
      <c r="AB26" s="2">
        <v>1.4999999999999999E-2</v>
      </c>
      <c r="AC26" s="2">
        <v>0.4</v>
      </c>
      <c r="AD26" s="2">
        <f>AB26*AC26</f>
        <v>6.0000000000000001E-3</v>
      </c>
      <c r="AE26" s="13"/>
      <c r="AF26" s="2"/>
      <c r="AG26" s="14"/>
      <c r="AH26" s="13"/>
      <c r="AI26" s="2"/>
      <c r="AJ26" s="14"/>
      <c r="AK26" s="1">
        <v>0.1</v>
      </c>
      <c r="AL26" s="2">
        <v>0.2</v>
      </c>
      <c r="AM26" s="2">
        <f>AK26*AL26</f>
        <v>2.0000000000000004E-2</v>
      </c>
      <c r="AN26" s="2">
        <v>1.4999999999999999E-2</v>
      </c>
      <c r="AO26" s="2">
        <v>0.38</v>
      </c>
      <c r="AP26" s="2">
        <f t="shared" ref="AP26:AP37" si="12">AO26*AN26</f>
        <v>5.7000000000000002E-3</v>
      </c>
      <c r="AQ26" s="1">
        <f t="shared" ref="AQ26:AQ37" si="13">(AP26+AM26+AD26+AA26+U26+X26+AG26+AJ26)</f>
        <v>3.3508583013221543E-2</v>
      </c>
      <c r="AR26" s="9">
        <f t="shared" ref="AR26:AR37" si="14">$B$26/12</f>
        <v>126.92874999999999</v>
      </c>
      <c r="AS26" s="1">
        <f t="shared" ref="AS26:AS37" si="15">$B$28</f>
        <v>0.1</v>
      </c>
      <c r="AT26" s="1">
        <f t="shared" ref="AT26:AT37" si="16">$E$2/12</f>
        <v>9192803.166666666</v>
      </c>
      <c r="AU26" s="1">
        <f t="shared" ref="AU26:AU37" si="17">AT26*10000*AS26*0.67*AR26*AQ26</f>
        <v>26196232130.790806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15.7095509593548</v>
      </c>
      <c r="E27" s="10">
        <f t="shared" ref="E27:E38" si="18">D26</f>
        <v>17.010710336129002</v>
      </c>
      <c r="F27" s="7" t="s">
        <v>83</v>
      </c>
      <c r="G27" s="1">
        <v>2</v>
      </c>
      <c r="H27" s="9">
        <f t="shared" si="0"/>
        <v>15.7095509593548</v>
      </c>
      <c r="I27" s="9">
        <f t="shared" si="1"/>
        <v>288.85955095935481</v>
      </c>
      <c r="J27" s="9">
        <f t="shared" si="2"/>
        <v>0.12109798181521114</v>
      </c>
      <c r="K27" s="9">
        <f t="shared" si="3"/>
        <v>126.92874999999999</v>
      </c>
      <c r="L27" s="9">
        <f t="shared" si="4"/>
        <v>1.2692874999999999</v>
      </c>
      <c r="M27" s="1" t="s">
        <v>83</v>
      </c>
      <c r="O27" s="9">
        <f t="shared" ref="O27:O37" si="19">L27+O26-P26-N27</f>
        <v>2.3597853188605562</v>
      </c>
      <c r="P27" s="9">
        <f t="shared" si="5"/>
        <v>0.28576523963117784</v>
      </c>
      <c r="Q27" s="12">
        <f t="shared" si="6"/>
        <v>2.8576523963117786E-2</v>
      </c>
      <c r="R27" s="9">
        <f t="shared" si="7"/>
        <v>0.12692875000000001</v>
      </c>
      <c r="S27" s="13">
        <f t="shared" si="8"/>
        <v>0.22513830761839052</v>
      </c>
      <c r="T27" s="2">
        <f t="shared" si="9"/>
        <v>0.01</v>
      </c>
      <c r="U27" s="14">
        <f t="shared" si="10"/>
        <v>2.2513830761839051E-3</v>
      </c>
      <c r="V27" s="13"/>
      <c r="W27" s="2"/>
      <c r="X27" s="14"/>
      <c r="Y27" s="2">
        <v>0.04</v>
      </c>
      <c r="Z27" s="2">
        <v>0.01</v>
      </c>
      <c r="AA27" s="2">
        <f t="shared" si="11"/>
        <v>4.0000000000000002E-4</v>
      </c>
      <c r="AB27" s="2">
        <v>1.4999999999999999E-2</v>
      </c>
      <c r="AC27" s="2">
        <v>0.4</v>
      </c>
      <c r="AD27" s="2">
        <f t="shared" ref="AD27:AD37" si="20">AB27*AC27</f>
        <v>6.0000000000000001E-3</v>
      </c>
      <c r="AE27" s="13"/>
      <c r="AF27" s="2"/>
      <c r="AG27" s="14"/>
      <c r="AH27" s="13"/>
      <c r="AI27" s="2"/>
      <c r="AJ27" s="14"/>
      <c r="AK27" s="2">
        <v>0.1</v>
      </c>
      <c r="AL27" s="2">
        <v>0.2</v>
      </c>
      <c r="AM27" s="2">
        <f t="shared" ref="AM27:AM37" si="21">AK27*AL27</f>
        <v>2.0000000000000004E-2</v>
      </c>
      <c r="AN27" s="2">
        <v>1.4999999999999999E-2</v>
      </c>
      <c r="AO27" s="2">
        <v>0.38</v>
      </c>
      <c r="AP27" s="2">
        <f t="shared" si="12"/>
        <v>5.7000000000000002E-3</v>
      </c>
      <c r="AQ27" s="1">
        <f t="shared" si="13"/>
        <v>3.4351383076183906E-2</v>
      </c>
      <c r="AR27" s="9">
        <f t="shared" si="14"/>
        <v>126.92874999999999</v>
      </c>
      <c r="AS27" s="1">
        <f t="shared" si="15"/>
        <v>0.1</v>
      </c>
      <c r="AT27" s="1">
        <f t="shared" si="16"/>
        <v>9192803.166666666</v>
      </c>
      <c r="AU27" s="1">
        <f t="shared" si="17"/>
        <v>26855113650.206165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19.6666346007143</v>
      </c>
      <c r="E28" s="10">
        <f t="shared" si="18"/>
        <v>15.7095509593548</v>
      </c>
      <c r="F28" s="7" t="s">
        <v>83</v>
      </c>
      <c r="G28" s="1">
        <v>3</v>
      </c>
      <c r="H28" s="9">
        <f t="shared" si="0"/>
        <v>19.6666346007143</v>
      </c>
      <c r="I28" s="9">
        <f t="shared" si="1"/>
        <v>292.81663460071428</v>
      </c>
      <c r="J28" s="9">
        <f t="shared" si="2"/>
        <v>0.19097090858005086</v>
      </c>
      <c r="K28" s="9">
        <f t="shared" si="3"/>
        <v>126.92874999999999</v>
      </c>
      <c r="L28" s="9">
        <f t="shared" si="4"/>
        <v>1.2692874999999999</v>
      </c>
      <c r="M28" s="1" t="s">
        <v>83</v>
      </c>
      <c r="O28" s="9">
        <f t="shared" si="19"/>
        <v>3.3433075792293785</v>
      </c>
      <c r="P28" s="9">
        <f t="shared" si="5"/>
        <v>0.63847448606800483</v>
      </c>
      <c r="Q28" s="12">
        <f t="shared" si="6"/>
        <v>6.3847448606800486E-2</v>
      </c>
      <c r="R28" s="9">
        <f t="shared" si="7"/>
        <v>0.12692875000000001</v>
      </c>
      <c r="S28" s="13">
        <f t="shared" si="8"/>
        <v>0.50301802079355928</v>
      </c>
      <c r="T28" s="2">
        <f t="shared" si="9"/>
        <v>0.01</v>
      </c>
      <c r="U28" s="14">
        <f t="shared" si="10"/>
        <v>5.0301802079355928E-3</v>
      </c>
      <c r="V28" s="13"/>
      <c r="W28" s="2"/>
      <c r="X28" s="14"/>
      <c r="Y28" s="2">
        <v>0.04</v>
      </c>
      <c r="Z28" s="2">
        <v>0.01</v>
      </c>
      <c r="AA28" s="2">
        <f t="shared" si="11"/>
        <v>4.0000000000000002E-4</v>
      </c>
      <c r="AB28" s="2">
        <v>1.4999999999999999E-2</v>
      </c>
      <c r="AC28" s="2">
        <v>0.4</v>
      </c>
      <c r="AD28" s="2">
        <f t="shared" si="20"/>
        <v>6.0000000000000001E-3</v>
      </c>
      <c r="AE28" s="13"/>
      <c r="AF28" s="2"/>
      <c r="AG28" s="14"/>
      <c r="AH28" s="13"/>
      <c r="AI28" s="2"/>
      <c r="AJ28" s="14"/>
      <c r="AK28" s="1">
        <v>0.1</v>
      </c>
      <c r="AL28" s="2">
        <v>0.2</v>
      </c>
      <c r="AM28" s="2">
        <f t="shared" si="21"/>
        <v>2.0000000000000004E-2</v>
      </c>
      <c r="AN28" s="2">
        <v>1.4999999999999999E-2</v>
      </c>
      <c r="AO28" s="2">
        <v>0.38</v>
      </c>
      <c r="AP28" s="2">
        <f t="shared" si="12"/>
        <v>5.7000000000000002E-3</v>
      </c>
      <c r="AQ28" s="1">
        <f t="shared" si="13"/>
        <v>3.7130180207935598E-2</v>
      </c>
      <c r="AR28" s="9">
        <f t="shared" si="14"/>
        <v>126.92874999999999</v>
      </c>
      <c r="AS28" s="1">
        <f t="shared" si="15"/>
        <v>0.1</v>
      </c>
      <c r="AT28" s="1">
        <f t="shared" si="16"/>
        <v>9192803.166666666</v>
      </c>
      <c r="AU28" s="1">
        <f t="shared" si="17"/>
        <v>29027512724.169411</v>
      </c>
    </row>
    <row r="29" spans="1:47" x14ac:dyDescent="0.15">
      <c r="C29" s="7">
        <v>3</v>
      </c>
      <c r="D29" s="8">
        <v>22.756946937741901</v>
      </c>
      <c r="E29" s="10">
        <f t="shared" si="18"/>
        <v>19.6666346007143</v>
      </c>
      <c r="F29" s="7" t="s">
        <v>83</v>
      </c>
      <c r="G29" s="1">
        <v>4</v>
      </c>
      <c r="H29" s="9">
        <f t="shared" si="0"/>
        <v>22.756946937741901</v>
      </c>
      <c r="I29" s="9">
        <f t="shared" si="1"/>
        <v>295.90694693774185</v>
      </c>
      <c r="J29" s="9">
        <f t="shared" si="2"/>
        <v>0.27026178925659178</v>
      </c>
      <c r="K29" s="9">
        <f t="shared" si="3"/>
        <v>126.92874999999999</v>
      </c>
      <c r="L29" s="9">
        <f t="shared" si="4"/>
        <v>1.2692874999999999</v>
      </c>
      <c r="M29" s="1" t="s">
        <v>83</v>
      </c>
      <c r="O29" s="9">
        <f t="shared" si="19"/>
        <v>3.9741205931613734</v>
      </c>
      <c r="P29" s="9">
        <f t="shared" si="5"/>
        <v>1.0740529422292606</v>
      </c>
      <c r="Q29" s="12">
        <f t="shared" si="6"/>
        <v>0.10740529422292606</v>
      </c>
      <c r="R29" s="9">
        <f t="shared" si="7"/>
        <v>0.12692875000000001</v>
      </c>
      <c r="S29" s="13">
        <f t="shared" si="8"/>
        <v>0.84618570830427353</v>
      </c>
      <c r="T29" s="2">
        <f t="shared" si="9"/>
        <v>0.01</v>
      </c>
      <c r="U29" s="14">
        <f t="shared" si="10"/>
        <v>8.4618570830427356E-3</v>
      </c>
      <c r="V29" s="13"/>
      <c r="W29" s="2"/>
      <c r="X29" s="14"/>
      <c r="Y29" s="2">
        <v>0.05</v>
      </c>
      <c r="Z29" s="2">
        <v>0.01</v>
      </c>
      <c r="AA29" s="2">
        <f t="shared" si="11"/>
        <v>5.0000000000000001E-4</v>
      </c>
      <c r="AB29" s="2">
        <v>0.02</v>
      </c>
      <c r="AC29" s="2">
        <v>0.4</v>
      </c>
      <c r="AD29" s="2">
        <f t="shared" si="20"/>
        <v>8.0000000000000002E-3</v>
      </c>
      <c r="AE29" s="13"/>
      <c r="AF29" s="2"/>
      <c r="AG29" s="14"/>
      <c r="AH29" s="13"/>
      <c r="AI29" s="2"/>
      <c r="AJ29" s="14"/>
      <c r="AK29" s="2">
        <v>0.1</v>
      </c>
      <c r="AL29" s="2">
        <v>0.2</v>
      </c>
      <c r="AM29" s="2">
        <f t="shared" si="21"/>
        <v>2.0000000000000004E-2</v>
      </c>
      <c r="AN29" s="2">
        <v>0.02</v>
      </c>
      <c r="AO29" s="2">
        <v>0.38</v>
      </c>
      <c r="AP29" s="2">
        <f t="shared" si="12"/>
        <v>7.6E-3</v>
      </c>
      <c r="AQ29" s="1">
        <f t="shared" si="13"/>
        <v>4.4561857083042743E-2</v>
      </c>
      <c r="AR29" s="9">
        <f t="shared" si="14"/>
        <v>126.92874999999999</v>
      </c>
      <c r="AS29" s="1">
        <f t="shared" si="15"/>
        <v>0.1</v>
      </c>
      <c r="AT29" s="1">
        <f t="shared" si="16"/>
        <v>9192803.166666666</v>
      </c>
      <c r="AU29" s="1">
        <f t="shared" si="17"/>
        <v>34837425141.669151</v>
      </c>
    </row>
    <row r="30" spans="1:47" x14ac:dyDescent="0.15">
      <c r="C30" s="7">
        <v>4</v>
      </c>
      <c r="D30" s="8">
        <v>26.284758980666702</v>
      </c>
      <c r="E30" s="10">
        <f t="shared" si="18"/>
        <v>22.756946937741901</v>
      </c>
      <c r="F30" s="7" t="s">
        <v>83</v>
      </c>
      <c r="G30" s="1">
        <v>5</v>
      </c>
      <c r="H30" s="9">
        <f t="shared" si="0"/>
        <v>26.284758980666702</v>
      </c>
      <c r="I30" s="9">
        <f t="shared" si="1"/>
        <v>299.43475898066669</v>
      </c>
      <c r="J30" s="9">
        <f t="shared" si="2"/>
        <v>0.39824306641523621</v>
      </c>
      <c r="K30" s="9">
        <f t="shared" si="3"/>
        <v>126.92874999999999</v>
      </c>
      <c r="L30" s="9">
        <f t="shared" si="4"/>
        <v>1.2692874999999999</v>
      </c>
      <c r="M30" s="1" t="s">
        <v>85</v>
      </c>
      <c r="N30" s="9">
        <f>(O29-P29)*C21/100</f>
        <v>2.7550642683855067</v>
      </c>
      <c r="O30" s="9">
        <f t="shared" si="19"/>
        <v>1.4142908825466058</v>
      </c>
      <c r="P30" s="9">
        <f t="shared" si="5"/>
        <v>0.56323153786847102</v>
      </c>
      <c r="Q30" s="12">
        <f t="shared" si="6"/>
        <v>5.6323153786847102E-2</v>
      </c>
      <c r="R30" s="9">
        <f t="shared" si="7"/>
        <v>0.12692875000000001</v>
      </c>
      <c r="S30" s="13">
        <f t="shared" si="8"/>
        <v>0.44373834759144087</v>
      </c>
      <c r="T30" s="2">
        <f t="shared" si="9"/>
        <v>0.01</v>
      </c>
      <c r="U30" s="14">
        <f t="shared" si="10"/>
        <v>4.437383475914409E-3</v>
      </c>
      <c r="V30" s="13"/>
      <c r="W30" s="2"/>
      <c r="X30" s="14"/>
      <c r="Y30" s="2">
        <v>0.05</v>
      </c>
      <c r="Z30" s="2">
        <v>0.01</v>
      </c>
      <c r="AA30" s="2">
        <f t="shared" si="11"/>
        <v>5.0000000000000001E-4</v>
      </c>
      <c r="AB30" s="2">
        <v>0.02</v>
      </c>
      <c r="AC30" s="2">
        <v>0.4</v>
      </c>
      <c r="AD30" s="2">
        <f t="shared" si="20"/>
        <v>8.0000000000000002E-3</v>
      </c>
      <c r="AE30" s="13"/>
      <c r="AF30" s="2"/>
      <c r="AG30" s="14"/>
      <c r="AH30" s="13"/>
      <c r="AI30" s="2"/>
      <c r="AJ30" s="14"/>
      <c r="AK30" s="1">
        <v>0.1</v>
      </c>
      <c r="AL30" s="2">
        <v>0.2</v>
      </c>
      <c r="AM30" s="2">
        <f t="shared" si="21"/>
        <v>2.0000000000000004E-2</v>
      </c>
      <c r="AN30" s="2">
        <v>0.02</v>
      </c>
      <c r="AO30" s="2">
        <v>0.38</v>
      </c>
      <c r="AP30" s="2">
        <f t="shared" si="12"/>
        <v>7.6E-3</v>
      </c>
      <c r="AQ30" s="1">
        <f t="shared" si="13"/>
        <v>4.0537383475914415E-2</v>
      </c>
      <c r="AR30" s="9">
        <f t="shared" si="14"/>
        <v>126.92874999999999</v>
      </c>
      <c r="AS30" s="1">
        <f t="shared" si="15"/>
        <v>0.1</v>
      </c>
      <c r="AT30" s="1">
        <f t="shared" si="16"/>
        <v>9192803.166666666</v>
      </c>
      <c r="AU30" s="1">
        <f t="shared" si="17"/>
        <v>31691185123.851139</v>
      </c>
    </row>
    <row r="31" spans="1:47" x14ac:dyDescent="0.15">
      <c r="C31" s="7">
        <v>5</v>
      </c>
      <c r="D31" s="8">
        <v>29.747367247741899</v>
      </c>
      <c r="E31" s="10">
        <f t="shared" si="18"/>
        <v>26.284758980666702</v>
      </c>
      <c r="F31" s="7" t="s">
        <v>85</v>
      </c>
      <c r="G31" s="1">
        <v>6</v>
      </c>
      <c r="H31" s="9">
        <f t="shared" si="0"/>
        <v>29.747367247741899</v>
      </c>
      <c r="I31" s="9">
        <f t="shared" si="1"/>
        <v>302.8973672477419</v>
      </c>
      <c r="J31" s="9">
        <f t="shared" si="2"/>
        <v>0.57754550422167383</v>
      </c>
      <c r="K31" s="9">
        <f t="shared" si="3"/>
        <v>126.92874999999999</v>
      </c>
      <c r="L31" s="9">
        <f t="shared" si="4"/>
        <v>1.2692874999999999</v>
      </c>
      <c r="M31" s="1" t="s">
        <v>83</v>
      </c>
      <c r="O31" s="9">
        <f t="shared" si="19"/>
        <v>2.1203468446781346</v>
      </c>
      <c r="P31" s="9">
        <f t="shared" si="5"/>
        <v>1.2245967875344683</v>
      </c>
      <c r="Q31" s="12">
        <f t="shared" si="6"/>
        <v>0.12245967875344684</v>
      </c>
      <c r="R31" s="9">
        <f t="shared" si="7"/>
        <v>0.12692875000000001</v>
      </c>
      <c r="S31" s="13">
        <f t="shared" si="8"/>
        <v>0.96479070938181322</v>
      </c>
      <c r="T31" s="2">
        <f t="shared" si="9"/>
        <v>0.01</v>
      </c>
      <c r="U31" s="14">
        <f t="shared" si="10"/>
        <v>9.6479070938181328E-3</v>
      </c>
      <c r="V31" s="13"/>
      <c r="W31" s="2"/>
      <c r="X31" s="14"/>
      <c r="Y31" s="2">
        <v>0.05</v>
      </c>
      <c r="Z31" s="2">
        <v>0.01</v>
      </c>
      <c r="AA31" s="2">
        <f t="shared" si="11"/>
        <v>5.0000000000000001E-4</v>
      </c>
      <c r="AB31" s="2">
        <v>0.02</v>
      </c>
      <c r="AC31" s="2">
        <v>0.4</v>
      </c>
      <c r="AD31" s="2">
        <f t="shared" si="20"/>
        <v>8.0000000000000002E-3</v>
      </c>
      <c r="AE31" s="13"/>
      <c r="AF31" s="2"/>
      <c r="AG31" s="14"/>
      <c r="AH31" s="13"/>
      <c r="AI31" s="2"/>
      <c r="AJ31" s="14"/>
      <c r="AK31" s="2">
        <v>0.1</v>
      </c>
      <c r="AL31" s="2">
        <v>0.2</v>
      </c>
      <c r="AM31" s="2">
        <f t="shared" si="21"/>
        <v>2.0000000000000004E-2</v>
      </c>
      <c r="AN31" s="2">
        <v>0.02</v>
      </c>
      <c r="AO31" s="2">
        <v>0.38</v>
      </c>
      <c r="AP31" s="2">
        <f t="shared" si="12"/>
        <v>7.6E-3</v>
      </c>
      <c r="AQ31" s="1">
        <f t="shared" si="13"/>
        <v>4.5747907093818138E-2</v>
      </c>
      <c r="AR31" s="9">
        <f t="shared" si="14"/>
        <v>126.92874999999999</v>
      </c>
      <c r="AS31" s="1">
        <f t="shared" si="15"/>
        <v>0.1</v>
      </c>
      <c r="AT31" s="1">
        <f t="shared" si="16"/>
        <v>9192803.166666666</v>
      </c>
      <c r="AU31" s="1">
        <f t="shared" si="17"/>
        <v>35764651500.024559</v>
      </c>
    </row>
    <row r="32" spans="1:47" x14ac:dyDescent="0.15">
      <c r="C32" s="7">
        <v>6</v>
      </c>
      <c r="D32" s="8">
        <v>28.129877999333299</v>
      </c>
      <c r="E32" s="10">
        <f t="shared" si="18"/>
        <v>29.747367247741899</v>
      </c>
      <c r="F32" s="7" t="s">
        <v>83</v>
      </c>
      <c r="G32" s="1">
        <v>7</v>
      </c>
      <c r="H32" s="9">
        <f t="shared" si="0"/>
        <v>28.129877999333299</v>
      </c>
      <c r="I32" s="9">
        <f t="shared" si="1"/>
        <v>301.27987799933328</v>
      </c>
      <c r="J32" s="9">
        <f t="shared" si="2"/>
        <v>0.48599911671892632</v>
      </c>
      <c r="K32" s="9">
        <f t="shared" si="3"/>
        <v>126.92874999999999</v>
      </c>
      <c r="L32" s="9">
        <f t="shared" si="4"/>
        <v>1.2692874999999999</v>
      </c>
      <c r="M32" s="1" t="s">
        <v>83</v>
      </c>
      <c r="O32" s="9">
        <f t="shared" si="19"/>
        <v>2.1650375571436662</v>
      </c>
      <c r="P32" s="9">
        <f t="shared" si="5"/>
        <v>1.0522063404351236</v>
      </c>
      <c r="Q32" s="12">
        <f t="shared" si="6"/>
        <v>0.10522063404351237</v>
      </c>
      <c r="R32" s="9">
        <f t="shared" si="7"/>
        <v>0.12692875000000001</v>
      </c>
      <c r="S32" s="13">
        <f t="shared" si="8"/>
        <v>0.82897400347448758</v>
      </c>
      <c r="T32" s="2">
        <f t="shared" si="9"/>
        <v>0.01</v>
      </c>
      <c r="U32" s="14">
        <f t="shared" si="10"/>
        <v>8.2897400347448757E-3</v>
      </c>
      <c r="V32" s="13"/>
      <c r="W32" s="2"/>
      <c r="X32" s="14"/>
      <c r="Y32" s="2">
        <v>0.05</v>
      </c>
      <c r="Z32" s="2">
        <v>0.01</v>
      </c>
      <c r="AA32" s="2">
        <f t="shared" si="11"/>
        <v>5.0000000000000001E-4</v>
      </c>
      <c r="AB32" s="2">
        <v>0.02</v>
      </c>
      <c r="AC32" s="2">
        <v>0.4</v>
      </c>
      <c r="AD32" s="2">
        <f t="shared" si="20"/>
        <v>8.0000000000000002E-3</v>
      </c>
      <c r="AE32" s="13"/>
      <c r="AF32" s="2"/>
      <c r="AG32" s="14"/>
      <c r="AH32" s="13"/>
      <c r="AI32" s="2"/>
      <c r="AJ32" s="14"/>
      <c r="AK32" s="1">
        <v>0.1</v>
      </c>
      <c r="AL32" s="2">
        <v>0.2</v>
      </c>
      <c r="AM32" s="2">
        <f t="shared" si="21"/>
        <v>2.0000000000000004E-2</v>
      </c>
      <c r="AN32" s="2">
        <v>0.02</v>
      </c>
      <c r="AO32" s="2">
        <v>0.38</v>
      </c>
      <c r="AP32" s="2">
        <f t="shared" si="12"/>
        <v>7.6E-3</v>
      </c>
      <c r="AQ32" s="1">
        <f t="shared" si="13"/>
        <v>4.4389740034744885E-2</v>
      </c>
      <c r="AR32" s="9">
        <f t="shared" si="14"/>
        <v>126.92874999999999</v>
      </c>
      <c r="AS32" s="1">
        <f t="shared" si="15"/>
        <v>0.1</v>
      </c>
      <c r="AT32" s="1">
        <f t="shared" si="16"/>
        <v>9192803.166666666</v>
      </c>
      <c r="AU32" s="1">
        <f t="shared" si="17"/>
        <v>34702868029.865944</v>
      </c>
    </row>
    <row r="33" spans="1:48" x14ac:dyDescent="0.15">
      <c r="C33" s="7">
        <v>7</v>
      </c>
      <c r="D33" s="8">
        <v>27.132301567741901</v>
      </c>
      <c r="E33" s="10">
        <f t="shared" si="18"/>
        <v>28.129877999333299</v>
      </c>
      <c r="F33" s="7" t="s">
        <v>83</v>
      </c>
      <c r="G33" s="1">
        <v>8</v>
      </c>
      <c r="H33" s="9">
        <f t="shared" si="0"/>
        <v>27.132301567741901</v>
      </c>
      <c r="I33" s="9">
        <f t="shared" si="1"/>
        <v>300.28230156774185</v>
      </c>
      <c r="J33" s="9">
        <f t="shared" si="2"/>
        <v>0.43652339310010996</v>
      </c>
      <c r="K33" s="9">
        <f t="shared" si="3"/>
        <v>126.92874999999999</v>
      </c>
      <c r="L33" s="9">
        <f t="shared" si="4"/>
        <v>1.2692874999999999</v>
      </c>
      <c r="M33" s="1" t="s">
        <v>83</v>
      </c>
      <c r="O33" s="9">
        <f t="shared" si="19"/>
        <v>2.3821187167085425</v>
      </c>
      <c r="P33" s="9">
        <f t="shared" si="5"/>
        <v>1.0398505449848925</v>
      </c>
      <c r="Q33" s="12">
        <f t="shared" si="6"/>
        <v>0.10398505449848926</v>
      </c>
      <c r="R33" s="9">
        <f t="shared" si="7"/>
        <v>0.12692875000000001</v>
      </c>
      <c r="S33" s="13">
        <f t="shared" si="8"/>
        <v>0.81923956943158471</v>
      </c>
      <c r="T33" s="2">
        <f t="shared" si="9"/>
        <v>0.01</v>
      </c>
      <c r="U33" s="14">
        <f t="shared" si="10"/>
        <v>8.1923956943158478E-3</v>
      </c>
      <c r="V33" s="13"/>
      <c r="W33" s="2"/>
      <c r="X33" s="14"/>
      <c r="Y33" s="2">
        <v>0.05</v>
      </c>
      <c r="Z33" s="2">
        <v>0.01</v>
      </c>
      <c r="AA33" s="2">
        <f t="shared" si="11"/>
        <v>5.0000000000000001E-4</v>
      </c>
      <c r="AB33" s="2">
        <v>0.02</v>
      </c>
      <c r="AC33" s="2">
        <v>0.4</v>
      </c>
      <c r="AD33" s="2">
        <f t="shared" si="20"/>
        <v>8.0000000000000002E-3</v>
      </c>
      <c r="AE33" s="13"/>
      <c r="AF33" s="2"/>
      <c r="AG33" s="14"/>
      <c r="AH33" s="13"/>
      <c r="AI33" s="2"/>
      <c r="AJ33" s="14"/>
      <c r="AK33" s="2">
        <v>0.1</v>
      </c>
      <c r="AL33" s="2">
        <v>0.2</v>
      </c>
      <c r="AM33" s="2">
        <f t="shared" si="21"/>
        <v>2.0000000000000004E-2</v>
      </c>
      <c r="AN33" s="2">
        <v>0.02</v>
      </c>
      <c r="AO33" s="2">
        <v>0.38</v>
      </c>
      <c r="AP33" s="2">
        <f t="shared" si="12"/>
        <v>7.6E-3</v>
      </c>
      <c r="AQ33" s="1">
        <f t="shared" si="13"/>
        <v>4.4292395694315853E-2</v>
      </c>
      <c r="AR33" s="9">
        <f t="shared" si="14"/>
        <v>126.92874999999999</v>
      </c>
      <c r="AS33" s="1">
        <f t="shared" si="15"/>
        <v>0.1</v>
      </c>
      <c r="AT33" s="1">
        <f t="shared" si="16"/>
        <v>9192803.166666666</v>
      </c>
      <c r="AU33" s="1">
        <f t="shared" si="17"/>
        <v>34626766484.853088</v>
      </c>
    </row>
    <row r="34" spans="1:48" x14ac:dyDescent="0.15">
      <c r="C34" s="7">
        <v>8</v>
      </c>
      <c r="D34" s="8">
        <v>26.564578732258099</v>
      </c>
      <c r="E34" s="10">
        <f t="shared" si="18"/>
        <v>27.132301567741901</v>
      </c>
      <c r="F34" s="7" t="s">
        <v>83</v>
      </c>
      <c r="G34" s="1">
        <v>9</v>
      </c>
      <c r="H34" s="9">
        <f t="shared" si="0"/>
        <v>26.564578732258099</v>
      </c>
      <c r="I34" s="9">
        <f t="shared" si="1"/>
        <v>299.71457873225808</v>
      </c>
      <c r="J34" s="9">
        <f t="shared" si="2"/>
        <v>0.410518625259157</v>
      </c>
      <c r="K34" s="9">
        <f t="shared" si="3"/>
        <v>126.92874999999999</v>
      </c>
      <c r="L34" s="9">
        <f t="shared" si="4"/>
        <v>1.2692874999999999</v>
      </c>
      <c r="M34" s="1" t="s">
        <v>83</v>
      </c>
      <c r="O34" s="9">
        <f t="shared" si="19"/>
        <v>2.6115556717236501</v>
      </c>
      <c r="P34" s="9">
        <f t="shared" si="5"/>
        <v>1.0720922441437473</v>
      </c>
      <c r="Q34" s="12">
        <f t="shared" si="6"/>
        <v>0.10720922441437473</v>
      </c>
      <c r="R34" s="9">
        <f t="shared" si="7"/>
        <v>0.12692875000000001</v>
      </c>
      <c r="S34" s="13">
        <f t="shared" si="8"/>
        <v>0.84464098491771744</v>
      </c>
      <c r="T34" s="2">
        <f t="shared" si="9"/>
        <v>0.01</v>
      </c>
      <c r="U34" s="14">
        <f t="shared" si="10"/>
        <v>8.446409849177175E-3</v>
      </c>
      <c r="V34" s="13"/>
      <c r="W34" s="2"/>
      <c r="X34" s="14"/>
      <c r="Y34" s="2">
        <v>0.05</v>
      </c>
      <c r="Z34" s="2">
        <v>0.01</v>
      </c>
      <c r="AA34" s="2">
        <f t="shared" si="11"/>
        <v>5.0000000000000001E-4</v>
      </c>
      <c r="AB34" s="2">
        <v>0.02</v>
      </c>
      <c r="AC34" s="2">
        <v>0.4</v>
      </c>
      <c r="AD34" s="2">
        <f t="shared" si="20"/>
        <v>8.0000000000000002E-3</v>
      </c>
      <c r="AE34" s="13"/>
      <c r="AF34" s="2"/>
      <c r="AG34" s="14"/>
      <c r="AH34" s="13"/>
      <c r="AI34" s="2"/>
      <c r="AJ34" s="14"/>
      <c r="AK34" s="1">
        <v>0.1</v>
      </c>
      <c r="AL34" s="2">
        <v>0.2</v>
      </c>
      <c r="AM34" s="2">
        <f t="shared" si="21"/>
        <v>2.0000000000000004E-2</v>
      </c>
      <c r="AN34" s="2">
        <v>0.02</v>
      </c>
      <c r="AO34" s="2">
        <v>0.38</v>
      </c>
      <c r="AP34" s="2">
        <f t="shared" si="12"/>
        <v>7.6E-3</v>
      </c>
      <c r="AQ34" s="1">
        <f t="shared" si="13"/>
        <v>4.4546409849177182E-2</v>
      </c>
      <c r="AR34" s="9">
        <f t="shared" si="14"/>
        <v>126.92874999999999</v>
      </c>
      <c r="AS34" s="1">
        <f t="shared" si="15"/>
        <v>0.1</v>
      </c>
      <c r="AT34" s="1">
        <f t="shared" si="16"/>
        <v>9192803.166666666</v>
      </c>
      <c r="AU34" s="1">
        <f t="shared" si="17"/>
        <v>34825348852.917671</v>
      </c>
    </row>
    <row r="35" spans="1:48" x14ac:dyDescent="0.15">
      <c r="C35" s="7">
        <v>9</v>
      </c>
      <c r="D35" s="8">
        <v>26.519054647000001</v>
      </c>
      <c r="E35" s="10">
        <f t="shared" si="18"/>
        <v>26.564578732258099</v>
      </c>
      <c r="F35" s="7" t="s">
        <v>83</v>
      </c>
      <c r="G35" s="1">
        <v>10</v>
      </c>
      <c r="H35" s="9">
        <f t="shared" si="0"/>
        <v>26.519054647000001</v>
      </c>
      <c r="I35" s="9">
        <f t="shared" si="1"/>
        <v>299.669054647</v>
      </c>
      <c r="J35" s="9">
        <f t="shared" si="2"/>
        <v>0.40849761340062746</v>
      </c>
      <c r="K35" s="9">
        <f t="shared" si="3"/>
        <v>126.92874999999999</v>
      </c>
      <c r="L35" s="9">
        <f t="shared" si="4"/>
        <v>1.2692874999999999</v>
      </c>
      <c r="M35" s="1" t="s">
        <v>83</v>
      </c>
      <c r="O35" s="9">
        <f t="shared" si="19"/>
        <v>2.8087509275799025</v>
      </c>
      <c r="P35" s="9">
        <f t="shared" si="5"/>
        <v>1.1473680505531887</v>
      </c>
      <c r="Q35" s="12">
        <f t="shared" si="6"/>
        <v>0.11473680505531887</v>
      </c>
      <c r="R35" s="9">
        <f t="shared" si="7"/>
        <v>0.12692875000000001</v>
      </c>
      <c r="S35" s="13">
        <f t="shared" si="8"/>
        <v>0.90394654524935336</v>
      </c>
      <c r="T35" s="2">
        <f t="shared" si="9"/>
        <v>0.01</v>
      </c>
      <c r="U35" s="14">
        <f t="shared" si="10"/>
        <v>9.039465452493534E-3</v>
      </c>
      <c r="V35" s="13"/>
      <c r="W35" s="2"/>
      <c r="X35" s="14"/>
      <c r="Y35" s="2">
        <v>0.05</v>
      </c>
      <c r="Z35" s="2">
        <v>0.01</v>
      </c>
      <c r="AA35" s="2">
        <f t="shared" si="11"/>
        <v>5.0000000000000001E-4</v>
      </c>
      <c r="AB35" s="2">
        <v>0.02</v>
      </c>
      <c r="AC35" s="2">
        <v>0.4</v>
      </c>
      <c r="AD35" s="2">
        <f t="shared" si="20"/>
        <v>8.0000000000000002E-3</v>
      </c>
      <c r="AE35" s="13"/>
      <c r="AF35" s="2"/>
      <c r="AG35" s="14"/>
      <c r="AH35" s="13"/>
      <c r="AI35" s="2"/>
      <c r="AJ35" s="14"/>
      <c r="AK35" s="2">
        <v>0.1</v>
      </c>
      <c r="AL35" s="2">
        <v>0.2</v>
      </c>
      <c r="AM35" s="2">
        <f t="shared" si="21"/>
        <v>2.0000000000000004E-2</v>
      </c>
      <c r="AN35" s="2">
        <v>0.02</v>
      </c>
      <c r="AO35" s="2">
        <v>0.38</v>
      </c>
      <c r="AP35" s="2">
        <f t="shared" si="12"/>
        <v>7.6E-3</v>
      </c>
      <c r="AQ35" s="1">
        <f t="shared" si="13"/>
        <v>4.5139465452493539E-2</v>
      </c>
      <c r="AR35" s="9">
        <f t="shared" si="14"/>
        <v>126.92874999999999</v>
      </c>
      <c r="AS35" s="1">
        <f t="shared" si="15"/>
        <v>0.1</v>
      </c>
      <c r="AT35" s="1">
        <f t="shared" si="16"/>
        <v>9192803.166666666</v>
      </c>
      <c r="AU35" s="1">
        <f t="shared" si="17"/>
        <v>35288985952.845512</v>
      </c>
    </row>
    <row r="36" spans="1:48" x14ac:dyDescent="0.15">
      <c r="C36" s="7">
        <v>10</v>
      </c>
      <c r="D36" s="8">
        <v>24.980164720645199</v>
      </c>
      <c r="E36" s="10">
        <f t="shared" si="18"/>
        <v>26.519054647000001</v>
      </c>
      <c r="F36" s="7" t="s">
        <v>83</v>
      </c>
      <c r="G36" s="1">
        <v>11</v>
      </c>
      <c r="H36" s="9">
        <f t="shared" si="0"/>
        <v>24.980164720645199</v>
      </c>
      <c r="I36" s="9">
        <f t="shared" si="1"/>
        <v>298.13016472064515</v>
      </c>
      <c r="J36" s="9">
        <f t="shared" si="2"/>
        <v>0.34542297579229947</v>
      </c>
      <c r="K36" s="9">
        <f t="shared" si="3"/>
        <v>126.92874999999999</v>
      </c>
      <c r="L36" s="9">
        <f t="shared" si="4"/>
        <v>1.2692874999999999</v>
      </c>
      <c r="M36" s="1" t="s">
        <v>85</v>
      </c>
      <c r="N36" s="9">
        <f>(O35-P35)*C21/100</f>
        <v>1.578313733175378</v>
      </c>
      <c r="O36" s="9">
        <f t="shared" si="19"/>
        <v>1.3523566438513359</v>
      </c>
      <c r="P36" s="9">
        <f t="shared" si="5"/>
        <v>0.46713505625161539</v>
      </c>
      <c r="Q36" s="12">
        <f t="shared" si="6"/>
        <v>4.6713505625161543E-2</v>
      </c>
      <c r="R36" s="9">
        <f t="shared" si="7"/>
        <v>0.12692875000000001</v>
      </c>
      <c r="S36" s="13">
        <f t="shared" si="8"/>
        <v>0.36802935209841381</v>
      </c>
      <c r="T36" s="2">
        <f t="shared" si="9"/>
        <v>0.01</v>
      </c>
      <c r="U36" s="14">
        <f t="shared" si="10"/>
        <v>3.6802935209841381E-3</v>
      </c>
      <c r="V36" s="13"/>
      <c r="W36" s="2"/>
      <c r="X36" s="14"/>
      <c r="Y36" s="2">
        <v>0.05</v>
      </c>
      <c r="Z36" s="2">
        <v>0.01</v>
      </c>
      <c r="AA36" s="2">
        <f t="shared" si="11"/>
        <v>5.0000000000000001E-4</v>
      </c>
      <c r="AB36" s="2">
        <v>0.02</v>
      </c>
      <c r="AC36" s="2">
        <v>0.4</v>
      </c>
      <c r="AD36" s="2">
        <f t="shared" si="20"/>
        <v>8.0000000000000002E-3</v>
      </c>
      <c r="AE36" s="13"/>
      <c r="AF36" s="2"/>
      <c r="AG36" s="14"/>
      <c r="AH36" s="13"/>
      <c r="AI36" s="2"/>
      <c r="AJ36" s="14"/>
      <c r="AK36" s="1">
        <v>0.1</v>
      </c>
      <c r="AL36" s="2">
        <v>0.2</v>
      </c>
      <c r="AM36" s="2">
        <f t="shared" si="21"/>
        <v>2.0000000000000004E-2</v>
      </c>
      <c r="AN36" s="2">
        <v>0.02</v>
      </c>
      <c r="AO36" s="2">
        <v>0.38</v>
      </c>
      <c r="AP36" s="2">
        <f t="shared" si="12"/>
        <v>7.6E-3</v>
      </c>
      <c r="AQ36" s="1">
        <f t="shared" si="13"/>
        <v>3.9780293520984146E-2</v>
      </c>
      <c r="AR36" s="9">
        <f t="shared" si="14"/>
        <v>126.92874999999999</v>
      </c>
      <c r="AS36" s="1">
        <f t="shared" si="15"/>
        <v>0.1</v>
      </c>
      <c r="AT36" s="1">
        <f t="shared" si="16"/>
        <v>9192803.166666666</v>
      </c>
      <c r="AU36" s="1">
        <f t="shared" si="17"/>
        <v>31099309776.707458</v>
      </c>
    </row>
    <row r="37" spans="1:48" x14ac:dyDescent="0.15">
      <c r="C37" s="7">
        <v>11</v>
      </c>
      <c r="D37" s="8">
        <v>21.3249433953333</v>
      </c>
      <c r="E37" s="10">
        <f t="shared" si="18"/>
        <v>24.980164720645199</v>
      </c>
      <c r="F37" s="7" t="s">
        <v>85</v>
      </c>
      <c r="G37" s="1">
        <v>12</v>
      </c>
      <c r="H37" s="9">
        <f t="shared" si="0"/>
        <v>21.3249433953333</v>
      </c>
      <c r="I37" s="9">
        <f t="shared" si="1"/>
        <v>294.4749433953333</v>
      </c>
      <c r="J37" s="9">
        <f t="shared" si="2"/>
        <v>0.23029881946905409</v>
      </c>
      <c r="K37" s="9">
        <f t="shared" si="3"/>
        <v>126.92874999999999</v>
      </c>
      <c r="L37" s="9">
        <f t="shared" si="4"/>
        <v>1.2692874999999999</v>
      </c>
      <c r="M37" s="1" t="s">
        <v>83</v>
      </c>
      <c r="O37" s="9">
        <f t="shared" si="19"/>
        <v>2.1545090875997208</v>
      </c>
      <c r="P37" s="9">
        <f t="shared" si="5"/>
        <v>0.49618089940956456</v>
      </c>
      <c r="Q37" s="12">
        <f t="shared" si="6"/>
        <v>4.9618089940956456E-2</v>
      </c>
      <c r="R37" s="9">
        <f t="shared" si="7"/>
        <v>0.12692875000000001</v>
      </c>
      <c r="S37" s="13">
        <f t="shared" si="8"/>
        <v>0.39091293297189528</v>
      </c>
      <c r="T37" s="2">
        <f t="shared" si="9"/>
        <v>0.01</v>
      </c>
      <c r="U37" s="14">
        <f t="shared" si="10"/>
        <v>3.9091293297189526E-3</v>
      </c>
      <c r="V37" s="13"/>
      <c r="W37" s="2"/>
      <c r="X37" s="14"/>
      <c r="Y37" s="2">
        <v>0.05</v>
      </c>
      <c r="Z37" s="2">
        <v>0.01</v>
      </c>
      <c r="AA37" s="2">
        <f t="shared" si="11"/>
        <v>5.0000000000000001E-4</v>
      </c>
      <c r="AB37" s="2">
        <v>0.02</v>
      </c>
      <c r="AC37" s="2">
        <v>0.4</v>
      </c>
      <c r="AD37" s="2">
        <f t="shared" si="20"/>
        <v>8.0000000000000002E-3</v>
      </c>
      <c r="AE37" s="13"/>
      <c r="AF37" s="2"/>
      <c r="AG37" s="14"/>
      <c r="AH37" s="13"/>
      <c r="AI37" s="2"/>
      <c r="AJ37" s="14"/>
      <c r="AK37" s="2">
        <v>0.1</v>
      </c>
      <c r="AL37" s="2">
        <v>0.2</v>
      </c>
      <c r="AM37" s="2">
        <f t="shared" si="21"/>
        <v>2.0000000000000004E-2</v>
      </c>
      <c r="AN37" s="2">
        <v>0.02</v>
      </c>
      <c r="AO37" s="2">
        <v>0.38</v>
      </c>
      <c r="AP37" s="2">
        <f t="shared" si="12"/>
        <v>7.6E-3</v>
      </c>
      <c r="AQ37" s="1">
        <f t="shared" si="13"/>
        <v>4.0009129329718958E-2</v>
      </c>
      <c r="AR37" s="9">
        <f t="shared" si="14"/>
        <v>126.92874999999999</v>
      </c>
      <c r="AS37" s="1">
        <f t="shared" si="15"/>
        <v>0.1</v>
      </c>
      <c r="AT37" s="1">
        <f t="shared" si="16"/>
        <v>9192803.166666666</v>
      </c>
      <c r="AU37" s="1">
        <f t="shared" si="17"/>
        <v>31278208298.411259</v>
      </c>
      <c r="AV37" s="1">
        <f>SUM(AU26:AU37)</f>
        <v>386193607666.31219</v>
      </c>
    </row>
    <row r="38" spans="1:48" x14ac:dyDescent="0.15">
      <c r="C38" s="7">
        <v>12</v>
      </c>
      <c r="D38" s="8">
        <v>17.387201746451598</v>
      </c>
      <c r="E38" s="10">
        <f t="shared" si="18"/>
        <v>21.3249433953333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1466.7525000000001</v>
      </c>
      <c r="C42" s="7" t="s">
        <v>82</v>
      </c>
      <c r="D42" s="7">
        <f>D26</f>
        <v>17.010710336129002</v>
      </c>
      <c r="E42" s="7"/>
      <c r="F42" s="7"/>
      <c r="G42" s="1">
        <v>1</v>
      </c>
      <c r="H42" s="9">
        <f t="shared" ref="H42:H53" si="22">E43</f>
        <v>17.010710336129002</v>
      </c>
      <c r="I42" s="9">
        <f t="shared" ref="I42:I53" si="23">H42+273.15</f>
        <v>290.160710336129</v>
      </c>
      <c r="J42" s="9">
        <f t="shared" ref="J42:J53" si="24">EXP(($C$15*(I42-$C$13))/($C$16*I42*$C$13))</f>
        <v>0.14085830132215388</v>
      </c>
      <c r="K42" s="9">
        <f t="shared" ref="K42:K53" si="25">$B$42/12</f>
        <v>122.229375</v>
      </c>
      <c r="L42" s="9">
        <f t="shared" ref="L42:L53" si="26">K42*$B$43/100</f>
        <v>1.22229375</v>
      </c>
      <c r="M42" s="1" t="s">
        <v>83</v>
      </c>
      <c r="O42" s="9">
        <f>L42</f>
        <v>1.22229375</v>
      </c>
      <c r="P42" s="9">
        <f t="shared" ref="P42:P53" si="27">O42*J42</f>
        <v>0.17217022134168541</v>
      </c>
      <c r="Q42" s="12">
        <f t="shared" ref="Q42:Q53" si="28">P42*$B$44</f>
        <v>4.1320853122004494E-2</v>
      </c>
      <c r="R42" s="9">
        <f t="shared" ref="R42:R53" si="29">L42*$B$44</f>
        <v>0.29335049999999996</v>
      </c>
      <c r="S42" s="13">
        <f t="shared" ref="S42:S53" si="30">Q42/R42</f>
        <v>0.14085830132215388</v>
      </c>
      <c r="T42" s="2">
        <f t="shared" ref="T42:T53" si="31">$B$43/100</f>
        <v>0.01</v>
      </c>
      <c r="U42" s="14">
        <f t="shared" ref="U42:U53" si="32">S42*T42</f>
        <v>1.4085830132215388E-3</v>
      </c>
      <c r="V42" s="13"/>
      <c r="W42" s="2"/>
      <c r="X42" s="14"/>
      <c r="Y42" s="2">
        <v>0.04</v>
      </c>
      <c r="Z42" s="2">
        <v>0.01</v>
      </c>
      <c r="AA42" s="2">
        <f t="shared" ref="AA42:AA53" si="33">Y42*Z42</f>
        <v>4.0000000000000002E-4</v>
      </c>
      <c r="AB42" s="2">
        <v>1.4999999999999999E-2</v>
      </c>
      <c r="AC42" s="2">
        <v>0.48</v>
      </c>
      <c r="AD42" s="2">
        <f>AB42*AC42</f>
        <v>7.1999999999999998E-3</v>
      </c>
      <c r="AE42" s="13"/>
      <c r="AF42" s="2"/>
      <c r="AG42" s="16"/>
      <c r="AH42" s="13"/>
      <c r="AI42" s="2"/>
      <c r="AJ42" s="14"/>
      <c r="AK42" s="1">
        <v>0.1</v>
      </c>
      <c r="AL42" s="2">
        <v>0.2</v>
      </c>
      <c r="AM42" s="2">
        <f t="shared" ref="AM42:AM53" si="34">AK42*AL42</f>
        <v>2.0000000000000004E-2</v>
      </c>
      <c r="AN42" s="2">
        <v>1.4999999999999999E-2</v>
      </c>
      <c r="AO42" s="2">
        <v>0.3</v>
      </c>
      <c r="AP42" s="2">
        <f t="shared" ref="AP42:AP53" si="35">AO42*AN42</f>
        <v>4.4999999999999997E-3</v>
      </c>
      <c r="AQ42" s="1">
        <f t="shared" ref="AQ42:AQ53" si="36">(AP42+AM42+AD42+AA42+U42+X42+AG42+AJ42)</f>
        <v>3.3508583013221543E-2</v>
      </c>
      <c r="AR42" s="9">
        <f t="shared" ref="AR42:AR53" si="37">$B$42/12</f>
        <v>122.229375</v>
      </c>
      <c r="AS42" s="1">
        <f t="shared" ref="AS42:AS53" si="38">$B$44</f>
        <v>0.24</v>
      </c>
      <c r="AT42" s="1">
        <f t="shared" ref="AT42:AT53" si="39">$E$3/12</f>
        <v>15680542.166666666</v>
      </c>
      <c r="AU42" s="1">
        <f t="shared" ref="AU42:AU53" si="40">AT42*10000*AS42*0.67*AR42*AQ42</f>
        <v>103271092933.01611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41">D27</f>
        <v>15.7095509593548</v>
      </c>
      <c r="E43" s="10">
        <f t="shared" ref="E43:E54" si="42">D42</f>
        <v>17.010710336129002</v>
      </c>
      <c r="F43" s="7" t="s">
        <v>83</v>
      </c>
      <c r="G43" s="1">
        <v>2</v>
      </c>
      <c r="H43" s="9">
        <f t="shared" si="22"/>
        <v>15.7095509593548</v>
      </c>
      <c r="I43" s="9">
        <f t="shared" si="23"/>
        <v>288.85955095935481</v>
      </c>
      <c r="J43" s="9">
        <f t="shared" si="24"/>
        <v>0.12109798181521114</v>
      </c>
      <c r="K43" s="9">
        <f t="shared" si="25"/>
        <v>122.229375</v>
      </c>
      <c r="L43" s="9">
        <f t="shared" si="26"/>
        <v>1.22229375</v>
      </c>
      <c r="M43" s="1" t="s">
        <v>83</v>
      </c>
      <c r="O43" s="9">
        <f t="shared" ref="O43:O53" si="43">L43+O42-P42-N43</f>
        <v>2.2724172786583146</v>
      </c>
      <c r="P43" s="9">
        <f t="shared" si="27"/>
        <v>0.27518514628753615</v>
      </c>
      <c r="Q43" s="12">
        <f t="shared" si="28"/>
        <v>6.6044435109008676E-2</v>
      </c>
      <c r="R43" s="9">
        <f t="shared" si="29"/>
        <v>0.29335049999999996</v>
      </c>
      <c r="S43" s="13">
        <f t="shared" si="30"/>
        <v>0.22513830761839057</v>
      </c>
      <c r="T43" s="2">
        <f t="shared" si="31"/>
        <v>0.01</v>
      </c>
      <c r="U43" s="14">
        <f t="shared" si="32"/>
        <v>2.2513830761839056E-3</v>
      </c>
      <c r="V43" s="13"/>
      <c r="W43" s="2"/>
      <c r="X43" s="14"/>
      <c r="Y43" s="2">
        <v>0.04</v>
      </c>
      <c r="Z43" s="2">
        <v>0.01</v>
      </c>
      <c r="AA43" s="2">
        <f t="shared" si="33"/>
        <v>4.0000000000000002E-4</v>
      </c>
      <c r="AB43" s="2">
        <v>1.4999999999999999E-2</v>
      </c>
      <c r="AC43" s="2">
        <v>0.48</v>
      </c>
      <c r="AD43" s="2">
        <f t="shared" ref="AD43:AD53" si="44">AB43*AC43</f>
        <v>7.1999999999999998E-3</v>
      </c>
      <c r="AE43" s="13"/>
      <c r="AF43" s="2"/>
      <c r="AG43" s="16"/>
      <c r="AH43" s="13"/>
      <c r="AI43" s="2"/>
      <c r="AJ43" s="14"/>
      <c r="AK43" s="2">
        <v>0.1</v>
      </c>
      <c r="AL43" s="2">
        <v>0.2</v>
      </c>
      <c r="AM43" s="2">
        <f t="shared" si="34"/>
        <v>2.0000000000000004E-2</v>
      </c>
      <c r="AN43" s="2">
        <v>1.4999999999999999E-2</v>
      </c>
      <c r="AO43" s="2">
        <v>0.3</v>
      </c>
      <c r="AP43" s="2">
        <f t="shared" si="35"/>
        <v>4.4999999999999997E-3</v>
      </c>
      <c r="AQ43" s="1">
        <f t="shared" si="36"/>
        <v>3.4351383076183906E-2</v>
      </c>
      <c r="AR43" s="9">
        <f t="shared" si="37"/>
        <v>122.229375</v>
      </c>
      <c r="AS43" s="1">
        <f t="shared" si="38"/>
        <v>0.24</v>
      </c>
      <c r="AT43" s="1">
        <f t="shared" si="39"/>
        <v>15680542.166666666</v>
      </c>
      <c r="AU43" s="1">
        <f t="shared" si="40"/>
        <v>105868543371.06644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41"/>
        <v>19.6666346007143</v>
      </c>
      <c r="E44" s="10">
        <f t="shared" si="42"/>
        <v>15.7095509593548</v>
      </c>
      <c r="F44" s="7" t="s">
        <v>83</v>
      </c>
      <c r="G44" s="1">
        <v>3</v>
      </c>
      <c r="H44" s="9">
        <f t="shared" si="22"/>
        <v>19.6666346007143</v>
      </c>
      <c r="I44" s="9">
        <f t="shared" si="23"/>
        <v>292.81663460071428</v>
      </c>
      <c r="J44" s="9">
        <f t="shared" si="24"/>
        <v>0.19097090858005086</v>
      </c>
      <c r="K44" s="9">
        <f t="shared" si="25"/>
        <v>122.229375</v>
      </c>
      <c r="L44" s="9">
        <f t="shared" si="26"/>
        <v>1.22229375</v>
      </c>
      <c r="M44" s="1" t="s">
        <v>83</v>
      </c>
      <c r="O44" s="9">
        <f t="shared" si="43"/>
        <v>3.2195258823707782</v>
      </c>
      <c r="P44" s="9">
        <f t="shared" si="27"/>
        <v>0.61483578295333752</v>
      </c>
      <c r="Q44" s="12">
        <f t="shared" si="28"/>
        <v>0.147560587908801</v>
      </c>
      <c r="R44" s="9">
        <f t="shared" si="29"/>
        <v>0.29335049999999996</v>
      </c>
      <c r="S44" s="13">
        <f t="shared" si="30"/>
        <v>0.50301802079355928</v>
      </c>
      <c r="T44" s="2">
        <f t="shared" si="31"/>
        <v>0.01</v>
      </c>
      <c r="U44" s="14">
        <f t="shared" si="32"/>
        <v>5.0301802079355928E-3</v>
      </c>
      <c r="V44" s="13"/>
      <c r="W44" s="2"/>
      <c r="X44" s="14"/>
      <c r="Y44" s="2">
        <v>0.04</v>
      </c>
      <c r="Z44" s="2">
        <v>0.01</v>
      </c>
      <c r="AA44" s="2">
        <f t="shared" si="33"/>
        <v>4.0000000000000002E-4</v>
      </c>
      <c r="AB44" s="2">
        <v>1.4999999999999999E-2</v>
      </c>
      <c r="AC44" s="2">
        <v>0.48</v>
      </c>
      <c r="AD44" s="2">
        <f t="shared" si="44"/>
        <v>7.1999999999999998E-3</v>
      </c>
      <c r="AE44" s="13"/>
      <c r="AF44" s="2"/>
      <c r="AG44" s="16"/>
      <c r="AH44" s="13"/>
      <c r="AI44" s="2"/>
      <c r="AJ44" s="14"/>
      <c r="AK44" s="1">
        <v>0.1</v>
      </c>
      <c r="AL44" s="2">
        <v>0.2</v>
      </c>
      <c r="AM44" s="2">
        <f t="shared" si="34"/>
        <v>2.0000000000000004E-2</v>
      </c>
      <c r="AN44" s="2">
        <v>1.4999999999999999E-2</v>
      </c>
      <c r="AO44" s="2">
        <v>0.3</v>
      </c>
      <c r="AP44" s="2">
        <f t="shared" si="35"/>
        <v>4.4999999999999997E-3</v>
      </c>
      <c r="AQ44" s="1">
        <f t="shared" si="36"/>
        <v>3.7130180207935598E-2</v>
      </c>
      <c r="AR44" s="9">
        <f t="shared" si="37"/>
        <v>122.229375</v>
      </c>
      <c r="AS44" s="1">
        <f t="shared" si="38"/>
        <v>0.24</v>
      </c>
      <c r="AT44" s="1">
        <f t="shared" si="39"/>
        <v>15680542.166666666</v>
      </c>
      <c r="AU44" s="1">
        <f t="shared" si="40"/>
        <v>114432600428.38509</v>
      </c>
    </row>
    <row r="45" spans="1:48" x14ac:dyDescent="0.15">
      <c r="C45" s="7">
        <v>3</v>
      </c>
      <c r="D45" s="7">
        <f t="shared" si="41"/>
        <v>22.756946937741901</v>
      </c>
      <c r="E45" s="10">
        <f t="shared" si="42"/>
        <v>19.6666346007143</v>
      </c>
      <c r="F45" s="7" t="s">
        <v>83</v>
      </c>
      <c r="G45" s="1">
        <v>4</v>
      </c>
      <c r="H45" s="9">
        <f t="shared" si="22"/>
        <v>22.756946937741901</v>
      </c>
      <c r="I45" s="9">
        <f t="shared" si="23"/>
        <v>295.90694693774185</v>
      </c>
      <c r="J45" s="9">
        <f t="shared" si="24"/>
        <v>0.27026178925659178</v>
      </c>
      <c r="K45" s="9">
        <f t="shared" si="25"/>
        <v>122.229375</v>
      </c>
      <c r="L45" s="9">
        <f t="shared" si="26"/>
        <v>1.22229375</v>
      </c>
      <c r="M45" s="1" t="s">
        <v>83</v>
      </c>
      <c r="O45" s="9">
        <f t="shared" si="43"/>
        <v>3.8269838494174411</v>
      </c>
      <c r="P45" s="9">
        <f t="shared" si="27"/>
        <v>1.0342875025996368</v>
      </c>
      <c r="Q45" s="12">
        <f t="shared" si="28"/>
        <v>0.24822900062391282</v>
      </c>
      <c r="R45" s="9">
        <f t="shared" si="29"/>
        <v>0.29335049999999996</v>
      </c>
      <c r="S45" s="13">
        <f t="shared" si="30"/>
        <v>0.84618570830427375</v>
      </c>
      <c r="T45" s="2">
        <f t="shared" si="31"/>
        <v>0.01</v>
      </c>
      <c r="U45" s="14">
        <f t="shared" si="32"/>
        <v>8.4618570830427373E-3</v>
      </c>
      <c r="V45" s="13"/>
      <c r="W45" s="2"/>
      <c r="X45" s="14"/>
      <c r="Y45" s="2">
        <v>0.05</v>
      </c>
      <c r="Z45" s="2">
        <v>0.01</v>
      </c>
      <c r="AA45" s="2">
        <f t="shared" si="33"/>
        <v>5.0000000000000001E-4</v>
      </c>
      <c r="AB45" s="2">
        <v>0.02</v>
      </c>
      <c r="AC45" s="2">
        <v>0.48</v>
      </c>
      <c r="AD45" s="2">
        <f t="shared" si="44"/>
        <v>9.5999999999999992E-3</v>
      </c>
      <c r="AE45" s="13"/>
      <c r="AF45" s="2"/>
      <c r="AG45" s="16"/>
      <c r="AH45" s="13"/>
      <c r="AI45" s="2"/>
      <c r="AJ45" s="14"/>
      <c r="AK45" s="2">
        <v>0.1</v>
      </c>
      <c r="AL45" s="2">
        <v>0.2</v>
      </c>
      <c r="AM45" s="2">
        <f t="shared" si="34"/>
        <v>2.0000000000000004E-2</v>
      </c>
      <c r="AN45" s="2">
        <v>0.02</v>
      </c>
      <c r="AO45" s="2">
        <v>0.3</v>
      </c>
      <c r="AP45" s="2">
        <f t="shared" si="35"/>
        <v>6.0000000000000001E-3</v>
      </c>
      <c r="AQ45" s="1">
        <f t="shared" si="36"/>
        <v>4.4561857083042736E-2</v>
      </c>
      <c r="AR45" s="9">
        <f t="shared" si="37"/>
        <v>122.229375</v>
      </c>
      <c r="AS45" s="1">
        <f t="shared" si="38"/>
        <v>0.24</v>
      </c>
      <c r="AT45" s="1">
        <f t="shared" si="39"/>
        <v>15680542.166666666</v>
      </c>
      <c r="AU45" s="1">
        <f t="shared" si="40"/>
        <v>137336505165.70302</v>
      </c>
    </row>
    <row r="46" spans="1:48" x14ac:dyDescent="0.15">
      <c r="C46" s="7">
        <v>4</v>
      </c>
      <c r="D46" s="7">
        <f t="shared" si="41"/>
        <v>26.284758980666702</v>
      </c>
      <c r="E46" s="10">
        <f t="shared" si="42"/>
        <v>22.756946937741901</v>
      </c>
      <c r="F46" s="7" t="s">
        <v>83</v>
      </c>
      <c r="G46" s="1">
        <v>5</v>
      </c>
      <c r="H46" s="9">
        <f t="shared" si="22"/>
        <v>26.284758980666702</v>
      </c>
      <c r="I46" s="9">
        <f t="shared" si="23"/>
        <v>299.43475898066669</v>
      </c>
      <c r="J46" s="9">
        <f t="shared" si="24"/>
        <v>0.39824306641523621</v>
      </c>
      <c r="K46" s="9">
        <f t="shared" si="25"/>
        <v>122.229375</v>
      </c>
      <c r="L46" s="9">
        <f t="shared" si="26"/>
        <v>1.22229375</v>
      </c>
      <c r="M46" s="1" t="s">
        <v>85</v>
      </c>
      <c r="N46" s="9">
        <f>(O45-P45)*$C$21/100</f>
        <v>2.6530615294769135</v>
      </c>
      <c r="O46" s="9">
        <f t="shared" si="43"/>
        <v>1.361928567340891</v>
      </c>
      <c r="P46" s="9">
        <f t="shared" si="27"/>
        <v>0.54237860889634593</v>
      </c>
      <c r="Q46" s="12">
        <f t="shared" si="28"/>
        <v>0.13017086613512302</v>
      </c>
      <c r="R46" s="9">
        <f t="shared" si="29"/>
        <v>0.29335049999999996</v>
      </c>
      <c r="S46" s="13">
        <f t="shared" si="30"/>
        <v>0.4437383475914411</v>
      </c>
      <c r="T46" s="2">
        <f t="shared" si="31"/>
        <v>0.01</v>
      </c>
      <c r="U46" s="14">
        <f t="shared" si="32"/>
        <v>4.4373834759144108E-3</v>
      </c>
      <c r="V46" s="13"/>
      <c r="W46" s="2"/>
      <c r="X46" s="14"/>
      <c r="Y46" s="2">
        <v>0.05</v>
      </c>
      <c r="Z46" s="2">
        <v>0.01</v>
      </c>
      <c r="AA46" s="2">
        <f t="shared" si="33"/>
        <v>5.0000000000000001E-4</v>
      </c>
      <c r="AB46" s="2">
        <v>0.02</v>
      </c>
      <c r="AC46" s="2">
        <v>0.48</v>
      </c>
      <c r="AD46" s="2">
        <f t="shared" si="44"/>
        <v>9.5999999999999992E-3</v>
      </c>
      <c r="AE46" s="13"/>
      <c r="AF46" s="2"/>
      <c r="AG46" s="16"/>
      <c r="AH46" s="13"/>
      <c r="AI46" s="2"/>
      <c r="AJ46" s="14"/>
      <c r="AK46" s="1">
        <v>0.1</v>
      </c>
      <c r="AL46" s="2">
        <v>0.2</v>
      </c>
      <c r="AM46" s="2">
        <f t="shared" si="34"/>
        <v>2.0000000000000004E-2</v>
      </c>
      <c r="AN46" s="2">
        <v>0.02</v>
      </c>
      <c r="AO46" s="2">
        <v>0.3</v>
      </c>
      <c r="AP46" s="2">
        <f t="shared" si="35"/>
        <v>6.0000000000000001E-3</v>
      </c>
      <c r="AQ46" s="1">
        <f t="shared" si="36"/>
        <v>4.0537383475914408E-2</v>
      </c>
      <c r="AR46" s="9">
        <f t="shared" si="37"/>
        <v>122.229375</v>
      </c>
      <c r="AS46" s="1">
        <f t="shared" si="38"/>
        <v>0.24</v>
      </c>
      <c r="AT46" s="1">
        <f t="shared" si="39"/>
        <v>15680542.166666666</v>
      </c>
      <c r="AU46" s="1">
        <f t="shared" si="40"/>
        <v>124933360940.70753</v>
      </c>
    </row>
    <row r="47" spans="1:48" x14ac:dyDescent="0.15">
      <c r="C47" s="7">
        <v>5</v>
      </c>
      <c r="D47" s="7">
        <f t="shared" si="41"/>
        <v>29.747367247741899</v>
      </c>
      <c r="E47" s="10">
        <f t="shared" si="42"/>
        <v>26.284758980666702</v>
      </c>
      <c r="F47" s="7" t="s">
        <v>85</v>
      </c>
      <c r="G47" s="1">
        <v>6</v>
      </c>
      <c r="H47" s="9">
        <f t="shared" si="22"/>
        <v>29.747367247741899</v>
      </c>
      <c r="I47" s="9">
        <f t="shared" si="23"/>
        <v>302.8973672477419</v>
      </c>
      <c r="J47" s="9">
        <f t="shared" si="24"/>
        <v>0.57754550422167383</v>
      </c>
      <c r="K47" s="9">
        <f t="shared" si="25"/>
        <v>122.229375</v>
      </c>
      <c r="L47" s="9">
        <f t="shared" si="26"/>
        <v>1.22229375</v>
      </c>
      <c r="M47" s="1" t="s">
        <v>83</v>
      </c>
      <c r="O47" s="9">
        <f t="shared" si="43"/>
        <v>2.0418437084445449</v>
      </c>
      <c r="P47" s="9">
        <f t="shared" si="27"/>
        <v>1.1792576541354571</v>
      </c>
      <c r="Q47" s="12">
        <f t="shared" si="28"/>
        <v>0.28302183699250971</v>
      </c>
      <c r="R47" s="9">
        <f t="shared" si="29"/>
        <v>0.29335049999999996</v>
      </c>
      <c r="S47" s="13">
        <f t="shared" si="30"/>
        <v>0.96479070938181377</v>
      </c>
      <c r="T47" s="2">
        <f t="shared" si="31"/>
        <v>0.01</v>
      </c>
      <c r="U47" s="14">
        <f t="shared" si="32"/>
        <v>9.647907093818138E-3</v>
      </c>
      <c r="V47" s="13"/>
      <c r="W47" s="2"/>
      <c r="X47" s="14"/>
      <c r="Y47" s="2">
        <v>0.05</v>
      </c>
      <c r="Z47" s="2">
        <v>0.01</v>
      </c>
      <c r="AA47" s="2">
        <f t="shared" si="33"/>
        <v>5.0000000000000001E-4</v>
      </c>
      <c r="AB47" s="2">
        <v>0.02</v>
      </c>
      <c r="AC47" s="2">
        <v>0.48</v>
      </c>
      <c r="AD47" s="2">
        <f t="shared" si="44"/>
        <v>9.5999999999999992E-3</v>
      </c>
      <c r="AE47" s="13"/>
      <c r="AF47" s="2"/>
      <c r="AG47" s="16"/>
      <c r="AH47" s="13"/>
      <c r="AI47" s="2"/>
      <c r="AJ47" s="14"/>
      <c r="AK47" s="2">
        <v>0.1</v>
      </c>
      <c r="AL47" s="2">
        <v>0.2</v>
      </c>
      <c r="AM47" s="2">
        <f t="shared" si="34"/>
        <v>2.0000000000000004E-2</v>
      </c>
      <c r="AN47" s="2">
        <v>0.02</v>
      </c>
      <c r="AO47" s="2">
        <v>0.3</v>
      </c>
      <c r="AP47" s="2">
        <f t="shared" si="35"/>
        <v>6.0000000000000001E-3</v>
      </c>
      <c r="AQ47" s="1">
        <f t="shared" si="36"/>
        <v>4.5747907093818138E-2</v>
      </c>
      <c r="AR47" s="9">
        <f t="shared" si="37"/>
        <v>122.229375</v>
      </c>
      <c r="AS47" s="1">
        <f t="shared" si="38"/>
        <v>0.24</v>
      </c>
      <c r="AT47" s="1">
        <f t="shared" si="39"/>
        <v>15680542.166666666</v>
      </c>
      <c r="AU47" s="1">
        <f t="shared" si="40"/>
        <v>140991827768.80032</v>
      </c>
    </row>
    <row r="48" spans="1:48" x14ac:dyDescent="0.15">
      <c r="C48" s="7">
        <v>6</v>
      </c>
      <c r="D48" s="7">
        <f t="shared" si="41"/>
        <v>28.129877999333299</v>
      </c>
      <c r="E48" s="10">
        <f t="shared" si="42"/>
        <v>29.747367247741899</v>
      </c>
      <c r="F48" s="7" t="s">
        <v>83</v>
      </c>
      <c r="G48" s="1">
        <v>7</v>
      </c>
      <c r="H48" s="9">
        <f t="shared" si="22"/>
        <v>28.129877999333299</v>
      </c>
      <c r="I48" s="9">
        <f t="shared" si="23"/>
        <v>301.27987799933328</v>
      </c>
      <c r="J48" s="9">
        <f t="shared" si="24"/>
        <v>0.48599911671892632</v>
      </c>
      <c r="K48" s="9">
        <f t="shared" si="25"/>
        <v>122.229375</v>
      </c>
      <c r="L48" s="9">
        <f t="shared" si="26"/>
        <v>1.22229375</v>
      </c>
      <c r="M48" s="1" t="s">
        <v>83</v>
      </c>
      <c r="O48" s="9">
        <f t="shared" si="43"/>
        <v>2.0848798043090877</v>
      </c>
      <c r="P48" s="9">
        <f t="shared" si="27"/>
        <v>1.0132497433593446</v>
      </c>
      <c r="Q48" s="12">
        <f t="shared" si="28"/>
        <v>0.24317993840624269</v>
      </c>
      <c r="R48" s="9">
        <f t="shared" si="29"/>
        <v>0.29335049999999996</v>
      </c>
      <c r="S48" s="13">
        <f t="shared" si="30"/>
        <v>0.8289740034744878</v>
      </c>
      <c r="T48" s="2">
        <f t="shared" si="31"/>
        <v>0.01</v>
      </c>
      <c r="U48" s="14">
        <f t="shared" si="32"/>
        <v>8.2897400347448774E-3</v>
      </c>
      <c r="V48" s="13"/>
      <c r="W48" s="2"/>
      <c r="X48" s="14"/>
      <c r="Y48" s="2">
        <v>0.05</v>
      </c>
      <c r="Z48" s="2">
        <v>0.01</v>
      </c>
      <c r="AA48" s="2">
        <f t="shared" si="33"/>
        <v>5.0000000000000001E-4</v>
      </c>
      <c r="AB48" s="2">
        <v>0.02</v>
      </c>
      <c r="AC48" s="2">
        <v>0.48</v>
      </c>
      <c r="AD48" s="2">
        <f t="shared" si="44"/>
        <v>9.5999999999999992E-3</v>
      </c>
      <c r="AE48" s="13"/>
      <c r="AF48" s="2"/>
      <c r="AG48" s="16"/>
      <c r="AH48" s="13"/>
      <c r="AI48" s="2"/>
      <c r="AJ48" s="14"/>
      <c r="AK48" s="1">
        <v>0.1</v>
      </c>
      <c r="AL48" s="2">
        <v>0.2</v>
      </c>
      <c r="AM48" s="2">
        <f t="shared" si="34"/>
        <v>2.0000000000000004E-2</v>
      </c>
      <c r="AN48" s="2">
        <v>0.02</v>
      </c>
      <c r="AO48" s="2">
        <v>0.3</v>
      </c>
      <c r="AP48" s="2">
        <f t="shared" si="35"/>
        <v>6.0000000000000001E-3</v>
      </c>
      <c r="AQ48" s="1">
        <f t="shared" si="36"/>
        <v>4.4389740034744878E-2</v>
      </c>
      <c r="AR48" s="9">
        <f t="shared" si="37"/>
        <v>122.229375</v>
      </c>
      <c r="AS48" s="1">
        <f t="shared" si="38"/>
        <v>0.24</v>
      </c>
      <c r="AT48" s="1">
        <f t="shared" si="39"/>
        <v>15680542.166666666</v>
      </c>
      <c r="AU48" s="1">
        <f t="shared" si="40"/>
        <v>136806052544.56081</v>
      </c>
    </row>
    <row r="49" spans="1:48" x14ac:dyDescent="0.15">
      <c r="C49" s="7">
        <v>7</v>
      </c>
      <c r="D49" s="7">
        <f t="shared" si="41"/>
        <v>27.132301567741901</v>
      </c>
      <c r="E49" s="10">
        <f t="shared" si="42"/>
        <v>28.129877999333299</v>
      </c>
      <c r="F49" s="7" t="s">
        <v>83</v>
      </c>
      <c r="G49" s="1">
        <v>8</v>
      </c>
      <c r="H49" s="9">
        <f t="shared" si="22"/>
        <v>27.132301567741901</v>
      </c>
      <c r="I49" s="9">
        <f t="shared" si="23"/>
        <v>300.28230156774185</v>
      </c>
      <c r="J49" s="9">
        <f t="shared" si="24"/>
        <v>0.43652339310010996</v>
      </c>
      <c r="K49" s="9">
        <f t="shared" si="25"/>
        <v>122.229375</v>
      </c>
      <c r="L49" s="9">
        <f t="shared" si="26"/>
        <v>1.22229375</v>
      </c>
      <c r="M49" s="1" t="s">
        <v>83</v>
      </c>
      <c r="O49" s="9">
        <f t="shared" si="43"/>
        <v>2.2939238109497433</v>
      </c>
      <c r="P49" s="9">
        <f t="shared" si="27"/>
        <v>1.0013514054689172</v>
      </c>
      <c r="Q49" s="12">
        <f t="shared" si="28"/>
        <v>0.24032433731254013</v>
      </c>
      <c r="R49" s="9">
        <f t="shared" si="29"/>
        <v>0.29335049999999996</v>
      </c>
      <c r="S49" s="13">
        <f t="shared" si="30"/>
        <v>0.81923956943158494</v>
      </c>
      <c r="T49" s="2">
        <f t="shared" si="31"/>
        <v>0.01</v>
      </c>
      <c r="U49" s="14">
        <f t="shared" si="32"/>
        <v>8.1923956943158495E-3</v>
      </c>
      <c r="V49" s="13"/>
      <c r="W49" s="2"/>
      <c r="X49" s="14"/>
      <c r="Y49" s="2">
        <v>0.05</v>
      </c>
      <c r="Z49" s="2">
        <v>0.01</v>
      </c>
      <c r="AA49" s="2">
        <f t="shared" si="33"/>
        <v>5.0000000000000001E-4</v>
      </c>
      <c r="AB49" s="2">
        <v>0.02</v>
      </c>
      <c r="AC49" s="2">
        <v>0.48</v>
      </c>
      <c r="AD49" s="2">
        <f t="shared" si="44"/>
        <v>9.5999999999999992E-3</v>
      </c>
      <c r="AE49" s="13"/>
      <c r="AF49" s="2"/>
      <c r="AG49" s="16"/>
      <c r="AH49" s="13"/>
      <c r="AI49" s="2"/>
      <c r="AJ49" s="14"/>
      <c r="AK49" s="2">
        <v>0.1</v>
      </c>
      <c r="AL49" s="2">
        <v>0.2</v>
      </c>
      <c r="AM49" s="2">
        <f t="shared" si="34"/>
        <v>2.0000000000000004E-2</v>
      </c>
      <c r="AN49" s="2">
        <v>0.02</v>
      </c>
      <c r="AO49" s="2">
        <v>0.3</v>
      </c>
      <c r="AP49" s="2">
        <f t="shared" si="35"/>
        <v>6.0000000000000001E-3</v>
      </c>
      <c r="AQ49" s="1">
        <f t="shared" si="36"/>
        <v>4.4292395694315853E-2</v>
      </c>
      <c r="AR49" s="9">
        <f t="shared" si="37"/>
        <v>122.229375</v>
      </c>
      <c r="AS49" s="1">
        <f t="shared" si="38"/>
        <v>0.24</v>
      </c>
      <c r="AT49" s="1">
        <f t="shared" si="39"/>
        <v>15680542.166666666</v>
      </c>
      <c r="AU49" s="1">
        <f t="shared" si="40"/>
        <v>136506044143.04224</v>
      </c>
    </row>
    <row r="50" spans="1:48" x14ac:dyDescent="0.15">
      <c r="C50" s="7">
        <v>8</v>
      </c>
      <c r="D50" s="7">
        <f t="shared" si="41"/>
        <v>26.564578732258099</v>
      </c>
      <c r="E50" s="10">
        <f t="shared" si="42"/>
        <v>27.132301567741901</v>
      </c>
      <c r="F50" s="7" t="s">
        <v>83</v>
      </c>
      <c r="G50" s="1">
        <v>9</v>
      </c>
      <c r="H50" s="9">
        <f t="shared" si="22"/>
        <v>26.564578732258099</v>
      </c>
      <c r="I50" s="9">
        <f t="shared" si="23"/>
        <v>299.71457873225808</v>
      </c>
      <c r="J50" s="9">
        <f t="shared" si="24"/>
        <v>0.410518625259157</v>
      </c>
      <c r="K50" s="9">
        <f t="shared" si="25"/>
        <v>122.229375</v>
      </c>
      <c r="L50" s="9">
        <f t="shared" si="26"/>
        <v>1.22229375</v>
      </c>
      <c r="M50" s="1" t="s">
        <v>83</v>
      </c>
      <c r="O50" s="9">
        <f t="shared" si="43"/>
        <v>2.514866155480826</v>
      </c>
      <c r="P50" s="9">
        <f t="shared" si="27"/>
        <v>1.0323993968587701</v>
      </c>
      <c r="Q50" s="12">
        <f t="shared" si="28"/>
        <v>0.24777585524610482</v>
      </c>
      <c r="R50" s="9">
        <f t="shared" si="29"/>
        <v>0.29335049999999996</v>
      </c>
      <c r="S50" s="13">
        <f t="shared" si="30"/>
        <v>0.84464098491771744</v>
      </c>
      <c r="T50" s="2">
        <f t="shared" si="31"/>
        <v>0.01</v>
      </c>
      <c r="U50" s="14">
        <f t="shared" si="32"/>
        <v>8.446409849177175E-3</v>
      </c>
      <c r="V50" s="13"/>
      <c r="W50" s="2"/>
      <c r="X50" s="14"/>
      <c r="Y50" s="2">
        <v>0.05</v>
      </c>
      <c r="Z50" s="2">
        <v>0.01</v>
      </c>
      <c r="AA50" s="2">
        <f t="shared" si="33"/>
        <v>5.0000000000000001E-4</v>
      </c>
      <c r="AB50" s="2">
        <v>0.02</v>
      </c>
      <c r="AC50" s="2">
        <v>0.48</v>
      </c>
      <c r="AD50" s="2">
        <f t="shared" si="44"/>
        <v>9.5999999999999992E-3</v>
      </c>
      <c r="AE50" s="13"/>
      <c r="AF50" s="2"/>
      <c r="AG50" s="16"/>
      <c r="AH50" s="13"/>
      <c r="AI50" s="2"/>
      <c r="AJ50" s="14"/>
      <c r="AK50" s="1">
        <v>0.1</v>
      </c>
      <c r="AL50" s="2">
        <v>0.2</v>
      </c>
      <c r="AM50" s="2">
        <f t="shared" si="34"/>
        <v>2.0000000000000004E-2</v>
      </c>
      <c r="AN50" s="2">
        <v>0.02</v>
      </c>
      <c r="AO50" s="2">
        <v>0.3</v>
      </c>
      <c r="AP50" s="2">
        <f t="shared" si="35"/>
        <v>6.0000000000000001E-3</v>
      </c>
      <c r="AQ50" s="1">
        <f t="shared" si="36"/>
        <v>4.4546409849177175E-2</v>
      </c>
      <c r="AR50" s="9">
        <f t="shared" si="37"/>
        <v>122.229375</v>
      </c>
      <c r="AS50" s="1">
        <f t="shared" si="38"/>
        <v>0.24</v>
      </c>
      <c r="AT50" s="1">
        <f t="shared" si="39"/>
        <v>15680542.166666666</v>
      </c>
      <c r="AU50" s="1">
        <f t="shared" si="40"/>
        <v>137288897878.83389</v>
      </c>
    </row>
    <row r="51" spans="1:48" x14ac:dyDescent="0.15">
      <c r="C51" s="7">
        <v>9</v>
      </c>
      <c r="D51" s="7">
        <f t="shared" si="41"/>
        <v>26.519054647000001</v>
      </c>
      <c r="E51" s="10">
        <f t="shared" si="42"/>
        <v>26.564578732258099</v>
      </c>
      <c r="F51" s="7" t="s">
        <v>83</v>
      </c>
      <c r="G51" s="1">
        <v>10</v>
      </c>
      <c r="H51" s="9">
        <f t="shared" si="22"/>
        <v>26.519054647000001</v>
      </c>
      <c r="I51" s="9">
        <f t="shared" si="23"/>
        <v>299.669054647</v>
      </c>
      <c r="J51" s="9">
        <f t="shared" si="24"/>
        <v>0.40849761340062746</v>
      </c>
      <c r="K51" s="9">
        <f t="shared" si="25"/>
        <v>122.229375</v>
      </c>
      <c r="L51" s="9">
        <f t="shared" si="26"/>
        <v>1.22229375</v>
      </c>
      <c r="M51" s="1" t="s">
        <v>83</v>
      </c>
      <c r="O51" s="9">
        <f t="shared" si="43"/>
        <v>2.7047605086220559</v>
      </c>
      <c r="P51" s="9">
        <f t="shared" si="27"/>
        <v>1.1048882125923771</v>
      </c>
      <c r="Q51" s="12">
        <f t="shared" si="28"/>
        <v>0.26517317102217053</v>
      </c>
      <c r="R51" s="9">
        <f t="shared" si="29"/>
        <v>0.29335049999999996</v>
      </c>
      <c r="S51" s="13">
        <f t="shared" si="30"/>
        <v>0.90394654524935381</v>
      </c>
      <c r="T51" s="2">
        <f t="shared" si="31"/>
        <v>0.01</v>
      </c>
      <c r="U51" s="14">
        <f t="shared" si="32"/>
        <v>9.0394654524935374E-3</v>
      </c>
      <c r="V51" s="13"/>
      <c r="W51" s="2"/>
      <c r="X51" s="14"/>
      <c r="Y51" s="2">
        <v>0.05</v>
      </c>
      <c r="Z51" s="2">
        <v>0.01</v>
      </c>
      <c r="AA51" s="2">
        <f t="shared" si="33"/>
        <v>5.0000000000000001E-4</v>
      </c>
      <c r="AB51" s="2">
        <v>0.02</v>
      </c>
      <c r="AC51" s="2">
        <v>0.48</v>
      </c>
      <c r="AD51" s="2">
        <f t="shared" si="44"/>
        <v>9.5999999999999992E-3</v>
      </c>
      <c r="AE51" s="13"/>
      <c r="AF51" s="2"/>
      <c r="AG51" s="16"/>
      <c r="AH51" s="13"/>
      <c r="AI51" s="2"/>
      <c r="AJ51" s="14"/>
      <c r="AK51" s="2">
        <v>0.1</v>
      </c>
      <c r="AL51" s="2">
        <v>0.2</v>
      </c>
      <c r="AM51" s="2">
        <f t="shared" si="34"/>
        <v>2.0000000000000004E-2</v>
      </c>
      <c r="AN51" s="2">
        <v>0.02</v>
      </c>
      <c r="AO51" s="2">
        <v>0.3</v>
      </c>
      <c r="AP51" s="2">
        <f t="shared" si="35"/>
        <v>6.0000000000000001E-3</v>
      </c>
      <c r="AQ51" s="1">
        <f t="shared" si="36"/>
        <v>4.5139465452493539E-2</v>
      </c>
      <c r="AR51" s="9">
        <f t="shared" si="37"/>
        <v>122.229375</v>
      </c>
      <c r="AS51" s="1">
        <f t="shared" si="38"/>
        <v>0.24</v>
      </c>
      <c r="AT51" s="1">
        <f t="shared" si="39"/>
        <v>15680542.166666666</v>
      </c>
      <c r="AU51" s="1">
        <f t="shared" si="40"/>
        <v>139116653481.04376</v>
      </c>
    </row>
    <row r="52" spans="1:48" x14ac:dyDescent="0.15">
      <c r="C52" s="7">
        <v>10</v>
      </c>
      <c r="D52" s="7">
        <f t="shared" si="41"/>
        <v>24.980164720645199</v>
      </c>
      <c r="E52" s="10">
        <f t="shared" si="42"/>
        <v>26.519054647000001</v>
      </c>
      <c r="F52" s="7" t="s">
        <v>83</v>
      </c>
      <c r="G52" s="1">
        <v>11</v>
      </c>
      <c r="H52" s="9">
        <f t="shared" si="22"/>
        <v>24.980164720645199</v>
      </c>
      <c r="I52" s="9">
        <f t="shared" si="23"/>
        <v>298.13016472064515</v>
      </c>
      <c r="J52" s="9">
        <f t="shared" si="24"/>
        <v>0.34542297579229947</v>
      </c>
      <c r="K52" s="9">
        <f t="shared" si="25"/>
        <v>122.229375</v>
      </c>
      <c r="L52" s="9">
        <f t="shared" si="26"/>
        <v>1.22229375</v>
      </c>
      <c r="M52" s="1" t="s">
        <v>85</v>
      </c>
      <c r="N52" s="9">
        <f>(O51-P51)*$C$21/100</f>
        <v>1.519878681228195</v>
      </c>
      <c r="O52" s="9">
        <f t="shared" si="43"/>
        <v>1.3022873648014839</v>
      </c>
      <c r="P52" s="9">
        <f t="shared" si="27"/>
        <v>0.44983997688644045</v>
      </c>
      <c r="Q52" s="12">
        <f t="shared" si="28"/>
        <v>0.10796159445274571</v>
      </c>
      <c r="R52" s="9">
        <f t="shared" si="29"/>
        <v>0.29335049999999996</v>
      </c>
      <c r="S52" s="13">
        <f t="shared" si="30"/>
        <v>0.36802935209841375</v>
      </c>
      <c r="T52" s="2">
        <f t="shared" si="31"/>
        <v>0.01</v>
      </c>
      <c r="U52" s="14">
        <f t="shared" si="32"/>
        <v>3.6802935209841376E-3</v>
      </c>
      <c r="V52" s="13"/>
      <c r="W52" s="2"/>
      <c r="X52" s="14"/>
      <c r="Y52" s="2">
        <v>0.05</v>
      </c>
      <c r="Z52" s="2">
        <v>0.01</v>
      </c>
      <c r="AA52" s="2">
        <f t="shared" si="33"/>
        <v>5.0000000000000001E-4</v>
      </c>
      <c r="AB52" s="2">
        <v>0.02</v>
      </c>
      <c r="AC52" s="2">
        <v>0.48</v>
      </c>
      <c r="AD52" s="2">
        <f t="shared" si="44"/>
        <v>9.5999999999999992E-3</v>
      </c>
      <c r="AE52" s="13"/>
      <c r="AF52" s="2"/>
      <c r="AG52" s="16"/>
      <c r="AH52" s="13"/>
      <c r="AI52" s="2"/>
      <c r="AJ52" s="14"/>
      <c r="AK52" s="1">
        <v>0.1</v>
      </c>
      <c r="AL52" s="2">
        <v>0.2</v>
      </c>
      <c r="AM52" s="2">
        <f t="shared" si="34"/>
        <v>2.0000000000000004E-2</v>
      </c>
      <c r="AN52" s="2">
        <v>0.02</v>
      </c>
      <c r="AO52" s="2">
        <v>0.3</v>
      </c>
      <c r="AP52" s="2">
        <f t="shared" si="35"/>
        <v>6.0000000000000001E-3</v>
      </c>
      <c r="AQ52" s="1">
        <f t="shared" si="36"/>
        <v>3.9780293520984139E-2</v>
      </c>
      <c r="AR52" s="9">
        <f t="shared" si="37"/>
        <v>122.229375</v>
      </c>
      <c r="AS52" s="1">
        <f t="shared" si="38"/>
        <v>0.24</v>
      </c>
      <c r="AT52" s="1">
        <f t="shared" si="39"/>
        <v>15680542.166666666</v>
      </c>
      <c r="AU52" s="1">
        <f t="shared" si="40"/>
        <v>122600063019.29419</v>
      </c>
    </row>
    <row r="53" spans="1:48" x14ac:dyDescent="0.15">
      <c r="C53" s="7">
        <v>11</v>
      </c>
      <c r="D53" s="7">
        <f t="shared" si="41"/>
        <v>21.3249433953333</v>
      </c>
      <c r="E53" s="10">
        <f t="shared" si="42"/>
        <v>24.980164720645199</v>
      </c>
      <c r="F53" s="7" t="s">
        <v>85</v>
      </c>
      <c r="G53" s="1">
        <v>12</v>
      </c>
      <c r="H53" s="9">
        <f t="shared" si="22"/>
        <v>21.3249433953333</v>
      </c>
      <c r="I53" s="9">
        <f t="shared" si="23"/>
        <v>294.4749433953333</v>
      </c>
      <c r="J53" s="9">
        <f t="shared" si="24"/>
        <v>0.23029881946905409</v>
      </c>
      <c r="K53" s="9">
        <f t="shared" si="25"/>
        <v>122.229375</v>
      </c>
      <c r="L53" s="9">
        <f t="shared" si="26"/>
        <v>1.22229375</v>
      </c>
      <c r="M53" s="1" t="s">
        <v>83</v>
      </c>
      <c r="O53" s="9">
        <f t="shared" si="43"/>
        <v>2.0747411379150433</v>
      </c>
      <c r="P53" s="9">
        <f t="shared" si="27"/>
        <v>0.47781043476571644</v>
      </c>
      <c r="Q53" s="12">
        <f t="shared" si="28"/>
        <v>0.11467450434377194</v>
      </c>
      <c r="R53" s="9">
        <f t="shared" si="29"/>
        <v>0.29335049999999996</v>
      </c>
      <c r="S53" s="13">
        <f t="shared" si="30"/>
        <v>0.39091293297189522</v>
      </c>
      <c r="T53" s="2">
        <f t="shared" si="31"/>
        <v>0.01</v>
      </c>
      <c r="U53" s="14">
        <f t="shared" si="32"/>
        <v>3.9091293297189526E-3</v>
      </c>
      <c r="V53" s="13"/>
      <c r="W53" s="2"/>
      <c r="X53" s="14"/>
      <c r="Y53" s="2">
        <v>0.05</v>
      </c>
      <c r="Z53" s="2">
        <v>0.01</v>
      </c>
      <c r="AA53" s="2">
        <f t="shared" si="33"/>
        <v>5.0000000000000001E-4</v>
      </c>
      <c r="AB53" s="2">
        <v>0.02</v>
      </c>
      <c r="AC53" s="2">
        <v>0.48</v>
      </c>
      <c r="AD53" s="2">
        <f t="shared" si="44"/>
        <v>9.5999999999999992E-3</v>
      </c>
      <c r="AE53" s="13"/>
      <c r="AF53" s="2"/>
      <c r="AG53" s="16"/>
      <c r="AH53" s="13"/>
      <c r="AI53" s="2"/>
      <c r="AJ53" s="14"/>
      <c r="AK53" s="2">
        <v>0.1</v>
      </c>
      <c r="AL53" s="2">
        <v>0.2</v>
      </c>
      <c r="AM53" s="2">
        <f t="shared" si="34"/>
        <v>2.0000000000000004E-2</v>
      </c>
      <c r="AN53" s="2">
        <v>0.02</v>
      </c>
      <c r="AO53" s="2">
        <v>0.3</v>
      </c>
      <c r="AP53" s="2">
        <f t="shared" si="35"/>
        <v>6.0000000000000001E-3</v>
      </c>
      <c r="AQ53" s="1">
        <f t="shared" si="36"/>
        <v>4.0009129329718951E-2</v>
      </c>
      <c r="AR53" s="9">
        <f t="shared" si="37"/>
        <v>122.229375</v>
      </c>
      <c r="AS53" s="1">
        <f t="shared" si="38"/>
        <v>0.24</v>
      </c>
      <c r="AT53" s="1">
        <f t="shared" si="39"/>
        <v>15680542.166666666</v>
      </c>
      <c r="AU53" s="1">
        <f t="shared" si="40"/>
        <v>123305318865.56288</v>
      </c>
      <c r="AV53" s="1">
        <f>SUM(AU42:AU53)</f>
        <v>1522456960540.0164</v>
      </c>
    </row>
    <row r="54" spans="1:48" x14ac:dyDescent="0.15">
      <c r="C54" s="7">
        <v>12</v>
      </c>
      <c r="D54" s="7">
        <f t="shared" si="41"/>
        <v>17.387201746451598</v>
      </c>
      <c r="E54" s="10">
        <f t="shared" si="42"/>
        <v>21.3249433953333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17.010710336129002</v>
      </c>
      <c r="E58" s="7"/>
      <c r="F58" s="7"/>
      <c r="G58" s="1">
        <v>1</v>
      </c>
      <c r="H58" s="9">
        <f t="shared" ref="H58:H69" si="45">E59</f>
        <v>17.010710336129002</v>
      </c>
      <c r="I58" s="9">
        <f t="shared" ref="I58:I69" si="46">H58+273.15</f>
        <v>290.160710336129</v>
      </c>
      <c r="J58" s="9">
        <f t="shared" ref="J58:J69" si="47">EXP(($C$15*(I58-$C$13))/($C$16*I58*$C$13))</f>
        <v>0.14085830132215388</v>
      </c>
      <c r="K58" s="9">
        <f t="shared" ref="K58:K69" si="48">$B$58/12</f>
        <v>7.8262083333333337</v>
      </c>
      <c r="L58" s="9">
        <f t="shared" ref="L58:L69" si="49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50">O58*J58</f>
        <v>1.1023864116266185E-2</v>
      </c>
      <c r="Q58" s="12">
        <f t="shared" ref="Q58:Q69" si="51">P58*$B$60</f>
        <v>2.0945341820905751E-3</v>
      </c>
      <c r="R58" s="9">
        <f t="shared" ref="R58:R69" si="52">L58*$B$60</f>
        <v>1.4869795833333335E-2</v>
      </c>
      <c r="S58" s="13">
        <f t="shared" ref="S58:S69" si="53">Q58/R58</f>
        <v>0.14085830132215388</v>
      </c>
      <c r="T58" s="2">
        <f t="shared" ref="T58:T69" si="54">$B$59/100</f>
        <v>0.01</v>
      </c>
      <c r="U58" s="14">
        <f t="shared" ref="U58:U69" si="55">S58*T58</f>
        <v>1.4085830132215388E-3</v>
      </c>
      <c r="V58" s="13"/>
      <c r="W58" s="2"/>
      <c r="X58" s="14"/>
      <c r="Y58" s="2">
        <v>0.04</v>
      </c>
      <c r="Z58" s="2">
        <v>0.16</v>
      </c>
      <c r="AA58" s="2">
        <f t="shared" ref="AA58:AA69" si="56">Y58*Z58</f>
        <v>6.4000000000000003E-3</v>
      </c>
      <c r="AB58" s="2">
        <v>1.4999999999999999E-2</v>
      </c>
      <c r="AC58" s="2">
        <v>0.03</v>
      </c>
      <c r="AD58" s="2">
        <f t="shared" ref="AD58:AD69" si="57">AB58*AC58</f>
        <v>4.4999999999999999E-4</v>
      </c>
      <c r="AE58" s="13"/>
      <c r="AF58" s="2"/>
      <c r="AG58" s="14"/>
      <c r="AH58" s="13"/>
      <c r="AI58" s="2"/>
      <c r="AJ58" s="14"/>
      <c r="AL58" s="2"/>
      <c r="AM58" s="2"/>
      <c r="AN58" s="2">
        <v>1.4999999999999999E-2</v>
      </c>
      <c r="AO58" s="2">
        <v>0.8</v>
      </c>
      <c r="AP58" s="2">
        <f t="shared" ref="AP58:AP69" si="58">AO58*AN58</f>
        <v>1.2E-2</v>
      </c>
      <c r="AQ58" s="1">
        <f>(AP58+AM58+AD58+AA58+U58+X58+AG58+AJ58)</f>
        <v>2.0258583013221542E-2</v>
      </c>
      <c r="AR58" s="9">
        <f t="shared" ref="AR58:AR69" si="59">$B$58/12</f>
        <v>7.8262083333333337</v>
      </c>
      <c r="AS58" s="1">
        <f t="shared" ref="AS58:AS69" si="60">$B$60</f>
        <v>0.19</v>
      </c>
      <c r="AT58" s="1">
        <f t="shared" ref="AT58:AT69" si="61">$E$5/12</f>
        <v>5557869.333333333</v>
      </c>
      <c r="AU58" s="1">
        <f t="shared" ref="AU58:AU69" si="62">AT58*10000*AS58*0.67*AR58*AQ58</f>
        <v>1121752912.5880024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3">D43</f>
        <v>15.7095509593548</v>
      </c>
      <c r="E59" s="10">
        <f t="shared" ref="E59:E70" si="64">D58</f>
        <v>17.010710336129002</v>
      </c>
      <c r="F59" s="7" t="s">
        <v>83</v>
      </c>
      <c r="G59" s="1">
        <v>2</v>
      </c>
      <c r="H59" s="9">
        <f t="shared" si="45"/>
        <v>15.7095509593548</v>
      </c>
      <c r="I59" s="9">
        <f t="shared" si="46"/>
        <v>288.85955095935481</v>
      </c>
      <c r="J59" s="9">
        <f t="shared" si="47"/>
        <v>0.12109798181521114</v>
      </c>
      <c r="K59" s="9">
        <f t="shared" si="48"/>
        <v>7.8262083333333337</v>
      </c>
      <c r="L59" s="9">
        <f t="shared" si="49"/>
        <v>7.8262083333333343E-2</v>
      </c>
      <c r="M59" s="1" t="s">
        <v>83</v>
      </c>
      <c r="O59" s="9">
        <f t="shared" ref="O59:O69" si="65">L59+O58-P58-N59</f>
        <v>0.1455003025504005</v>
      </c>
      <c r="P59" s="9">
        <f t="shared" si="50"/>
        <v>1.761979299235612E-2</v>
      </c>
      <c r="Q59" s="12">
        <f t="shared" si="51"/>
        <v>3.3477606685476629E-3</v>
      </c>
      <c r="R59" s="9">
        <f t="shared" si="52"/>
        <v>1.4869795833333335E-2</v>
      </c>
      <c r="S59" s="13">
        <f t="shared" si="53"/>
        <v>0.2251383076183906</v>
      </c>
      <c r="T59" s="2">
        <f t="shared" si="54"/>
        <v>0.01</v>
      </c>
      <c r="U59" s="14">
        <f t="shared" si="55"/>
        <v>2.251383076183906E-3</v>
      </c>
      <c r="V59" s="13"/>
      <c r="W59" s="2"/>
      <c r="X59" s="14"/>
      <c r="Y59" s="2">
        <v>0.04</v>
      </c>
      <c r="Z59" s="2">
        <v>0.16</v>
      </c>
      <c r="AA59" s="2">
        <f t="shared" si="56"/>
        <v>6.4000000000000003E-3</v>
      </c>
      <c r="AB59" s="2">
        <v>1.4999999999999999E-2</v>
      </c>
      <c r="AC59" s="2">
        <v>0.03</v>
      </c>
      <c r="AD59" s="2">
        <f t="shared" si="57"/>
        <v>4.4999999999999999E-4</v>
      </c>
      <c r="AE59" s="13"/>
      <c r="AF59" s="2"/>
      <c r="AG59" s="14"/>
      <c r="AH59" s="13"/>
      <c r="AI59" s="2"/>
      <c r="AJ59" s="14"/>
      <c r="AK59" s="2"/>
      <c r="AL59" s="2"/>
      <c r="AM59" s="2"/>
      <c r="AN59" s="2">
        <v>1.4999999999999999E-2</v>
      </c>
      <c r="AO59" s="2">
        <v>0.8</v>
      </c>
      <c r="AP59" s="2">
        <f t="shared" si="58"/>
        <v>1.2E-2</v>
      </c>
      <c r="AQ59" s="1">
        <f t="shared" ref="AQ59:AQ69" si="66">(AP59+AM59+AD59+AA59+U59+X59+AG59+AJ59)</f>
        <v>2.1101383076183908E-2</v>
      </c>
      <c r="AR59" s="9">
        <f t="shared" si="59"/>
        <v>7.8262083333333337</v>
      </c>
      <c r="AS59" s="1">
        <f t="shared" si="60"/>
        <v>0.19</v>
      </c>
      <c r="AT59" s="1">
        <f t="shared" si="61"/>
        <v>5557869.333333333</v>
      </c>
      <c r="AU59" s="1">
        <f t="shared" si="62"/>
        <v>1168420215.2685688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3"/>
        <v>19.6666346007143</v>
      </c>
      <c r="E60" s="10">
        <f t="shared" si="64"/>
        <v>15.7095509593548</v>
      </c>
      <c r="F60" s="7" t="s">
        <v>83</v>
      </c>
      <c r="G60" s="1">
        <v>3</v>
      </c>
      <c r="H60" s="9">
        <f t="shared" si="45"/>
        <v>19.6666346007143</v>
      </c>
      <c r="I60" s="9">
        <f t="shared" si="46"/>
        <v>292.81663460071428</v>
      </c>
      <c r="J60" s="9">
        <f t="shared" si="47"/>
        <v>0.19097090858005086</v>
      </c>
      <c r="K60" s="9">
        <f t="shared" si="48"/>
        <v>7.8262083333333337</v>
      </c>
      <c r="L60" s="9">
        <f t="shared" si="49"/>
        <v>7.8262083333333343E-2</v>
      </c>
      <c r="M60" s="1" t="s">
        <v>83</v>
      </c>
      <c r="O60" s="9">
        <f t="shared" si="65"/>
        <v>0.20614259289137774</v>
      </c>
      <c r="P60" s="9">
        <f t="shared" si="50"/>
        <v>3.9367238261513941E-2</v>
      </c>
      <c r="Q60" s="12">
        <f t="shared" si="51"/>
        <v>7.4797752696876491E-3</v>
      </c>
      <c r="R60" s="9">
        <f t="shared" si="52"/>
        <v>1.4869795833333335E-2</v>
      </c>
      <c r="S60" s="13">
        <f t="shared" si="53"/>
        <v>0.50301802079355928</v>
      </c>
      <c r="T60" s="2">
        <f t="shared" si="54"/>
        <v>0.01</v>
      </c>
      <c r="U60" s="14">
        <f t="shared" si="55"/>
        <v>5.0301802079355928E-3</v>
      </c>
      <c r="V60" s="13"/>
      <c r="W60" s="2"/>
      <c r="X60" s="14"/>
      <c r="Y60" s="2">
        <v>0.04</v>
      </c>
      <c r="Z60" s="2">
        <v>0.16</v>
      </c>
      <c r="AA60" s="2">
        <f t="shared" si="56"/>
        <v>6.4000000000000003E-3</v>
      </c>
      <c r="AB60" s="2">
        <v>1.4999999999999999E-2</v>
      </c>
      <c r="AC60" s="2">
        <v>0.03</v>
      </c>
      <c r="AD60" s="2">
        <f t="shared" si="57"/>
        <v>4.4999999999999999E-4</v>
      </c>
      <c r="AE60" s="13"/>
      <c r="AF60" s="2"/>
      <c r="AG60" s="14"/>
      <c r="AH60" s="13"/>
      <c r="AI60" s="2"/>
      <c r="AJ60" s="14"/>
      <c r="AL60" s="2"/>
      <c r="AM60" s="2"/>
      <c r="AN60" s="2">
        <v>1.4999999999999999E-2</v>
      </c>
      <c r="AO60" s="2">
        <v>0.8</v>
      </c>
      <c r="AP60" s="2">
        <f t="shared" si="58"/>
        <v>1.2E-2</v>
      </c>
      <c r="AQ60" s="1">
        <f t="shared" si="66"/>
        <v>2.3880180207935593E-2</v>
      </c>
      <c r="AR60" s="9">
        <f t="shared" si="59"/>
        <v>7.8262083333333337</v>
      </c>
      <c r="AS60" s="1">
        <f t="shared" si="60"/>
        <v>0.19</v>
      </c>
      <c r="AT60" s="1">
        <f t="shared" si="61"/>
        <v>5557869.333333333</v>
      </c>
      <c r="AU60" s="1">
        <f t="shared" si="62"/>
        <v>1322287036.7535305</v>
      </c>
    </row>
    <row r="61" spans="1:48" x14ac:dyDescent="0.15">
      <c r="C61" s="7">
        <v>3</v>
      </c>
      <c r="D61" s="7">
        <f t="shared" si="63"/>
        <v>22.756946937741901</v>
      </c>
      <c r="E61" s="10">
        <f t="shared" si="64"/>
        <v>19.6666346007143</v>
      </c>
      <c r="F61" s="7" t="s">
        <v>83</v>
      </c>
      <c r="G61" s="1">
        <v>4</v>
      </c>
      <c r="H61" s="9">
        <f t="shared" si="45"/>
        <v>22.756946937741901</v>
      </c>
      <c r="I61" s="9">
        <f t="shared" si="46"/>
        <v>295.90694693774185</v>
      </c>
      <c r="J61" s="9">
        <f t="shared" si="47"/>
        <v>0.27026178925659178</v>
      </c>
      <c r="K61" s="9">
        <f t="shared" si="48"/>
        <v>7.8262083333333337</v>
      </c>
      <c r="L61" s="9">
        <f t="shared" si="49"/>
        <v>7.8262083333333343E-2</v>
      </c>
      <c r="M61" s="1" t="s">
        <v>83</v>
      </c>
      <c r="O61" s="9">
        <f t="shared" si="65"/>
        <v>0.24503743796319716</v>
      </c>
      <c r="P61" s="9">
        <f t="shared" si="50"/>
        <v>6.6224256418784766E-2</v>
      </c>
      <c r="Q61" s="12">
        <f t="shared" si="51"/>
        <v>1.2582608719569106E-2</v>
      </c>
      <c r="R61" s="9">
        <f t="shared" si="52"/>
        <v>1.4869795833333335E-2</v>
      </c>
      <c r="S61" s="13">
        <f t="shared" si="53"/>
        <v>0.84618570830427375</v>
      </c>
      <c r="T61" s="2">
        <f t="shared" si="54"/>
        <v>0.01</v>
      </c>
      <c r="U61" s="14">
        <f t="shared" si="55"/>
        <v>8.4618570830427373E-3</v>
      </c>
      <c r="V61" s="13"/>
      <c r="W61" s="2"/>
      <c r="X61" s="14"/>
      <c r="Y61" s="2">
        <v>0.05</v>
      </c>
      <c r="Z61" s="2">
        <v>0.16</v>
      </c>
      <c r="AA61" s="2">
        <f t="shared" si="56"/>
        <v>8.0000000000000002E-3</v>
      </c>
      <c r="AB61" s="2">
        <v>0.02</v>
      </c>
      <c r="AC61" s="2">
        <v>0.03</v>
      </c>
      <c r="AD61" s="2">
        <f t="shared" si="57"/>
        <v>5.9999999999999995E-4</v>
      </c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0.8</v>
      </c>
      <c r="AP61" s="2">
        <f t="shared" si="58"/>
        <v>1.6E-2</v>
      </c>
      <c r="AQ61" s="1">
        <f t="shared" si="66"/>
        <v>3.3061857083042739E-2</v>
      </c>
      <c r="AR61" s="9">
        <f t="shared" si="59"/>
        <v>7.8262083333333337</v>
      </c>
      <c r="AS61" s="1">
        <f t="shared" si="60"/>
        <v>0.19</v>
      </c>
      <c r="AT61" s="1">
        <f t="shared" si="61"/>
        <v>5557869.333333333</v>
      </c>
      <c r="AU61" s="1">
        <f t="shared" si="62"/>
        <v>1830692425.7371256</v>
      </c>
    </row>
    <row r="62" spans="1:48" x14ac:dyDescent="0.15">
      <c r="C62" s="7">
        <v>4</v>
      </c>
      <c r="D62" s="7">
        <f t="shared" si="63"/>
        <v>26.284758980666702</v>
      </c>
      <c r="E62" s="10">
        <f t="shared" si="64"/>
        <v>22.756946937741901</v>
      </c>
      <c r="F62" s="7" t="s">
        <v>83</v>
      </c>
      <c r="G62" s="1">
        <v>5</v>
      </c>
      <c r="H62" s="9">
        <f t="shared" si="45"/>
        <v>26.284758980666702</v>
      </c>
      <c r="I62" s="9">
        <f t="shared" si="46"/>
        <v>299.43475898066669</v>
      </c>
      <c r="J62" s="9">
        <f t="shared" si="47"/>
        <v>0.39824306641523621</v>
      </c>
      <c r="K62" s="9">
        <f t="shared" si="48"/>
        <v>7.8262083333333337</v>
      </c>
      <c r="L62" s="9">
        <f t="shared" si="49"/>
        <v>7.8262083333333343E-2</v>
      </c>
      <c r="M62" s="1" t="s">
        <v>85</v>
      </c>
      <c r="N62" s="9">
        <f>(O61-P61)*$C$21/100</f>
        <v>0.16987252246719176</v>
      </c>
      <c r="O62" s="9">
        <f t="shared" si="65"/>
        <v>8.7202742410553979E-2</v>
      </c>
      <c r="P62" s="9">
        <f t="shared" si="50"/>
        <v>3.4727887537396987E-2</v>
      </c>
      <c r="Q62" s="12">
        <f t="shared" si="51"/>
        <v>6.5982986321054277E-3</v>
      </c>
      <c r="R62" s="9">
        <f t="shared" si="52"/>
        <v>1.4869795833333335E-2</v>
      </c>
      <c r="S62" s="13">
        <f t="shared" si="53"/>
        <v>0.44373834759144098</v>
      </c>
      <c r="T62" s="2">
        <f t="shared" si="54"/>
        <v>0.01</v>
      </c>
      <c r="U62" s="14">
        <f t="shared" si="55"/>
        <v>4.4373834759144099E-3</v>
      </c>
      <c r="V62" s="13"/>
      <c r="W62" s="2"/>
      <c r="X62" s="14"/>
      <c r="Y62" s="2">
        <v>0.05</v>
      </c>
      <c r="Z62" s="2">
        <v>0.16</v>
      </c>
      <c r="AA62" s="2">
        <f t="shared" si="56"/>
        <v>8.0000000000000002E-3</v>
      </c>
      <c r="AB62" s="2">
        <v>0.02</v>
      </c>
      <c r="AC62" s="2">
        <v>0.03</v>
      </c>
      <c r="AD62" s="2">
        <f t="shared" si="57"/>
        <v>5.9999999999999995E-4</v>
      </c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0.8</v>
      </c>
      <c r="AP62" s="2">
        <f t="shared" si="58"/>
        <v>1.6E-2</v>
      </c>
      <c r="AQ62" s="1">
        <f t="shared" si="66"/>
        <v>2.9037383475914412E-2</v>
      </c>
      <c r="AR62" s="9">
        <f t="shared" si="59"/>
        <v>7.8262083333333337</v>
      </c>
      <c r="AS62" s="1">
        <f t="shared" si="60"/>
        <v>0.19</v>
      </c>
      <c r="AT62" s="1">
        <f t="shared" si="61"/>
        <v>5557869.333333333</v>
      </c>
      <c r="AU62" s="1">
        <f t="shared" si="62"/>
        <v>1607850335.1781054</v>
      </c>
    </row>
    <row r="63" spans="1:48" x14ac:dyDescent="0.15">
      <c r="C63" s="7">
        <v>5</v>
      </c>
      <c r="D63" s="7">
        <f t="shared" si="63"/>
        <v>29.747367247741899</v>
      </c>
      <c r="E63" s="10">
        <f t="shared" si="64"/>
        <v>26.284758980666702</v>
      </c>
      <c r="F63" s="7" t="s">
        <v>85</v>
      </c>
      <c r="G63" s="1">
        <v>6</v>
      </c>
      <c r="H63" s="9">
        <f t="shared" si="45"/>
        <v>29.747367247741899</v>
      </c>
      <c r="I63" s="9">
        <f t="shared" si="46"/>
        <v>302.8973672477419</v>
      </c>
      <c r="J63" s="9">
        <f t="shared" si="47"/>
        <v>0.57754550422167383</v>
      </c>
      <c r="K63" s="9">
        <f t="shared" si="48"/>
        <v>7.8262083333333337</v>
      </c>
      <c r="L63" s="9">
        <f t="shared" si="49"/>
        <v>7.8262083333333343E-2</v>
      </c>
      <c r="M63" s="1" t="s">
        <v>83</v>
      </c>
      <c r="O63" s="9">
        <f t="shared" si="65"/>
        <v>0.13073693820649035</v>
      </c>
      <c r="P63" s="9">
        <f t="shared" si="50"/>
        <v>7.5506530896865279E-2</v>
      </c>
      <c r="Q63" s="12">
        <f t="shared" si="51"/>
        <v>1.4346240870404403E-2</v>
      </c>
      <c r="R63" s="9">
        <f t="shared" si="52"/>
        <v>1.4869795833333335E-2</v>
      </c>
      <c r="S63" s="13">
        <f t="shared" si="53"/>
        <v>0.96479070938181355</v>
      </c>
      <c r="T63" s="2">
        <f t="shared" si="54"/>
        <v>0.01</v>
      </c>
      <c r="U63" s="14">
        <f t="shared" si="55"/>
        <v>9.6479070938181363E-3</v>
      </c>
      <c r="V63" s="13"/>
      <c r="W63" s="2"/>
      <c r="X63" s="14"/>
      <c r="Y63" s="2">
        <v>0.05</v>
      </c>
      <c r="Z63" s="2">
        <v>0.16</v>
      </c>
      <c r="AA63" s="2">
        <f t="shared" si="56"/>
        <v>8.0000000000000002E-3</v>
      </c>
      <c r="AB63" s="2">
        <v>0.02</v>
      </c>
      <c r="AC63" s="2">
        <v>0.03</v>
      </c>
      <c r="AD63" s="2">
        <f t="shared" si="57"/>
        <v>5.9999999999999995E-4</v>
      </c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0.8</v>
      </c>
      <c r="AP63" s="2">
        <f t="shared" si="58"/>
        <v>1.6E-2</v>
      </c>
      <c r="AQ63" s="1">
        <f t="shared" si="66"/>
        <v>3.4247907093818135E-2</v>
      </c>
      <c r="AR63" s="9">
        <f t="shared" si="59"/>
        <v>7.8262083333333337</v>
      </c>
      <c r="AS63" s="1">
        <f t="shared" si="60"/>
        <v>0.19</v>
      </c>
      <c r="AT63" s="1">
        <f t="shared" si="61"/>
        <v>5557869.333333333</v>
      </c>
      <c r="AU63" s="1">
        <f t="shared" si="62"/>
        <v>1896366073.9480605</v>
      </c>
    </row>
    <row r="64" spans="1:48" x14ac:dyDescent="0.15">
      <c r="C64" s="7">
        <v>6</v>
      </c>
      <c r="D64" s="7">
        <f t="shared" si="63"/>
        <v>28.129877999333299</v>
      </c>
      <c r="E64" s="10">
        <f t="shared" si="64"/>
        <v>29.747367247741899</v>
      </c>
      <c r="F64" s="7" t="s">
        <v>83</v>
      </c>
      <c r="G64" s="1">
        <v>7</v>
      </c>
      <c r="H64" s="9">
        <f t="shared" si="45"/>
        <v>28.129877999333299</v>
      </c>
      <c r="I64" s="9">
        <f t="shared" si="46"/>
        <v>301.27987799933328</v>
      </c>
      <c r="J64" s="9">
        <f t="shared" si="47"/>
        <v>0.48599911671892632</v>
      </c>
      <c r="K64" s="9">
        <f t="shared" si="48"/>
        <v>7.8262083333333337</v>
      </c>
      <c r="L64" s="9">
        <f t="shared" si="49"/>
        <v>7.8262083333333343E-2</v>
      </c>
      <c r="M64" s="1" t="s">
        <v>83</v>
      </c>
      <c r="O64" s="9">
        <f t="shared" si="65"/>
        <v>0.13349249064295843</v>
      </c>
      <c r="P64" s="9">
        <f t="shared" si="50"/>
        <v>6.4877232541087335E-2</v>
      </c>
      <c r="Q64" s="12">
        <f t="shared" si="51"/>
        <v>1.2326674182806594E-2</v>
      </c>
      <c r="R64" s="9">
        <f t="shared" si="52"/>
        <v>1.4869795833333335E-2</v>
      </c>
      <c r="S64" s="13">
        <f t="shared" si="53"/>
        <v>0.82897400347448791</v>
      </c>
      <c r="T64" s="2">
        <f t="shared" si="54"/>
        <v>0.01</v>
      </c>
      <c r="U64" s="14">
        <f t="shared" si="55"/>
        <v>8.2897400347448792E-3</v>
      </c>
      <c r="V64" s="13"/>
      <c r="W64" s="2"/>
      <c r="X64" s="14"/>
      <c r="Y64" s="2">
        <v>0.05</v>
      </c>
      <c r="Z64" s="2">
        <v>0.16</v>
      </c>
      <c r="AA64" s="2">
        <f t="shared" si="56"/>
        <v>8.0000000000000002E-3</v>
      </c>
      <c r="AB64" s="2">
        <v>0.02</v>
      </c>
      <c r="AC64" s="2">
        <v>0.03</v>
      </c>
      <c r="AD64" s="2">
        <f t="shared" si="57"/>
        <v>5.9999999999999995E-4</v>
      </c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0.8</v>
      </c>
      <c r="AP64" s="2">
        <f t="shared" si="58"/>
        <v>1.6E-2</v>
      </c>
      <c r="AQ64" s="1">
        <f t="shared" si="66"/>
        <v>3.2889740034744881E-2</v>
      </c>
      <c r="AR64" s="9">
        <f t="shared" si="59"/>
        <v>7.8262083333333337</v>
      </c>
      <c r="AS64" s="1">
        <f t="shared" si="60"/>
        <v>0.19</v>
      </c>
      <c r="AT64" s="1">
        <f t="shared" si="61"/>
        <v>5557869.333333333</v>
      </c>
      <c r="AU64" s="1">
        <f t="shared" si="62"/>
        <v>1821162005.9585969</v>
      </c>
    </row>
    <row r="65" spans="1:48" x14ac:dyDescent="0.15">
      <c r="C65" s="7">
        <v>7</v>
      </c>
      <c r="D65" s="7">
        <f t="shared" si="63"/>
        <v>27.132301567741901</v>
      </c>
      <c r="E65" s="10">
        <f t="shared" si="64"/>
        <v>28.129877999333299</v>
      </c>
      <c r="F65" s="7" t="s">
        <v>83</v>
      </c>
      <c r="G65" s="1">
        <v>8</v>
      </c>
      <c r="H65" s="9">
        <f t="shared" si="45"/>
        <v>27.132301567741901</v>
      </c>
      <c r="I65" s="9">
        <f t="shared" si="46"/>
        <v>300.28230156774185</v>
      </c>
      <c r="J65" s="9">
        <f t="shared" si="47"/>
        <v>0.43652339310010996</v>
      </c>
      <c r="K65" s="9">
        <f t="shared" si="48"/>
        <v>7.8262083333333337</v>
      </c>
      <c r="L65" s="9">
        <f t="shared" si="49"/>
        <v>7.8262083333333343E-2</v>
      </c>
      <c r="M65" s="1" t="s">
        <v>83</v>
      </c>
      <c r="O65" s="9">
        <f t="shared" si="65"/>
        <v>0.14687734143520442</v>
      </c>
      <c r="P65" s="9">
        <f t="shared" si="50"/>
        <v>6.4115395452818802E-2</v>
      </c>
      <c r="Q65" s="12">
        <f t="shared" si="51"/>
        <v>1.2181925136035573E-2</v>
      </c>
      <c r="R65" s="9">
        <f t="shared" si="52"/>
        <v>1.4869795833333335E-2</v>
      </c>
      <c r="S65" s="13">
        <f t="shared" si="53"/>
        <v>0.81923956943158471</v>
      </c>
      <c r="T65" s="2">
        <f t="shared" si="54"/>
        <v>0.01</v>
      </c>
      <c r="U65" s="14">
        <f t="shared" si="55"/>
        <v>8.1923956943158478E-3</v>
      </c>
      <c r="V65" s="13"/>
      <c r="W65" s="2"/>
      <c r="X65" s="14"/>
      <c r="Y65" s="2">
        <v>0.05</v>
      </c>
      <c r="Z65" s="2">
        <v>0.16</v>
      </c>
      <c r="AA65" s="2">
        <f t="shared" si="56"/>
        <v>8.0000000000000002E-3</v>
      </c>
      <c r="AB65" s="2">
        <v>0.02</v>
      </c>
      <c r="AC65" s="2">
        <v>0.03</v>
      </c>
      <c r="AD65" s="2">
        <f t="shared" si="57"/>
        <v>5.9999999999999995E-4</v>
      </c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0.8</v>
      </c>
      <c r="AP65" s="2">
        <f t="shared" si="58"/>
        <v>1.6E-2</v>
      </c>
      <c r="AQ65" s="1">
        <f t="shared" si="66"/>
        <v>3.279239569431585E-2</v>
      </c>
      <c r="AR65" s="9">
        <f t="shared" si="59"/>
        <v>7.8262083333333337</v>
      </c>
      <c r="AS65" s="1">
        <f t="shared" si="60"/>
        <v>0.19</v>
      </c>
      <c r="AT65" s="1">
        <f t="shared" si="61"/>
        <v>5557869.333333333</v>
      </c>
      <c r="AU65" s="1">
        <f t="shared" si="62"/>
        <v>1815771880.8284752</v>
      </c>
    </row>
    <row r="66" spans="1:48" x14ac:dyDescent="0.15">
      <c r="C66" s="7">
        <v>8</v>
      </c>
      <c r="D66" s="7">
        <f t="shared" si="63"/>
        <v>26.564578732258099</v>
      </c>
      <c r="E66" s="10">
        <f t="shared" si="64"/>
        <v>27.132301567741901</v>
      </c>
      <c r="F66" s="7" t="s">
        <v>83</v>
      </c>
      <c r="G66" s="1">
        <v>9</v>
      </c>
      <c r="H66" s="9">
        <f t="shared" si="45"/>
        <v>26.564578732258099</v>
      </c>
      <c r="I66" s="9">
        <f t="shared" si="46"/>
        <v>299.71457873225808</v>
      </c>
      <c r="J66" s="9">
        <f t="shared" si="47"/>
        <v>0.410518625259157</v>
      </c>
      <c r="K66" s="9">
        <f t="shared" si="48"/>
        <v>7.8262083333333337</v>
      </c>
      <c r="L66" s="9">
        <f t="shared" si="49"/>
        <v>7.8262083333333343E-2</v>
      </c>
      <c r="M66" s="1" t="s">
        <v>83</v>
      </c>
      <c r="O66" s="9">
        <f t="shared" si="65"/>
        <v>0.16102402931571896</v>
      </c>
      <c r="P66" s="9">
        <f t="shared" si="50"/>
        <v>6.6103363148379141E-2</v>
      </c>
      <c r="Q66" s="12">
        <f t="shared" si="51"/>
        <v>1.2559638998192037E-2</v>
      </c>
      <c r="R66" s="9">
        <f t="shared" si="52"/>
        <v>1.4869795833333335E-2</v>
      </c>
      <c r="S66" s="13">
        <f t="shared" si="53"/>
        <v>0.84464098491771733</v>
      </c>
      <c r="T66" s="2">
        <f t="shared" si="54"/>
        <v>0.01</v>
      </c>
      <c r="U66" s="14">
        <f t="shared" si="55"/>
        <v>8.4464098491771732E-3</v>
      </c>
      <c r="V66" s="13"/>
      <c r="W66" s="2"/>
      <c r="X66" s="14"/>
      <c r="Y66" s="2">
        <v>0.05</v>
      </c>
      <c r="Z66" s="2">
        <v>0.16</v>
      </c>
      <c r="AA66" s="2">
        <f t="shared" si="56"/>
        <v>8.0000000000000002E-3</v>
      </c>
      <c r="AB66" s="2">
        <v>0.02</v>
      </c>
      <c r="AC66" s="2">
        <v>0.03</v>
      </c>
      <c r="AD66" s="2">
        <f t="shared" si="57"/>
        <v>5.9999999999999995E-4</v>
      </c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0.8</v>
      </c>
      <c r="AP66" s="2">
        <f t="shared" si="58"/>
        <v>1.6E-2</v>
      </c>
      <c r="AQ66" s="1">
        <f t="shared" si="66"/>
        <v>3.3046409849177172E-2</v>
      </c>
      <c r="AR66" s="9">
        <f t="shared" si="59"/>
        <v>7.8262083333333337</v>
      </c>
      <c r="AS66" s="1">
        <f t="shared" si="60"/>
        <v>0.19</v>
      </c>
      <c r="AT66" s="1">
        <f t="shared" si="61"/>
        <v>5557869.333333333</v>
      </c>
      <c r="AU66" s="1">
        <f t="shared" si="62"/>
        <v>1829837085.5798788</v>
      </c>
    </row>
    <row r="67" spans="1:48" x14ac:dyDescent="0.15">
      <c r="C67" s="7">
        <v>9</v>
      </c>
      <c r="D67" s="7">
        <f t="shared" si="63"/>
        <v>26.519054647000001</v>
      </c>
      <c r="E67" s="10">
        <f t="shared" si="64"/>
        <v>26.564578732258099</v>
      </c>
      <c r="F67" s="7" t="s">
        <v>83</v>
      </c>
      <c r="G67" s="1">
        <v>10</v>
      </c>
      <c r="H67" s="9">
        <f t="shared" si="45"/>
        <v>26.519054647000001</v>
      </c>
      <c r="I67" s="9">
        <f t="shared" si="46"/>
        <v>299.669054647</v>
      </c>
      <c r="J67" s="9">
        <f t="shared" si="47"/>
        <v>0.40849761340062746</v>
      </c>
      <c r="K67" s="9">
        <f t="shared" si="48"/>
        <v>7.8262083333333337</v>
      </c>
      <c r="L67" s="9">
        <f t="shared" si="49"/>
        <v>7.8262083333333343E-2</v>
      </c>
      <c r="M67" s="1" t="s">
        <v>83</v>
      </c>
      <c r="O67" s="9">
        <f t="shared" si="65"/>
        <v>0.17318274950067317</v>
      </c>
      <c r="P67" s="9">
        <f t="shared" si="50"/>
        <v>7.0744739853183691E-2</v>
      </c>
      <c r="Q67" s="12">
        <f t="shared" si="51"/>
        <v>1.3441500572104902E-2</v>
      </c>
      <c r="R67" s="9">
        <f t="shared" si="52"/>
        <v>1.4869795833333335E-2</v>
      </c>
      <c r="S67" s="13">
        <f t="shared" si="53"/>
        <v>0.90394654524935369</v>
      </c>
      <c r="T67" s="2">
        <f t="shared" si="54"/>
        <v>0.01</v>
      </c>
      <c r="U67" s="14">
        <f t="shared" si="55"/>
        <v>9.0394654524935374E-3</v>
      </c>
      <c r="V67" s="13"/>
      <c r="W67" s="2"/>
      <c r="X67" s="14"/>
      <c r="Y67" s="2">
        <v>0.05</v>
      </c>
      <c r="Z67" s="2">
        <v>0.16</v>
      </c>
      <c r="AA67" s="2">
        <f t="shared" si="56"/>
        <v>8.0000000000000002E-3</v>
      </c>
      <c r="AB67" s="2">
        <v>0.02</v>
      </c>
      <c r="AC67" s="2">
        <v>0.03</v>
      </c>
      <c r="AD67" s="2">
        <f t="shared" si="57"/>
        <v>5.9999999999999995E-4</v>
      </c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0.8</v>
      </c>
      <c r="AP67" s="2">
        <f t="shared" si="58"/>
        <v>1.6E-2</v>
      </c>
      <c r="AQ67" s="1">
        <f t="shared" si="66"/>
        <v>3.3639465452493536E-2</v>
      </c>
      <c r="AR67" s="9">
        <f t="shared" si="59"/>
        <v>7.8262083333333337</v>
      </c>
      <c r="AS67" s="1">
        <f t="shared" si="60"/>
        <v>0.19</v>
      </c>
      <c r="AT67" s="1">
        <f t="shared" si="61"/>
        <v>5557869.333333333</v>
      </c>
      <c r="AU67" s="1">
        <f t="shared" si="62"/>
        <v>1862675603.9457779</v>
      </c>
    </row>
    <row r="68" spans="1:48" x14ac:dyDescent="0.15">
      <c r="C68" s="7">
        <v>10</v>
      </c>
      <c r="D68" s="7">
        <f t="shared" si="63"/>
        <v>24.980164720645199</v>
      </c>
      <c r="E68" s="10">
        <f t="shared" si="64"/>
        <v>26.519054647000001</v>
      </c>
      <c r="F68" s="7" t="s">
        <v>83</v>
      </c>
      <c r="G68" s="1">
        <v>11</v>
      </c>
      <c r="H68" s="9">
        <f t="shared" si="45"/>
        <v>24.980164720645199</v>
      </c>
      <c r="I68" s="9">
        <f t="shared" si="46"/>
        <v>298.13016472064515</v>
      </c>
      <c r="J68" s="9">
        <f t="shared" si="47"/>
        <v>0.34542297579229947</v>
      </c>
      <c r="K68" s="9">
        <f t="shared" si="48"/>
        <v>7.8262083333333337</v>
      </c>
      <c r="L68" s="9">
        <f t="shared" si="49"/>
        <v>7.8262083333333343E-2</v>
      </c>
      <c r="M68" s="1" t="s">
        <v>85</v>
      </c>
      <c r="N68" s="9">
        <f>(O67-P67)*$C$21/100</f>
        <v>9.7316109165114989E-2</v>
      </c>
      <c r="O68" s="9">
        <f t="shared" si="65"/>
        <v>8.3383983815707857E-2</v>
      </c>
      <c r="P68" s="9">
        <f t="shared" si="50"/>
        <v>2.8802743823038747E-2</v>
      </c>
      <c r="Q68" s="12">
        <f t="shared" si="51"/>
        <v>5.4725213263773619E-3</v>
      </c>
      <c r="R68" s="9">
        <f t="shared" si="52"/>
        <v>1.4869795833333335E-2</v>
      </c>
      <c r="S68" s="13">
        <f t="shared" si="53"/>
        <v>0.36802935209841392</v>
      </c>
      <c r="T68" s="2">
        <f t="shared" si="54"/>
        <v>0.01</v>
      </c>
      <c r="U68" s="14">
        <f t="shared" si="55"/>
        <v>3.6802935209841394E-3</v>
      </c>
      <c r="V68" s="13"/>
      <c r="W68" s="2"/>
      <c r="X68" s="14"/>
      <c r="Y68" s="2">
        <v>0.05</v>
      </c>
      <c r="Z68" s="2">
        <v>0.16</v>
      </c>
      <c r="AA68" s="2">
        <f t="shared" si="56"/>
        <v>8.0000000000000002E-3</v>
      </c>
      <c r="AB68" s="2">
        <v>0.02</v>
      </c>
      <c r="AC68" s="2">
        <v>0.03</v>
      </c>
      <c r="AD68" s="2">
        <f t="shared" si="57"/>
        <v>5.9999999999999995E-4</v>
      </c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0.8</v>
      </c>
      <c r="AP68" s="2">
        <f t="shared" si="58"/>
        <v>1.6E-2</v>
      </c>
      <c r="AQ68" s="1">
        <f t="shared" si="66"/>
        <v>2.8280293520984139E-2</v>
      </c>
      <c r="AR68" s="9">
        <f t="shared" si="59"/>
        <v>7.8262083333333337</v>
      </c>
      <c r="AS68" s="1">
        <f t="shared" si="60"/>
        <v>0.19</v>
      </c>
      <c r="AT68" s="1">
        <f t="shared" si="61"/>
        <v>5557869.333333333</v>
      </c>
      <c r="AU68" s="1">
        <f t="shared" si="62"/>
        <v>1565928949.9815252</v>
      </c>
    </row>
    <row r="69" spans="1:48" x14ac:dyDescent="0.15">
      <c r="C69" s="7">
        <v>11</v>
      </c>
      <c r="D69" s="7">
        <f t="shared" si="63"/>
        <v>21.3249433953333</v>
      </c>
      <c r="E69" s="10">
        <f t="shared" si="64"/>
        <v>24.980164720645199</v>
      </c>
      <c r="F69" s="7" t="s">
        <v>85</v>
      </c>
      <c r="G69" s="1">
        <v>12</v>
      </c>
      <c r="H69" s="9">
        <f t="shared" si="45"/>
        <v>21.3249433953333</v>
      </c>
      <c r="I69" s="9">
        <f t="shared" si="46"/>
        <v>294.4749433953333</v>
      </c>
      <c r="J69" s="9">
        <f t="shared" si="47"/>
        <v>0.23029881946905409</v>
      </c>
      <c r="K69" s="9">
        <f t="shared" si="48"/>
        <v>7.8262083333333337</v>
      </c>
      <c r="L69" s="9">
        <f t="shared" si="49"/>
        <v>7.8262083333333343E-2</v>
      </c>
      <c r="M69" s="1" t="s">
        <v>83</v>
      </c>
      <c r="O69" s="9">
        <f t="shared" si="65"/>
        <v>0.13284332332600246</v>
      </c>
      <c r="P69" s="9">
        <f t="shared" si="50"/>
        <v>3.0593660536324223E-2</v>
      </c>
      <c r="Q69" s="12">
        <f t="shared" si="51"/>
        <v>5.8127955019016027E-3</v>
      </c>
      <c r="R69" s="9">
        <f t="shared" si="52"/>
        <v>1.4869795833333335E-2</v>
      </c>
      <c r="S69" s="13">
        <f t="shared" si="53"/>
        <v>0.39091293297189533</v>
      </c>
      <c r="T69" s="2">
        <f t="shared" si="54"/>
        <v>0.01</v>
      </c>
      <c r="U69" s="14">
        <f t="shared" si="55"/>
        <v>3.9091293297189534E-3</v>
      </c>
      <c r="V69" s="13"/>
      <c r="W69" s="2"/>
      <c r="X69" s="14"/>
      <c r="Y69" s="2">
        <v>0.05</v>
      </c>
      <c r="Z69" s="2">
        <v>0.16</v>
      </c>
      <c r="AA69" s="2">
        <f t="shared" si="56"/>
        <v>8.0000000000000002E-3</v>
      </c>
      <c r="AB69" s="2">
        <v>0.02</v>
      </c>
      <c r="AC69" s="2">
        <v>0.03</v>
      </c>
      <c r="AD69" s="2">
        <f t="shared" si="57"/>
        <v>5.9999999999999995E-4</v>
      </c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0.8</v>
      </c>
      <c r="AP69" s="2">
        <f t="shared" si="58"/>
        <v>1.6E-2</v>
      </c>
      <c r="AQ69" s="1">
        <f t="shared" si="66"/>
        <v>2.8509129329718955E-2</v>
      </c>
      <c r="AR69" s="9">
        <f t="shared" si="59"/>
        <v>7.8262083333333337</v>
      </c>
      <c r="AS69" s="1">
        <f t="shared" si="60"/>
        <v>0.19</v>
      </c>
      <c r="AT69" s="1">
        <f t="shared" si="61"/>
        <v>5557869.333333333</v>
      </c>
      <c r="AU69" s="1">
        <f t="shared" si="62"/>
        <v>1578599985.9955041</v>
      </c>
      <c r="AV69" s="1">
        <f>SUM(AU58:AU69)</f>
        <v>19421344511.763149</v>
      </c>
    </row>
    <row r="70" spans="1:48" x14ac:dyDescent="0.15">
      <c r="C70" s="7">
        <v>12</v>
      </c>
      <c r="D70" s="7">
        <f t="shared" si="63"/>
        <v>17.387201746451598</v>
      </c>
      <c r="E70" s="10">
        <f t="shared" si="64"/>
        <v>21.3249433953333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17.010710336129002</v>
      </c>
      <c r="E73" s="7"/>
      <c r="F73" s="7"/>
      <c r="G73" s="1">
        <v>1</v>
      </c>
      <c r="H73" s="9">
        <f t="shared" ref="H73:H84" si="67">E74</f>
        <v>17.010710336129002</v>
      </c>
      <c r="I73" s="9">
        <f t="shared" ref="I73:I84" si="68">H73+273.15</f>
        <v>290.160710336129</v>
      </c>
      <c r="J73" s="9">
        <f t="shared" ref="J73:J84" si="69">EXP(($C$15*(I73-$C$13))/($C$16*I73*$C$13))</f>
        <v>0.14085830132215388</v>
      </c>
      <c r="K73" s="9">
        <f t="shared" ref="K73:K84" si="70">$B$73/12</f>
        <v>7.5919999999999996</v>
      </c>
      <c r="L73" s="9">
        <f t="shared" ref="L73:L84" si="71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72">O73*J73</f>
        <v>1.0693962236377922E-2</v>
      </c>
      <c r="Q73" s="12">
        <f t="shared" ref="Q73:Q84" si="73">P73*$B$75</f>
        <v>1.924913202548026E-3</v>
      </c>
      <c r="R73" s="9">
        <f t="shared" ref="R73:R84" si="74">L73*$B$75</f>
        <v>1.36656E-2</v>
      </c>
      <c r="S73" s="13">
        <f t="shared" ref="S73:S84" si="75">Q73/R73</f>
        <v>0.14085830132215388</v>
      </c>
      <c r="T73" s="2">
        <f t="shared" ref="T73:T84" si="76">$B$74/100</f>
        <v>0.01</v>
      </c>
      <c r="U73" s="14">
        <f t="shared" ref="U73:U84" si="77">S73*T73</f>
        <v>1.4085830132215388E-3</v>
      </c>
      <c r="V73" s="13"/>
      <c r="W73" s="2"/>
      <c r="X73" s="14"/>
      <c r="Y73" s="2">
        <v>0.04</v>
      </c>
      <c r="Z73" s="2">
        <v>0.5</v>
      </c>
      <c r="AA73" s="2">
        <f t="shared" ref="AA73:AA84" si="78">Y73*Z73</f>
        <v>0.02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1.4999999999999999E-2</v>
      </c>
      <c r="AO73" s="2">
        <v>0.49</v>
      </c>
      <c r="AP73" s="2">
        <f t="shared" ref="AP73:AP84" si="79">AO73*AN73</f>
        <v>7.3499999999999998E-3</v>
      </c>
      <c r="AQ73" s="1">
        <f t="shared" ref="AQ73:AQ84" si="80">(AP73+AM73+AD73+AA73+U73+X73+AG73+AJ73)</f>
        <v>2.8758583013221539E-2</v>
      </c>
      <c r="AR73" s="9">
        <f t="shared" ref="AR73:AR84" si="81">$B$73/12</f>
        <v>7.5919999999999996</v>
      </c>
      <c r="AS73" s="1">
        <f t="shared" ref="AS73:AS84" si="82">$B$75</f>
        <v>0.18</v>
      </c>
      <c r="AT73" s="1">
        <f t="shared" ref="AT73:AT84" si="83">$E$4/12</f>
        <v>11532586.666666666</v>
      </c>
      <c r="AU73" s="1">
        <f t="shared" ref="AU73:AU84" si="84">AT73*10000*AS73*0.67*AR73*AQ73</f>
        <v>3036670832.1313367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5">D59</f>
        <v>15.7095509593548</v>
      </c>
      <c r="E74" s="10">
        <f t="shared" ref="E74:E85" si="86">D73</f>
        <v>17.010710336129002</v>
      </c>
      <c r="F74" s="7" t="s">
        <v>83</v>
      </c>
      <c r="G74" s="1">
        <v>2</v>
      </c>
      <c r="H74" s="9">
        <f t="shared" si="67"/>
        <v>15.7095509593548</v>
      </c>
      <c r="I74" s="9">
        <f t="shared" si="68"/>
        <v>288.85955095935481</v>
      </c>
      <c r="J74" s="9">
        <f t="shared" si="69"/>
        <v>0.12109798181521114</v>
      </c>
      <c r="K74" s="9">
        <f t="shared" si="70"/>
        <v>7.5919999999999996</v>
      </c>
      <c r="L74" s="9">
        <f t="shared" si="71"/>
        <v>7.5920000000000001E-2</v>
      </c>
      <c r="M74" s="1" t="s">
        <v>83</v>
      </c>
      <c r="O74" s="9">
        <f t="shared" ref="O74:O84" si="87">L74+O73-P73-N74</f>
        <v>0.14114603776362208</v>
      </c>
      <c r="P74" s="9">
        <f t="shared" si="72"/>
        <v>1.7092500314388213E-2</v>
      </c>
      <c r="Q74" s="12">
        <f t="shared" si="73"/>
        <v>3.0766500565898784E-3</v>
      </c>
      <c r="R74" s="9">
        <f t="shared" si="74"/>
        <v>1.36656E-2</v>
      </c>
      <c r="S74" s="13">
        <f t="shared" si="75"/>
        <v>0.2251383076183906</v>
      </c>
      <c r="T74" s="2">
        <f t="shared" si="76"/>
        <v>0.01</v>
      </c>
      <c r="U74" s="14">
        <f t="shared" si="77"/>
        <v>2.251383076183906E-3</v>
      </c>
      <c r="V74" s="13"/>
      <c r="W74" s="2"/>
      <c r="X74" s="14"/>
      <c r="Y74" s="2">
        <v>0.04</v>
      </c>
      <c r="Z74" s="2">
        <v>0.5</v>
      </c>
      <c r="AA74" s="2">
        <f t="shared" si="78"/>
        <v>0.02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1.4999999999999999E-2</v>
      </c>
      <c r="AO74" s="2">
        <v>0.49</v>
      </c>
      <c r="AP74" s="2">
        <f t="shared" si="79"/>
        <v>7.3499999999999998E-3</v>
      </c>
      <c r="AQ74" s="1">
        <f t="shared" si="80"/>
        <v>2.9601383076183905E-2</v>
      </c>
      <c r="AR74" s="9">
        <f t="shared" si="81"/>
        <v>7.5919999999999996</v>
      </c>
      <c r="AS74" s="1">
        <f t="shared" si="82"/>
        <v>0.18</v>
      </c>
      <c r="AT74" s="1">
        <f t="shared" si="83"/>
        <v>11532586.666666666</v>
      </c>
      <c r="AU74" s="1">
        <f t="shared" si="84"/>
        <v>3125663616.2104287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5"/>
        <v>19.6666346007143</v>
      </c>
      <c r="E75" s="10">
        <f t="shared" si="86"/>
        <v>15.7095509593548</v>
      </c>
      <c r="F75" s="7" t="s">
        <v>83</v>
      </c>
      <c r="G75" s="1">
        <v>3</v>
      </c>
      <c r="H75" s="9">
        <f t="shared" si="67"/>
        <v>19.6666346007143</v>
      </c>
      <c r="I75" s="9">
        <f t="shared" si="68"/>
        <v>292.81663460071428</v>
      </c>
      <c r="J75" s="9">
        <f t="shared" si="69"/>
        <v>0.19097090858005086</v>
      </c>
      <c r="K75" s="9">
        <f t="shared" si="70"/>
        <v>7.5919999999999996</v>
      </c>
      <c r="L75" s="9">
        <f t="shared" si="71"/>
        <v>7.5920000000000001E-2</v>
      </c>
      <c r="M75" s="1" t="s">
        <v>83</v>
      </c>
      <c r="O75" s="9">
        <f t="shared" si="87"/>
        <v>0.19997353744923388</v>
      </c>
      <c r="P75" s="9">
        <f t="shared" si="72"/>
        <v>3.818912813864702E-2</v>
      </c>
      <c r="Q75" s="12">
        <f t="shared" si="73"/>
        <v>6.8740430649564636E-3</v>
      </c>
      <c r="R75" s="9">
        <f t="shared" si="74"/>
        <v>1.36656E-2</v>
      </c>
      <c r="S75" s="13">
        <f t="shared" si="75"/>
        <v>0.50301802079355928</v>
      </c>
      <c r="T75" s="2">
        <f t="shared" si="76"/>
        <v>0.01</v>
      </c>
      <c r="U75" s="14">
        <f t="shared" si="77"/>
        <v>5.0301802079355928E-3</v>
      </c>
      <c r="V75" s="13"/>
      <c r="W75" s="2"/>
      <c r="X75" s="14"/>
      <c r="Y75" s="2">
        <v>0.04</v>
      </c>
      <c r="Z75" s="2">
        <v>0.5</v>
      </c>
      <c r="AA75" s="2">
        <f t="shared" si="78"/>
        <v>0.02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1.4999999999999999E-2</v>
      </c>
      <c r="AO75" s="2">
        <v>0.49</v>
      </c>
      <c r="AP75" s="2">
        <f t="shared" si="79"/>
        <v>7.3499999999999998E-3</v>
      </c>
      <c r="AQ75" s="1">
        <f t="shared" si="80"/>
        <v>3.2380180207935594E-2</v>
      </c>
      <c r="AR75" s="9">
        <f t="shared" si="81"/>
        <v>7.5919999999999996</v>
      </c>
      <c r="AS75" s="1">
        <f t="shared" si="82"/>
        <v>0.18</v>
      </c>
      <c r="AT75" s="1">
        <f t="shared" si="83"/>
        <v>11532586.666666666</v>
      </c>
      <c r="AU75" s="1">
        <f t="shared" si="84"/>
        <v>3419081834.8521862</v>
      </c>
    </row>
    <row r="76" spans="1:48" x14ac:dyDescent="0.15">
      <c r="C76" s="7">
        <v>3</v>
      </c>
      <c r="D76" s="7">
        <f t="shared" si="85"/>
        <v>22.756946937741901</v>
      </c>
      <c r="E76" s="10">
        <f t="shared" si="86"/>
        <v>19.6666346007143</v>
      </c>
      <c r="F76" s="7" t="s">
        <v>83</v>
      </c>
      <c r="G76" s="1">
        <v>4</v>
      </c>
      <c r="H76" s="9">
        <f t="shared" si="67"/>
        <v>22.756946937741901</v>
      </c>
      <c r="I76" s="9">
        <f t="shared" si="68"/>
        <v>295.90694693774185</v>
      </c>
      <c r="J76" s="9">
        <f t="shared" si="69"/>
        <v>0.27026178925659178</v>
      </c>
      <c r="K76" s="9">
        <f t="shared" si="70"/>
        <v>7.5919999999999996</v>
      </c>
      <c r="L76" s="9">
        <f t="shared" si="71"/>
        <v>7.5920000000000001E-2</v>
      </c>
      <c r="M76" s="1" t="s">
        <v>83</v>
      </c>
      <c r="O76" s="9">
        <f t="shared" si="87"/>
        <v>0.23770440931058687</v>
      </c>
      <c r="P76" s="9">
        <f t="shared" si="72"/>
        <v>6.4242418974460466E-2</v>
      </c>
      <c r="Q76" s="12">
        <f t="shared" si="73"/>
        <v>1.1563635415402883E-2</v>
      </c>
      <c r="R76" s="9">
        <f t="shared" si="74"/>
        <v>1.36656E-2</v>
      </c>
      <c r="S76" s="13">
        <f t="shared" si="75"/>
        <v>0.84618570830427375</v>
      </c>
      <c r="T76" s="2">
        <f t="shared" si="76"/>
        <v>0.01</v>
      </c>
      <c r="U76" s="14">
        <f t="shared" si="77"/>
        <v>8.4618570830427373E-3</v>
      </c>
      <c r="V76" s="13"/>
      <c r="W76" s="2"/>
      <c r="X76" s="14"/>
      <c r="Y76" s="2">
        <v>0.05</v>
      </c>
      <c r="Z76" s="2">
        <v>0.5</v>
      </c>
      <c r="AA76" s="2">
        <f t="shared" si="78"/>
        <v>2.5000000000000001E-2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0.49</v>
      </c>
      <c r="AP76" s="2">
        <f t="shared" si="79"/>
        <v>9.7999999999999997E-3</v>
      </c>
      <c r="AQ76" s="1">
        <f t="shared" si="80"/>
        <v>4.3261857083042733E-2</v>
      </c>
      <c r="AR76" s="9">
        <f t="shared" si="81"/>
        <v>7.5919999999999996</v>
      </c>
      <c r="AS76" s="1">
        <f t="shared" si="82"/>
        <v>0.18</v>
      </c>
      <c r="AT76" s="1">
        <f t="shared" si="83"/>
        <v>11532586.666666666</v>
      </c>
      <c r="AU76" s="1">
        <f t="shared" si="84"/>
        <v>4568097791.449358</v>
      </c>
    </row>
    <row r="77" spans="1:48" x14ac:dyDescent="0.15">
      <c r="C77" s="7">
        <v>4</v>
      </c>
      <c r="D77" s="7">
        <f t="shared" si="85"/>
        <v>26.284758980666702</v>
      </c>
      <c r="E77" s="10">
        <f t="shared" si="86"/>
        <v>22.756946937741901</v>
      </c>
      <c r="F77" s="7" t="s">
        <v>83</v>
      </c>
      <c r="G77" s="1">
        <v>5</v>
      </c>
      <c r="H77" s="9">
        <f t="shared" si="67"/>
        <v>26.284758980666702</v>
      </c>
      <c r="I77" s="9">
        <f t="shared" si="68"/>
        <v>299.43475898066669</v>
      </c>
      <c r="J77" s="9">
        <f t="shared" si="69"/>
        <v>0.39824306641523621</v>
      </c>
      <c r="K77" s="9">
        <f t="shared" si="70"/>
        <v>7.5919999999999996</v>
      </c>
      <c r="L77" s="9">
        <f t="shared" si="71"/>
        <v>7.5920000000000001E-2</v>
      </c>
      <c r="M77" s="1" t="s">
        <v>85</v>
      </c>
      <c r="N77" s="9">
        <f>(O76-P76)*$C$21/100</f>
        <v>0.16478889081932011</v>
      </c>
      <c r="O77" s="9">
        <f t="shared" si="87"/>
        <v>8.4593099516806297E-2</v>
      </c>
      <c r="P77" s="9">
        <f t="shared" si="72"/>
        <v>3.3688615349142179E-2</v>
      </c>
      <c r="Q77" s="12">
        <f t="shared" si="73"/>
        <v>6.0639507628455916E-3</v>
      </c>
      <c r="R77" s="9">
        <f t="shared" si="74"/>
        <v>1.36656E-2</v>
      </c>
      <c r="S77" s="13">
        <f t="shared" si="75"/>
        <v>0.44373834759144065</v>
      </c>
      <c r="T77" s="2">
        <f t="shared" si="76"/>
        <v>0.01</v>
      </c>
      <c r="U77" s="14">
        <f t="shared" si="77"/>
        <v>4.4373834759144064E-3</v>
      </c>
      <c r="V77" s="13"/>
      <c r="W77" s="2"/>
      <c r="X77" s="14"/>
      <c r="Y77" s="2">
        <v>0.05</v>
      </c>
      <c r="Z77" s="2">
        <v>0.5</v>
      </c>
      <c r="AA77" s="2">
        <f t="shared" si="78"/>
        <v>2.5000000000000001E-2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0.49</v>
      </c>
      <c r="AP77" s="2">
        <f t="shared" si="79"/>
        <v>9.7999999999999997E-3</v>
      </c>
      <c r="AQ77" s="1">
        <f t="shared" si="80"/>
        <v>3.9237383475914406E-2</v>
      </c>
      <c r="AR77" s="9">
        <f t="shared" si="81"/>
        <v>7.5919999999999996</v>
      </c>
      <c r="AS77" s="1">
        <f t="shared" si="82"/>
        <v>0.18</v>
      </c>
      <c r="AT77" s="1">
        <f t="shared" si="83"/>
        <v>11532586.666666666</v>
      </c>
      <c r="AU77" s="1">
        <f t="shared" si="84"/>
        <v>4143146339.1531701</v>
      </c>
    </row>
    <row r="78" spans="1:48" x14ac:dyDescent="0.15">
      <c r="C78" s="7">
        <v>5</v>
      </c>
      <c r="D78" s="7">
        <f t="shared" si="85"/>
        <v>29.747367247741899</v>
      </c>
      <c r="E78" s="10">
        <f t="shared" si="86"/>
        <v>26.284758980666702</v>
      </c>
      <c r="F78" s="7" t="s">
        <v>85</v>
      </c>
      <c r="G78" s="1">
        <v>6</v>
      </c>
      <c r="H78" s="9">
        <f t="shared" si="67"/>
        <v>29.747367247741899</v>
      </c>
      <c r="I78" s="9">
        <f t="shared" si="68"/>
        <v>302.8973672477419</v>
      </c>
      <c r="J78" s="9">
        <f t="shared" si="69"/>
        <v>0.57754550422167383</v>
      </c>
      <c r="K78" s="9">
        <f t="shared" si="70"/>
        <v>7.5919999999999996</v>
      </c>
      <c r="L78" s="9">
        <f t="shared" si="71"/>
        <v>7.5920000000000001E-2</v>
      </c>
      <c r="M78" s="1" t="s">
        <v>83</v>
      </c>
      <c r="O78" s="9">
        <f t="shared" si="87"/>
        <v>0.12682448416766412</v>
      </c>
      <c r="P78" s="9">
        <f t="shared" si="72"/>
        <v>7.3246910656267261E-2</v>
      </c>
      <c r="Q78" s="12">
        <f t="shared" si="73"/>
        <v>1.3184443918128107E-2</v>
      </c>
      <c r="R78" s="9">
        <f t="shared" si="74"/>
        <v>1.36656E-2</v>
      </c>
      <c r="S78" s="13">
        <f t="shared" si="75"/>
        <v>0.96479070938181322</v>
      </c>
      <c r="T78" s="2">
        <f t="shared" si="76"/>
        <v>0.01</v>
      </c>
      <c r="U78" s="14">
        <f t="shared" si="77"/>
        <v>9.6479070938181328E-3</v>
      </c>
      <c r="V78" s="13"/>
      <c r="W78" s="2"/>
      <c r="X78" s="14"/>
      <c r="Y78" s="2">
        <v>0.05</v>
      </c>
      <c r="Z78" s="2">
        <v>0.5</v>
      </c>
      <c r="AA78" s="2">
        <f t="shared" si="78"/>
        <v>2.5000000000000001E-2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0.49</v>
      </c>
      <c r="AP78" s="2">
        <f t="shared" si="79"/>
        <v>9.7999999999999997E-3</v>
      </c>
      <c r="AQ78" s="1">
        <f t="shared" si="80"/>
        <v>4.4447907093818129E-2</v>
      </c>
      <c r="AR78" s="9">
        <f t="shared" si="81"/>
        <v>7.5919999999999996</v>
      </c>
      <c r="AS78" s="1">
        <f t="shared" si="82"/>
        <v>0.18</v>
      </c>
      <c r="AT78" s="1">
        <f t="shared" si="83"/>
        <v>11532586.666666666</v>
      </c>
      <c r="AU78" s="1">
        <f t="shared" si="84"/>
        <v>4693334958.7852755</v>
      </c>
    </row>
    <row r="79" spans="1:48" x14ac:dyDescent="0.15">
      <c r="C79" s="7">
        <v>6</v>
      </c>
      <c r="D79" s="7">
        <f t="shared" si="85"/>
        <v>28.129877999333299</v>
      </c>
      <c r="E79" s="10">
        <f t="shared" si="86"/>
        <v>29.747367247741899</v>
      </c>
      <c r="F79" s="7" t="s">
        <v>83</v>
      </c>
      <c r="G79" s="1">
        <v>7</v>
      </c>
      <c r="H79" s="9">
        <f t="shared" si="67"/>
        <v>28.129877999333299</v>
      </c>
      <c r="I79" s="9">
        <f t="shared" si="68"/>
        <v>301.27987799933328</v>
      </c>
      <c r="J79" s="9">
        <f t="shared" si="69"/>
        <v>0.48599911671892632</v>
      </c>
      <c r="K79" s="9">
        <f t="shared" si="70"/>
        <v>7.5919999999999996</v>
      </c>
      <c r="L79" s="9">
        <f t="shared" si="71"/>
        <v>7.5920000000000001E-2</v>
      </c>
      <c r="M79" s="1" t="s">
        <v>83</v>
      </c>
      <c r="O79" s="9">
        <f t="shared" si="87"/>
        <v>0.12949757351139685</v>
      </c>
      <c r="P79" s="9">
        <f t="shared" si="72"/>
        <v>6.2935706343783093E-2</v>
      </c>
      <c r="Q79" s="12">
        <f t="shared" si="73"/>
        <v>1.1328427141880957E-2</v>
      </c>
      <c r="R79" s="9">
        <f t="shared" si="74"/>
        <v>1.36656E-2</v>
      </c>
      <c r="S79" s="13">
        <f t="shared" si="75"/>
        <v>0.82897400347448758</v>
      </c>
      <c r="T79" s="2">
        <f t="shared" si="76"/>
        <v>0.01</v>
      </c>
      <c r="U79" s="14">
        <f t="shared" si="77"/>
        <v>8.2897400347448757E-3</v>
      </c>
      <c r="V79" s="13"/>
      <c r="W79" s="2"/>
      <c r="X79" s="14"/>
      <c r="Y79" s="2">
        <v>0.05</v>
      </c>
      <c r="Z79" s="2">
        <v>0.5</v>
      </c>
      <c r="AA79" s="2">
        <f t="shared" si="78"/>
        <v>2.5000000000000001E-2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0.49</v>
      </c>
      <c r="AP79" s="2">
        <f t="shared" si="79"/>
        <v>9.7999999999999997E-3</v>
      </c>
      <c r="AQ79" s="1">
        <f t="shared" si="80"/>
        <v>4.3089740034744875E-2</v>
      </c>
      <c r="AR79" s="9">
        <f t="shared" si="81"/>
        <v>7.5919999999999996</v>
      </c>
      <c r="AS79" s="1">
        <f t="shared" si="82"/>
        <v>0.18</v>
      </c>
      <c r="AT79" s="1">
        <f t="shared" si="83"/>
        <v>11532586.666666666</v>
      </c>
      <c r="AU79" s="1">
        <f t="shared" si="84"/>
        <v>4549923640.79533</v>
      </c>
    </row>
    <row r="80" spans="1:48" x14ac:dyDescent="0.15">
      <c r="C80" s="7">
        <v>7</v>
      </c>
      <c r="D80" s="7">
        <f t="shared" si="85"/>
        <v>27.132301567741901</v>
      </c>
      <c r="E80" s="10">
        <f t="shared" si="86"/>
        <v>28.129877999333299</v>
      </c>
      <c r="F80" s="7" t="s">
        <v>83</v>
      </c>
      <c r="G80" s="1">
        <v>8</v>
      </c>
      <c r="H80" s="9">
        <f t="shared" si="67"/>
        <v>27.132301567741901</v>
      </c>
      <c r="I80" s="9">
        <f t="shared" si="68"/>
        <v>300.28230156774185</v>
      </c>
      <c r="J80" s="9">
        <f t="shared" si="69"/>
        <v>0.43652339310010996</v>
      </c>
      <c r="K80" s="9">
        <f t="shared" si="70"/>
        <v>7.5919999999999996</v>
      </c>
      <c r="L80" s="9">
        <f t="shared" si="71"/>
        <v>7.5920000000000001E-2</v>
      </c>
      <c r="M80" s="1" t="s">
        <v>83</v>
      </c>
      <c r="O80" s="9">
        <f t="shared" si="87"/>
        <v>0.14248186716761374</v>
      </c>
      <c r="P80" s="9">
        <f t="shared" si="72"/>
        <v>6.2196668111245905E-2</v>
      </c>
      <c r="Q80" s="12">
        <f t="shared" si="73"/>
        <v>1.1195400260024262E-2</v>
      </c>
      <c r="R80" s="9">
        <f t="shared" si="74"/>
        <v>1.36656E-2</v>
      </c>
      <c r="S80" s="13">
        <f t="shared" si="75"/>
        <v>0.8192395694315846</v>
      </c>
      <c r="T80" s="2">
        <f t="shared" si="76"/>
        <v>0.01</v>
      </c>
      <c r="U80" s="14">
        <f t="shared" si="77"/>
        <v>8.192395694315846E-3</v>
      </c>
      <c r="V80" s="13"/>
      <c r="W80" s="2"/>
      <c r="X80" s="14"/>
      <c r="Y80" s="2">
        <v>0.05</v>
      </c>
      <c r="Z80" s="2">
        <v>0.5</v>
      </c>
      <c r="AA80" s="2">
        <f t="shared" si="78"/>
        <v>2.5000000000000001E-2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0.49</v>
      </c>
      <c r="AP80" s="2">
        <f t="shared" si="79"/>
        <v>9.7999999999999997E-3</v>
      </c>
      <c r="AQ80" s="1">
        <f t="shared" si="80"/>
        <v>4.2992395694315844E-2</v>
      </c>
      <c r="AR80" s="9">
        <f t="shared" si="81"/>
        <v>7.5919999999999996</v>
      </c>
      <c r="AS80" s="1">
        <f t="shared" si="82"/>
        <v>0.18</v>
      </c>
      <c r="AT80" s="1">
        <f t="shared" si="83"/>
        <v>11532586.666666666</v>
      </c>
      <c r="AU80" s="1">
        <f t="shared" si="84"/>
        <v>4539644875.7004719</v>
      </c>
    </row>
    <row r="81" spans="1:48" x14ac:dyDescent="0.15">
      <c r="C81" s="7">
        <v>8</v>
      </c>
      <c r="D81" s="7">
        <f t="shared" si="85"/>
        <v>26.564578732258099</v>
      </c>
      <c r="E81" s="10">
        <f t="shared" si="86"/>
        <v>27.132301567741901</v>
      </c>
      <c r="F81" s="7" t="s">
        <v>83</v>
      </c>
      <c r="G81" s="1">
        <v>9</v>
      </c>
      <c r="H81" s="9">
        <f t="shared" si="67"/>
        <v>26.564578732258099</v>
      </c>
      <c r="I81" s="9">
        <f t="shared" si="68"/>
        <v>299.71457873225808</v>
      </c>
      <c r="J81" s="9">
        <f t="shared" si="69"/>
        <v>0.410518625259157</v>
      </c>
      <c r="K81" s="9">
        <f t="shared" si="70"/>
        <v>7.5919999999999996</v>
      </c>
      <c r="L81" s="9">
        <f t="shared" si="71"/>
        <v>7.5920000000000001E-2</v>
      </c>
      <c r="M81" s="1" t="s">
        <v>83</v>
      </c>
      <c r="O81" s="9">
        <f t="shared" si="87"/>
        <v>0.15620519905636782</v>
      </c>
      <c r="P81" s="9">
        <f t="shared" si="72"/>
        <v>6.4125143574953081E-2</v>
      </c>
      <c r="Q81" s="12">
        <f t="shared" si="73"/>
        <v>1.1542525843491554E-2</v>
      </c>
      <c r="R81" s="9">
        <f t="shared" si="74"/>
        <v>1.36656E-2</v>
      </c>
      <c r="S81" s="13">
        <f t="shared" si="75"/>
        <v>0.844640984917717</v>
      </c>
      <c r="T81" s="2">
        <f t="shared" si="76"/>
        <v>0.01</v>
      </c>
      <c r="U81" s="14">
        <f t="shared" si="77"/>
        <v>8.4464098491771698E-3</v>
      </c>
      <c r="V81" s="13"/>
      <c r="W81" s="2"/>
      <c r="X81" s="14"/>
      <c r="Y81" s="2">
        <v>0.05</v>
      </c>
      <c r="Z81" s="2">
        <v>0.5</v>
      </c>
      <c r="AA81" s="2">
        <f t="shared" si="78"/>
        <v>2.5000000000000001E-2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0.49</v>
      </c>
      <c r="AP81" s="2">
        <f t="shared" si="79"/>
        <v>9.7999999999999997E-3</v>
      </c>
      <c r="AQ81" s="1">
        <f t="shared" si="80"/>
        <v>4.3246409849177166E-2</v>
      </c>
      <c r="AR81" s="9">
        <f t="shared" si="81"/>
        <v>7.5919999999999996</v>
      </c>
      <c r="AS81" s="1">
        <f t="shared" si="82"/>
        <v>0.18</v>
      </c>
      <c r="AT81" s="1">
        <f t="shared" si="83"/>
        <v>11532586.666666666</v>
      </c>
      <c r="AU81" s="1">
        <f t="shared" si="84"/>
        <v>4566466690.0666819</v>
      </c>
    </row>
    <row r="82" spans="1:48" x14ac:dyDescent="0.15">
      <c r="C82" s="7">
        <v>9</v>
      </c>
      <c r="D82" s="7">
        <f t="shared" si="85"/>
        <v>26.519054647000001</v>
      </c>
      <c r="E82" s="10">
        <f t="shared" si="86"/>
        <v>26.564578732258099</v>
      </c>
      <c r="F82" s="7" t="s">
        <v>83</v>
      </c>
      <c r="G82" s="1">
        <v>10</v>
      </c>
      <c r="H82" s="9">
        <f t="shared" si="67"/>
        <v>26.519054647000001</v>
      </c>
      <c r="I82" s="9">
        <f t="shared" si="68"/>
        <v>299.669054647</v>
      </c>
      <c r="J82" s="9">
        <f t="shared" si="69"/>
        <v>0.40849761340062746</v>
      </c>
      <c r="K82" s="9">
        <f t="shared" si="70"/>
        <v>7.5919999999999996</v>
      </c>
      <c r="L82" s="9">
        <f t="shared" si="71"/>
        <v>7.5920000000000001E-2</v>
      </c>
      <c r="M82" s="1" t="s">
        <v>83</v>
      </c>
      <c r="O82" s="9">
        <f t="shared" si="87"/>
        <v>0.16800005548141472</v>
      </c>
      <c r="P82" s="9">
        <f t="shared" si="72"/>
        <v>6.8627621715330919E-2</v>
      </c>
      <c r="Q82" s="12">
        <f t="shared" si="73"/>
        <v>1.2352971908759565E-2</v>
      </c>
      <c r="R82" s="9">
        <f t="shared" si="74"/>
        <v>1.36656E-2</v>
      </c>
      <c r="S82" s="13">
        <f t="shared" si="75"/>
        <v>0.90394654524935347</v>
      </c>
      <c r="T82" s="2">
        <f t="shared" si="76"/>
        <v>0.01</v>
      </c>
      <c r="U82" s="14">
        <f t="shared" si="77"/>
        <v>9.0394654524935357E-3</v>
      </c>
      <c r="V82" s="13"/>
      <c r="W82" s="2"/>
      <c r="X82" s="14"/>
      <c r="Y82" s="2">
        <v>0.05</v>
      </c>
      <c r="Z82" s="2">
        <v>0.5</v>
      </c>
      <c r="AA82" s="2">
        <f t="shared" si="78"/>
        <v>2.5000000000000001E-2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0.49</v>
      </c>
      <c r="AP82" s="2">
        <f t="shared" si="79"/>
        <v>9.7999999999999997E-3</v>
      </c>
      <c r="AQ82" s="1">
        <f t="shared" si="80"/>
        <v>4.3839465452493537E-2</v>
      </c>
      <c r="AR82" s="9">
        <f t="shared" si="81"/>
        <v>7.5919999999999996</v>
      </c>
      <c r="AS82" s="1">
        <f t="shared" si="82"/>
        <v>0.18</v>
      </c>
      <c r="AT82" s="1">
        <f t="shared" si="83"/>
        <v>11532586.666666666</v>
      </c>
      <c r="AU82" s="1">
        <f t="shared" si="84"/>
        <v>4629088504.6253099</v>
      </c>
    </row>
    <row r="83" spans="1:48" x14ac:dyDescent="0.15">
      <c r="C83" s="7">
        <v>10</v>
      </c>
      <c r="D83" s="7">
        <f t="shared" si="85"/>
        <v>24.980164720645199</v>
      </c>
      <c r="E83" s="10">
        <f t="shared" si="86"/>
        <v>26.519054647000001</v>
      </c>
      <c r="F83" s="7" t="s">
        <v>83</v>
      </c>
      <c r="G83" s="1">
        <v>11</v>
      </c>
      <c r="H83" s="9">
        <f t="shared" si="67"/>
        <v>24.980164720645199</v>
      </c>
      <c r="I83" s="9">
        <f t="shared" si="68"/>
        <v>298.13016472064515</v>
      </c>
      <c r="J83" s="9">
        <f t="shared" si="69"/>
        <v>0.34542297579229947</v>
      </c>
      <c r="K83" s="9">
        <f t="shared" si="70"/>
        <v>7.5919999999999996</v>
      </c>
      <c r="L83" s="9">
        <f t="shared" si="71"/>
        <v>7.5920000000000001E-2</v>
      </c>
      <c r="M83" s="1" t="s">
        <v>85</v>
      </c>
      <c r="N83" s="9">
        <f>(O82-P82)*$C$21/100</f>
        <v>9.4403812077779606E-2</v>
      </c>
      <c r="O83" s="9">
        <f t="shared" si="87"/>
        <v>8.0888621688304171E-2</v>
      </c>
      <c r="P83" s="9">
        <f t="shared" si="72"/>
        <v>2.7940788411311562E-2</v>
      </c>
      <c r="Q83" s="12">
        <f t="shared" si="73"/>
        <v>5.0293419140360809E-3</v>
      </c>
      <c r="R83" s="9">
        <f t="shared" si="74"/>
        <v>1.36656E-2</v>
      </c>
      <c r="S83" s="13">
        <f t="shared" si="75"/>
        <v>0.36802935209841359</v>
      </c>
      <c r="T83" s="2">
        <f t="shared" si="76"/>
        <v>0.01</v>
      </c>
      <c r="U83" s="14">
        <f t="shared" si="77"/>
        <v>3.6802935209841359E-3</v>
      </c>
      <c r="V83" s="13"/>
      <c r="W83" s="2"/>
      <c r="X83" s="14"/>
      <c r="Y83" s="2">
        <v>0.05</v>
      </c>
      <c r="Z83" s="2">
        <v>0.5</v>
      </c>
      <c r="AA83" s="2">
        <f t="shared" si="78"/>
        <v>2.5000000000000001E-2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0.49</v>
      </c>
      <c r="AP83" s="2">
        <f t="shared" si="79"/>
        <v>9.7999999999999997E-3</v>
      </c>
      <c r="AQ83" s="1">
        <f t="shared" si="80"/>
        <v>3.8480293520984137E-2</v>
      </c>
      <c r="AR83" s="9">
        <f t="shared" si="81"/>
        <v>7.5919999999999996</v>
      </c>
      <c r="AS83" s="1">
        <f t="shared" si="82"/>
        <v>0.18</v>
      </c>
      <c r="AT83" s="1">
        <f t="shared" si="83"/>
        <v>11532586.666666666</v>
      </c>
      <c r="AU83" s="1">
        <f t="shared" si="84"/>
        <v>4063203840.5126977</v>
      </c>
    </row>
    <row r="84" spans="1:48" x14ac:dyDescent="0.15">
      <c r="C84" s="7">
        <v>11</v>
      </c>
      <c r="D84" s="7">
        <f t="shared" si="85"/>
        <v>21.3249433953333</v>
      </c>
      <c r="E84" s="10">
        <f t="shared" si="86"/>
        <v>24.980164720645199</v>
      </c>
      <c r="F84" s="7" t="s">
        <v>85</v>
      </c>
      <c r="G84" s="1">
        <v>12</v>
      </c>
      <c r="H84" s="9">
        <f t="shared" si="67"/>
        <v>21.3249433953333</v>
      </c>
      <c r="I84" s="9">
        <f t="shared" si="68"/>
        <v>294.4749433953333</v>
      </c>
      <c r="J84" s="9">
        <f t="shared" si="69"/>
        <v>0.23029881946905409</v>
      </c>
      <c r="K84" s="9">
        <f t="shared" si="70"/>
        <v>7.5919999999999996</v>
      </c>
      <c r="L84" s="9">
        <f t="shared" si="71"/>
        <v>7.5920000000000001E-2</v>
      </c>
      <c r="M84" s="1" t="s">
        <v>83</v>
      </c>
      <c r="O84" s="9">
        <f t="shared" si="87"/>
        <v>0.12886783327699261</v>
      </c>
      <c r="P84" s="9">
        <f t="shared" si="72"/>
        <v>2.9678109871226283E-2</v>
      </c>
      <c r="Q84" s="12">
        <f t="shared" si="73"/>
        <v>5.3420597768207307E-3</v>
      </c>
      <c r="R84" s="9">
        <f t="shared" si="74"/>
        <v>1.36656E-2</v>
      </c>
      <c r="S84" s="13">
        <f t="shared" si="75"/>
        <v>0.39091293297189517</v>
      </c>
      <c r="T84" s="2">
        <f t="shared" si="76"/>
        <v>0.01</v>
      </c>
      <c r="U84" s="14">
        <f t="shared" si="77"/>
        <v>3.9091293297189517E-3</v>
      </c>
      <c r="V84" s="13"/>
      <c r="W84" s="2"/>
      <c r="X84" s="14"/>
      <c r="Y84" s="2">
        <v>0.05</v>
      </c>
      <c r="Z84" s="2">
        <v>0.5</v>
      </c>
      <c r="AA84" s="2">
        <f t="shared" si="78"/>
        <v>2.5000000000000001E-2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0.49</v>
      </c>
      <c r="AP84" s="2">
        <f t="shared" si="79"/>
        <v>9.7999999999999997E-3</v>
      </c>
      <c r="AQ84" s="1">
        <f t="shared" si="80"/>
        <v>3.8709129329718948E-2</v>
      </c>
      <c r="AR84" s="9">
        <f t="shared" si="81"/>
        <v>7.5919999999999996</v>
      </c>
      <c r="AS84" s="1">
        <f t="shared" si="82"/>
        <v>0.18</v>
      </c>
      <c r="AT84" s="1">
        <f t="shared" si="83"/>
        <v>11532586.666666666</v>
      </c>
      <c r="AU84" s="1">
        <f t="shared" si="84"/>
        <v>4087367027.7397146</v>
      </c>
      <c r="AV84" s="1">
        <f>SUM(AU73:AU84)</f>
        <v>49421689952.021957</v>
      </c>
    </row>
    <row r="85" spans="1:48" x14ac:dyDescent="0.15">
      <c r="C85" s="7">
        <v>12</v>
      </c>
      <c r="D85" s="7">
        <f t="shared" si="85"/>
        <v>17.387201746451598</v>
      </c>
      <c r="E85" s="10">
        <f t="shared" si="86"/>
        <v>21.3249433953333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165.81950000000001</v>
      </c>
      <c r="C89" s="7" t="s">
        <v>82</v>
      </c>
      <c r="D89" s="7">
        <f>D73</f>
        <v>17.010710336129002</v>
      </c>
      <c r="E89" s="7"/>
      <c r="F89" s="7"/>
      <c r="G89" s="1">
        <v>1</v>
      </c>
      <c r="H89" s="9">
        <f t="shared" ref="H89:H100" si="88">E90</f>
        <v>17.010710336129002</v>
      </c>
      <c r="I89" s="9">
        <f t="shared" ref="I89:I100" si="89">H89+273.15</f>
        <v>290.160710336129</v>
      </c>
      <c r="J89" s="9">
        <f t="shared" ref="J89:J100" si="90">EXP(($C$15*(I89-$C$13))/($C$16*I89*$C$13))</f>
        <v>0.14085830132215388</v>
      </c>
      <c r="K89" s="9">
        <f t="shared" ref="K89:K100" si="91">$B$89/12</f>
        <v>13.818291666666667</v>
      </c>
      <c r="L89" s="9">
        <f t="shared" ref="L89:L100" si="92">K89*$B$90/100</f>
        <v>3.1782070833333336</v>
      </c>
      <c r="M89" s="1" t="s">
        <v>83</v>
      </c>
      <c r="O89" s="9">
        <f>L89</f>
        <v>3.1782070833333336</v>
      </c>
      <c r="P89" s="9">
        <f t="shared" ref="P89:P100" si="93">O89*J89</f>
        <v>0.44767685100837051</v>
      </c>
      <c r="Q89" s="12">
        <f t="shared" ref="Q89:Q100" si="94">P89*$B$91</f>
        <v>0.20145458295376673</v>
      </c>
      <c r="R89" s="9">
        <f t="shared" ref="R89:R100" si="95">L89*$B$91</f>
        <v>1.4301931875000002</v>
      </c>
      <c r="S89" s="13">
        <f t="shared" ref="S89:S100" si="96">Q89/R89</f>
        <v>0.14085830132215385</v>
      </c>
      <c r="T89" s="2">
        <f t="shared" ref="T89:T100" si="97">$B$90/100</f>
        <v>0.23</v>
      </c>
      <c r="U89" s="14">
        <f t="shared" ref="U89:U100" si="98">S89*T89</f>
        <v>3.239740930409539E-2</v>
      </c>
      <c r="V89" s="2">
        <v>115</v>
      </c>
      <c r="W89" s="2">
        <v>0.12</v>
      </c>
      <c r="X89" s="2">
        <v>12.1</v>
      </c>
      <c r="Y89" s="2">
        <v>0.13</v>
      </c>
      <c r="Z89" s="2">
        <v>4.5</v>
      </c>
      <c r="AA89" s="2">
        <v>0.35</v>
      </c>
      <c r="AB89" s="2"/>
      <c r="AC89" s="2"/>
      <c r="AD89" s="2">
        <v>40</v>
      </c>
      <c r="AE89" s="2">
        <v>0.02</v>
      </c>
      <c r="AF89" s="2">
        <v>1.5</v>
      </c>
      <c r="AG89" s="2">
        <v>7.0000000000000007E-2</v>
      </c>
      <c r="AH89" s="2">
        <v>6.8</v>
      </c>
      <c r="AI89" s="2">
        <v>0.08</v>
      </c>
      <c r="AJ89" s="1">
        <f t="shared" ref="AJ89:AJ100" si="99">U89*0.67*AL89+(V89*W89+X89*Y89+Z89*AA89+AB89*AC89+AD89*AE89+AF89*AG89+AH89*AI89)/1000</f>
        <v>2.8164818905184765E-2</v>
      </c>
      <c r="AK89" s="9">
        <f t="shared" ref="AK89:AK100" si="100">$B$89/12</f>
        <v>13.818291666666667</v>
      </c>
      <c r="AL89" s="1">
        <f t="shared" ref="AL89:AL100" si="101">$B$91</f>
        <v>0.45</v>
      </c>
      <c r="AM89" s="17">
        <f t="shared" ref="AM89:AM100" si="102">$E$6/12</f>
        <v>820925.16666666663</v>
      </c>
      <c r="AN89" s="1">
        <f t="shared" ref="AN89:AN100" si="103">AM89*10000*AK89*AJ89</f>
        <v>3194956048.6510611</v>
      </c>
    </row>
    <row r="90" spans="1:48" x14ac:dyDescent="0.15">
      <c r="A90" s="1" t="s">
        <v>84</v>
      </c>
      <c r="B90" s="1">
        <f>H6</f>
        <v>23</v>
      </c>
      <c r="C90" s="7">
        <v>1</v>
      </c>
      <c r="D90" s="7">
        <f t="shared" ref="D90:D101" si="104">D74</f>
        <v>15.7095509593548</v>
      </c>
      <c r="E90" s="10">
        <f t="shared" ref="E90:E101" si="105">D89</f>
        <v>17.010710336129002</v>
      </c>
      <c r="F90" s="7" t="s">
        <v>83</v>
      </c>
      <c r="G90" s="1">
        <v>2</v>
      </c>
      <c r="H90" s="9">
        <f t="shared" si="88"/>
        <v>15.7095509593548</v>
      </c>
      <c r="I90" s="9">
        <f t="shared" si="89"/>
        <v>288.85955095935481</v>
      </c>
      <c r="J90" s="9">
        <f t="shared" si="90"/>
        <v>0.12109798181521114</v>
      </c>
      <c r="K90" s="9">
        <f t="shared" si="91"/>
        <v>13.818291666666667</v>
      </c>
      <c r="L90" s="9">
        <f t="shared" si="92"/>
        <v>3.1782070833333336</v>
      </c>
      <c r="M90" s="1" t="s">
        <v>83</v>
      </c>
      <c r="O90" s="9">
        <f t="shared" ref="O90:O100" si="106">L90+O89-P89-N90</f>
        <v>5.9087373156582963</v>
      </c>
      <c r="P90" s="9">
        <f t="shared" si="93"/>
        <v>0.71553616400244791</v>
      </c>
      <c r="Q90" s="12">
        <f t="shared" si="94"/>
        <v>0.32199127380110154</v>
      </c>
      <c r="R90" s="9">
        <f t="shared" si="95"/>
        <v>1.4301931875000002</v>
      </c>
      <c r="S90" s="13">
        <f t="shared" si="96"/>
        <v>0.22513830761839054</v>
      </c>
      <c r="T90" s="2">
        <f t="shared" si="97"/>
        <v>0.23</v>
      </c>
      <c r="U90" s="14">
        <f t="shared" si="98"/>
        <v>5.1781810752229825E-2</v>
      </c>
      <c r="V90" s="2">
        <v>115</v>
      </c>
      <c r="W90" s="2">
        <v>0.12</v>
      </c>
      <c r="X90" s="2">
        <v>12.1</v>
      </c>
      <c r="Y90" s="2">
        <v>0.13</v>
      </c>
      <c r="Z90" s="2">
        <v>4.5</v>
      </c>
      <c r="AA90" s="2">
        <v>0.35</v>
      </c>
      <c r="AB90" s="2"/>
      <c r="AC90" s="2"/>
      <c r="AD90" s="2">
        <v>40</v>
      </c>
      <c r="AE90" s="2">
        <v>0.02</v>
      </c>
      <c r="AF90" s="2">
        <v>1.5</v>
      </c>
      <c r="AG90" s="2">
        <v>7.0000000000000007E-2</v>
      </c>
      <c r="AH90" s="2">
        <v>6.8</v>
      </c>
      <c r="AI90" s="2">
        <v>0.08</v>
      </c>
      <c r="AJ90" s="1">
        <f t="shared" si="99"/>
        <v>3.4009215941797295E-2</v>
      </c>
      <c r="AK90" s="9">
        <f t="shared" si="100"/>
        <v>13.818291666666667</v>
      </c>
      <c r="AL90" s="1">
        <f t="shared" si="101"/>
        <v>0.45</v>
      </c>
      <c r="AM90" s="17">
        <f t="shared" si="102"/>
        <v>820925.16666666663</v>
      </c>
      <c r="AN90" s="1">
        <f t="shared" si="103"/>
        <v>3857931788.9071493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4"/>
        <v>19.6666346007143</v>
      </c>
      <c r="E91" s="10">
        <f t="shared" si="105"/>
        <v>15.7095509593548</v>
      </c>
      <c r="F91" s="7" t="s">
        <v>83</v>
      </c>
      <c r="G91" s="1">
        <v>3</v>
      </c>
      <c r="H91" s="9">
        <f t="shared" si="88"/>
        <v>19.6666346007143</v>
      </c>
      <c r="I91" s="9">
        <f t="shared" si="89"/>
        <v>292.81663460071428</v>
      </c>
      <c r="J91" s="9">
        <f t="shared" si="90"/>
        <v>0.19097090858005086</v>
      </c>
      <c r="K91" s="9">
        <f t="shared" si="91"/>
        <v>13.818291666666667</v>
      </c>
      <c r="L91" s="9">
        <f t="shared" si="92"/>
        <v>3.1782070833333336</v>
      </c>
      <c r="M91" s="1" t="s">
        <v>83</v>
      </c>
      <c r="O91" s="9">
        <f t="shared" si="106"/>
        <v>8.3714082349891825</v>
      </c>
      <c r="P91" s="9">
        <f t="shared" si="93"/>
        <v>1.598695436730404</v>
      </c>
      <c r="Q91" s="12">
        <f t="shared" si="94"/>
        <v>0.71941294652868182</v>
      </c>
      <c r="R91" s="9">
        <f t="shared" si="95"/>
        <v>1.4301931875000002</v>
      </c>
      <c r="S91" s="13">
        <f t="shared" si="96"/>
        <v>0.50301802079355917</v>
      </c>
      <c r="T91" s="2">
        <f t="shared" si="97"/>
        <v>0.23</v>
      </c>
      <c r="U91" s="14">
        <f t="shared" si="98"/>
        <v>0.11569414478251862</v>
      </c>
      <c r="V91" s="2">
        <v>115</v>
      </c>
      <c r="W91" s="2">
        <v>0.12</v>
      </c>
      <c r="X91" s="2">
        <v>12.1</v>
      </c>
      <c r="Y91" s="2">
        <v>0.13</v>
      </c>
      <c r="Z91" s="2">
        <v>4.5</v>
      </c>
      <c r="AA91" s="2">
        <v>0.35</v>
      </c>
      <c r="AB91" s="2"/>
      <c r="AC91" s="2"/>
      <c r="AD91" s="2">
        <v>40</v>
      </c>
      <c r="AE91" s="2">
        <v>0.02</v>
      </c>
      <c r="AF91" s="2">
        <v>1.5</v>
      </c>
      <c r="AG91" s="2">
        <v>7.0000000000000007E-2</v>
      </c>
      <c r="AH91" s="2">
        <v>6.8</v>
      </c>
      <c r="AI91" s="2">
        <v>0.08</v>
      </c>
      <c r="AJ91" s="1">
        <f t="shared" si="99"/>
        <v>5.3278784651929367E-2</v>
      </c>
      <c r="AK91" s="9">
        <f t="shared" si="100"/>
        <v>13.818291666666667</v>
      </c>
      <c r="AL91" s="1">
        <f t="shared" si="101"/>
        <v>0.45</v>
      </c>
      <c r="AM91" s="17">
        <f t="shared" si="102"/>
        <v>820925.16666666663</v>
      </c>
      <c r="AN91" s="1">
        <f t="shared" si="103"/>
        <v>6043829923.4767389</v>
      </c>
    </row>
    <row r="92" spans="1:48" x14ac:dyDescent="0.15">
      <c r="C92" s="7">
        <v>3</v>
      </c>
      <c r="D92" s="7">
        <f t="shared" si="104"/>
        <v>22.756946937741901</v>
      </c>
      <c r="E92" s="10">
        <f t="shared" si="105"/>
        <v>19.6666346007143</v>
      </c>
      <c r="F92" s="7" t="s">
        <v>83</v>
      </c>
      <c r="G92" s="1">
        <v>4</v>
      </c>
      <c r="H92" s="9">
        <f t="shared" si="88"/>
        <v>22.756946937741901</v>
      </c>
      <c r="I92" s="9">
        <f t="shared" si="89"/>
        <v>295.90694693774185</v>
      </c>
      <c r="J92" s="9">
        <f t="shared" si="90"/>
        <v>0.27026178925659178</v>
      </c>
      <c r="K92" s="9">
        <f t="shared" si="91"/>
        <v>13.818291666666667</v>
      </c>
      <c r="L92" s="9">
        <f t="shared" si="92"/>
        <v>3.1782070833333336</v>
      </c>
      <c r="M92" s="1" t="s">
        <v>83</v>
      </c>
      <c r="O92" s="9">
        <f t="shared" si="106"/>
        <v>9.950919881592112</v>
      </c>
      <c r="P92" s="9">
        <f t="shared" si="93"/>
        <v>2.6893534119480766</v>
      </c>
      <c r="Q92" s="12">
        <f t="shared" si="94"/>
        <v>1.2102090353766346</v>
      </c>
      <c r="R92" s="9">
        <f t="shared" si="95"/>
        <v>1.4301931875000002</v>
      </c>
      <c r="S92" s="13">
        <f t="shared" si="96"/>
        <v>0.84618570830427364</v>
      </c>
      <c r="T92" s="2">
        <f t="shared" si="97"/>
        <v>0.23</v>
      </c>
      <c r="U92" s="14">
        <f t="shared" si="98"/>
        <v>0.19462271290998295</v>
      </c>
      <c r="V92" s="2">
        <v>220</v>
      </c>
      <c r="W92" s="2">
        <v>0.12</v>
      </c>
      <c r="X92" s="2">
        <v>15.1</v>
      </c>
      <c r="Y92" s="2">
        <v>0.13</v>
      </c>
      <c r="Z92" s="2">
        <v>6</v>
      </c>
      <c r="AA92" s="2">
        <v>0.35</v>
      </c>
      <c r="AB92" s="2"/>
      <c r="AC92" s="2"/>
      <c r="AD92" s="2">
        <v>110</v>
      </c>
      <c r="AE92" s="2">
        <v>0.02</v>
      </c>
      <c r="AF92" s="2">
        <v>3</v>
      </c>
      <c r="AG92" s="2">
        <v>7.0000000000000007E-2</v>
      </c>
      <c r="AH92" s="2">
        <v>7</v>
      </c>
      <c r="AI92" s="2">
        <v>0.08</v>
      </c>
      <c r="AJ92" s="1">
        <f t="shared" si="99"/>
        <v>9.2111747942359878E-2</v>
      </c>
      <c r="AK92" s="9">
        <f t="shared" si="100"/>
        <v>13.818291666666667</v>
      </c>
      <c r="AL92" s="1">
        <f t="shared" si="101"/>
        <v>0.45</v>
      </c>
      <c r="AM92" s="17">
        <f t="shared" si="102"/>
        <v>820925.16666666663</v>
      </c>
      <c r="AN92" s="1">
        <f t="shared" si="103"/>
        <v>10448957162.869925</v>
      </c>
    </row>
    <row r="93" spans="1:48" x14ac:dyDescent="0.15">
      <c r="C93" s="7">
        <v>4</v>
      </c>
      <c r="D93" s="7">
        <f t="shared" si="104"/>
        <v>26.284758980666702</v>
      </c>
      <c r="E93" s="10">
        <f t="shared" si="105"/>
        <v>22.756946937741901</v>
      </c>
      <c r="F93" s="7" t="s">
        <v>83</v>
      </c>
      <c r="G93" s="1">
        <v>5</v>
      </c>
      <c r="H93" s="9">
        <f t="shared" si="88"/>
        <v>26.284758980666702</v>
      </c>
      <c r="I93" s="9">
        <f t="shared" si="89"/>
        <v>299.43475898066669</v>
      </c>
      <c r="J93" s="9">
        <f t="shared" si="90"/>
        <v>0.39824306641523621</v>
      </c>
      <c r="K93" s="9">
        <f t="shared" si="91"/>
        <v>13.818291666666667</v>
      </c>
      <c r="L93" s="9">
        <f t="shared" si="92"/>
        <v>3.1782070833333336</v>
      </c>
      <c r="M93" s="1" t="s">
        <v>85</v>
      </c>
      <c r="N93" s="9">
        <f>(O92-P92)*$C$21/100</f>
        <v>6.8984881461618341</v>
      </c>
      <c r="O93" s="9">
        <f t="shared" si="106"/>
        <v>3.5412854068155353</v>
      </c>
      <c r="P93" s="9">
        <f t="shared" si="93"/>
        <v>1.410292359461746</v>
      </c>
      <c r="Q93" s="12">
        <f t="shared" si="94"/>
        <v>0.63463156175778568</v>
      </c>
      <c r="R93" s="9">
        <f t="shared" si="95"/>
        <v>1.4301931875000002</v>
      </c>
      <c r="S93" s="13">
        <f t="shared" si="96"/>
        <v>0.44373834759144071</v>
      </c>
      <c r="T93" s="2">
        <f t="shared" si="97"/>
        <v>0.23</v>
      </c>
      <c r="U93" s="14">
        <f t="shared" si="98"/>
        <v>0.10205981994603136</v>
      </c>
      <c r="V93" s="2">
        <v>220</v>
      </c>
      <c r="W93" s="2">
        <v>0.12</v>
      </c>
      <c r="X93" s="2">
        <v>15.1</v>
      </c>
      <c r="Y93" s="2">
        <v>0.13</v>
      </c>
      <c r="Z93" s="2">
        <v>6</v>
      </c>
      <c r="AA93" s="2">
        <v>0.35</v>
      </c>
      <c r="AB93" s="2"/>
      <c r="AC93" s="2"/>
      <c r="AD93" s="2">
        <v>110</v>
      </c>
      <c r="AE93" s="2">
        <v>0.02</v>
      </c>
      <c r="AF93" s="2">
        <v>3</v>
      </c>
      <c r="AG93" s="2">
        <v>7.0000000000000007E-2</v>
      </c>
      <c r="AH93" s="2">
        <v>7</v>
      </c>
      <c r="AI93" s="2">
        <v>0.08</v>
      </c>
      <c r="AJ93" s="1">
        <f t="shared" si="99"/>
        <v>6.4204035713728458E-2</v>
      </c>
      <c r="AK93" s="9">
        <f t="shared" si="100"/>
        <v>13.818291666666667</v>
      </c>
      <c r="AL93" s="1">
        <f t="shared" si="101"/>
        <v>0.45</v>
      </c>
      <c r="AM93" s="17">
        <f t="shared" si="102"/>
        <v>820925.16666666663</v>
      </c>
      <c r="AN93" s="1">
        <f t="shared" si="103"/>
        <v>7283166738.6870346</v>
      </c>
    </row>
    <row r="94" spans="1:48" x14ac:dyDescent="0.15">
      <c r="C94" s="7">
        <v>5</v>
      </c>
      <c r="D94" s="7">
        <f t="shared" si="104"/>
        <v>29.747367247741899</v>
      </c>
      <c r="E94" s="10">
        <f t="shared" si="105"/>
        <v>26.284758980666702</v>
      </c>
      <c r="F94" s="7" t="s">
        <v>85</v>
      </c>
      <c r="G94" s="1">
        <v>6</v>
      </c>
      <c r="H94" s="9">
        <f t="shared" si="88"/>
        <v>29.747367247741899</v>
      </c>
      <c r="I94" s="9">
        <f t="shared" si="89"/>
        <v>302.8973672477419</v>
      </c>
      <c r="J94" s="9">
        <f t="shared" si="90"/>
        <v>0.57754550422167383</v>
      </c>
      <c r="K94" s="9">
        <f t="shared" si="91"/>
        <v>13.818291666666667</v>
      </c>
      <c r="L94" s="9">
        <f t="shared" si="92"/>
        <v>3.1782070833333336</v>
      </c>
      <c r="M94" s="1" t="s">
        <v>83</v>
      </c>
      <c r="O94" s="9">
        <f t="shared" si="106"/>
        <v>5.309200130687123</v>
      </c>
      <c r="P94" s="9">
        <f t="shared" si="93"/>
        <v>3.066304666491471</v>
      </c>
      <c r="Q94" s="12">
        <f t="shared" si="94"/>
        <v>1.379837099921162</v>
      </c>
      <c r="R94" s="9">
        <f t="shared" si="95"/>
        <v>1.4301931875000002</v>
      </c>
      <c r="S94" s="13">
        <f t="shared" si="96"/>
        <v>0.96479070938181333</v>
      </c>
      <c r="T94" s="2">
        <f t="shared" si="97"/>
        <v>0.23</v>
      </c>
      <c r="U94" s="14">
        <f t="shared" si="98"/>
        <v>0.22190186315781707</v>
      </c>
      <c r="V94" s="2">
        <v>220</v>
      </c>
      <c r="W94" s="2">
        <v>0.12</v>
      </c>
      <c r="X94" s="2">
        <v>15.1</v>
      </c>
      <c r="Y94" s="2">
        <v>0.13</v>
      </c>
      <c r="Z94" s="2">
        <v>6</v>
      </c>
      <c r="AA94" s="2">
        <v>0.35</v>
      </c>
      <c r="AB94" s="2"/>
      <c r="AC94" s="2"/>
      <c r="AD94" s="2">
        <v>110</v>
      </c>
      <c r="AE94" s="2">
        <v>0.02</v>
      </c>
      <c r="AF94" s="2">
        <v>3</v>
      </c>
      <c r="AG94" s="2">
        <v>7.0000000000000007E-2</v>
      </c>
      <c r="AH94" s="2">
        <v>7</v>
      </c>
      <c r="AI94" s="2">
        <v>0.08</v>
      </c>
      <c r="AJ94" s="1">
        <f t="shared" si="99"/>
        <v>0.10033641174208185</v>
      </c>
      <c r="AK94" s="9">
        <f t="shared" si="100"/>
        <v>13.818291666666667</v>
      </c>
      <c r="AL94" s="1">
        <f t="shared" si="101"/>
        <v>0.45</v>
      </c>
      <c r="AM94" s="17">
        <f t="shared" si="102"/>
        <v>820925.16666666663</v>
      </c>
      <c r="AN94" s="1">
        <f t="shared" si="103"/>
        <v>11381945208.825577</v>
      </c>
    </row>
    <row r="95" spans="1:48" x14ac:dyDescent="0.15">
      <c r="C95" s="7">
        <v>6</v>
      </c>
      <c r="D95" s="7">
        <f t="shared" si="104"/>
        <v>28.129877999333299</v>
      </c>
      <c r="E95" s="10">
        <f t="shared" si="105"/>
        <v>29.747367247741899</v>
      </c>
      <c r="F95" s="7" t="s">
        <v>83</v>
      </c>
      <c r="G95" s="1">
        <v>7</v>
      </c>
      <c r="H95" s="9">
        <f t="shared" si="88"/>
        <v>28.129877999333299</v>
      </c>
      <c r="I95" s="9">
        <f t="shared" si="89"/>
        <v>301.27987799933328</v>
      </c>
      <c r="J95" s="9">
        <f t="shared" si="90"/>
        <v>0.48599911671892632</v>
      </c>
      <c r="K95" s="9">
        <f t="shared" si="91"/>
        <v>13.818291666666667</v>
      </c>
      <c r="L95" s="9">
        <f t="shared" si="92"/>
        <v>3.1782070833333336</v>
      </c>
      <c r="M95" s="1" t="s">
        <v>83</v>
      </c>
      <c r="O95" s="9">
        <f t="shared" si="106"/>
        <v>5.4211025475289869</v>
      </c>
      <c r="P95" s="9">
        <f t="shared" si="93"/>
        <v>2.6346510497418087</v>
      </c>
      <c r="Q95" s="12">
        <f t="shared" si="94"/>
        <v>1.1855929723838139</v>
      </c>
      <c r="R95" s="9">
        <f t="shared" si="95"/>
        <v>1.4301931875000002</v>
      </c>
      <c r="S95" s="13">
        <f t="shared" si="96"/>
        <v>0.82897400347448769</v>
      </c>
      <c r="T95" s="2">
        <f t="shared" si="97"/>
        <v>0.23</v>
      </c>
      <c r="U95" s="14">
        <f t="shared" si="98"/>
        <v>0.19066402079913217</v>
      </c>
      <c r="V95" s="2">
        <v>220</v>
      </c>
      <c r="W95" s="2">
        <v>0.12</v>
      </c>
      <c r="X95" s="2">
        <v>15.1</v>
      </c>
      <c r="Y95" s="2">
        <v>0.13</v>
      </c>
      <c r="Z95" s="2">
        <v>6</v>
      </c>
      <c r="AA95" s="2">
        <v>0.35</v>
      </c>
      <c r="AB95" s="2"/>
      <c r="AC95" s="2"/>
      <c r="AD95" s="2">
        <v>110</v>
      </c>
      <c r="AE95" s="2">
        <v>0.02</v>
      </c>
      <c r="AF95" s="2">
        <v>3</v>
      </c>
      <c r="AG95" s="2">
        <v>7.0000000000000007E-2</v>
      </c>
      <c r="AH95" s="2">
        <v>7</v>
      </c>
      <c r="AI95" s="2">
        <v>0.08</v>
      </c>
      <c r="AJ95" s="1">
        <f t="shared" si="99"/>
        <v>9.0918202270938359E-2</v>
      </c>
      <c r="AK95" s="9">
        <f t="shared" si="100"/>
        <v>13.818291666666667</v>
      </c>
      <c r="AL95" s="1">
        <f t="shared" si="101"/>
        <v>0.45</v>
      </c>
      <c r="AM95" s="17">
        <f t="shared" si="102"/>
        <v>820925.16666666663</v>
      </c>
      <c r="AN95" s="1">
        <f t="shared" si="103"/>
        <v>10313563927.249031</v>
      </c>
    </row>
    <row r="96" spans="1:48" x14ac:dyDescent="0.15">
      <c r="C96" s="7">
        <v>7</v>
      </c>
      <c r="D96" s="7">
        <f t="shared" si="104"/>
        <v>27.132301567741901</v>
      </c>
      <c r="E96" s="10">
        <f t="shared" si="105"/>
        <v>28.129877999333299</v>
      </c>
      <c r="F96" s="7" t="s">
        <v>83</v>
      </c>
      <c r="G96" s="1">
        <v>8</v>
      </c>
      <c r="H96" s="9">
        <f t="shared" si="88"/>
        <v>27.132301567741901</v>
      </c>
      <c r="I96" s="9">
        <f t="shared" si="89"/>
        <v>300.28230156774185</v>
      </c>
      <c r="J96" s="9">
        <f t="shared" si="90"/>
        <v>0.43652339310010996</v>
      </c>
      <c r="K96" s="9">
        <f t="shared" si="91"/>
        <v>13.818291666666667</v>
      </c>
      <c r="L96" s="9">
        <f t="shared" si="92"/>
        <v>3.1782070833333336</v>
      </c>
      <c r="M96" s="1" t="s">
        <v>83</v>
      </c>
      <c r="O96" s="9">
        <f t="shared" si="106"/>
        <v>5.9646585811205117</v>
      </c>
      <c r="P96" s="9">
        <f t="shared" si="93"/>
        <v>2.6037130025144131</v>
      </c>
      <c r="Q96" s="12">
        <f t="shared" si="94"/>
        <v>1.1716708511314859</v>
      </c>
      <c r="R96" s="9">
        <f t="shared" si="95"/>
        <v>1.4301931875000002</v>
      </c>
      <c r="S96" s="13">
        <f t="shared" si="96"/>
        <v>0.81923956943158471</v>
      </c>
      <c r="T96" s="2">
        <f t="shared" si="97"/>
        <v>0.23</v>
      </c>
      <c r="U96" s="14">
        <f t="shared" si="98"/>
        <v>0.18842510096926449</v>
      </c>
      <c r="V96" s="2">
        <v>220</v>
      </c>
      <c r="W96" s="2">
        <v>0.12</v>
      </c>
      <c r="X96" s="2">
        <v>15.1</v>
      </c>
      <c r="Y96" s="2">
        <v>0.13</v>
      </c>
      <c r="Z96" s="2">
        <v>6</v>
      </c>
      <c r="AA96" s="2">
        <v>0.35</v>
      </c>
      <c r="AB96" s="2"/>
      <c r="AC96" s="2"/>
      <c r="AD96" s="2">
        <v>110</v>
      </c>
      <c r="AE96" s="2">
        <v>0.02</v>
      </c>
      <c r="AF96" s="2">
        <v>3</v>
      </c>
      <c r="AG96" s="2">
        <v>7.0000000000000007E-2</v>
      </c>
      <c r="AH96" s="2">
        <v>7</v>
      </c>
      <c r="AI96" s="2">
        <v>0.08</v>
      </c>
      <c r="AJ96" s="1">
        <f t="shared" si="99"/>
        <v>9.0243167942233249E-2</v>
      </c>
      <c r="AK96" s="9">
        <f t="shared" si="100"/>
        <v>13.818291666666667</v>
      </c>
      <c r="AL96" s="1">
        <f t="shared" si="101"/>
        <v>0.45</v>
      </c>
      <c r="AM96" s="17">
        <f t="shared" si="102"/>
        <v>820925.16666666663</v>
      </c>
      <c r="AN96" s="1">
        <f t="shared" si="103"/>
        <v>10236989495.195911</v>
      </c>
    </row>
    <row r="97" spans="1:50" x14ac:dyDescent="0.15">
      <c r="C97" s="7">
        <v>8</v>
      </c>
      <c r="D97" s="7">
        <f t="shared" si="104"/>
        <v>26.564578732258099</v>
      </c>
      <c r="E97" s="10">
        <f t="shared" si="105"/>
        <v>27.132301567741901</v>
      </c>
      <c r="F97" s="7" t="s">
        <v>83</v>
      </c>
      <c r="G97" s="1">
        <v>9</v>
      </c>
      <c r="H97" s="9">
        <f t="shared" si="88"/>
        <v>26.564578732258099</v>
      </c>
      <c r="I97" s="9">
        <f t="shared" si="89"/>
        <v>299.71457873225808</v>
      </c>
      <c r="J97" s="9">
        <f t="shared" si="90"/>
        <v>0.410518625259157</v>
      </c>
      <c r="K97" s="9">
        <f t="shared" si="91"/>
        <v>13.818291666666667</v>
      </c>
      <c r="L97" s="9">
        <f t="shared" si="92"/>
        <v>3.1782070833333336</v>
      </c>
      <c r="M97" s="1" t="s">
        <v>83</v>
      </c>
      <c r="O97" s="9">
        <f t="shared" si="106"/>
        <v>6.5391526619394327</v>
      </c>
      <c r="P97" s="9">
        <f t="shared" si="93"/>
        <v>2.6844439611391331</v>
      </c>
      <c r="Q97" s="12">
        <f t="shared" si="94"/>
        <v>1.2079997825126099</v>
      </c>
      <c r="R97" s="9">
        <f t="shared" si="95"/>
        <v>1.4301931875000002</v>
      </c>
      <c r="S97" s="13">
        <f t="shared" si="96"/>
        <v>0.84464098491771744</v>
      </c>
      <c r="T97" s="2">
        <f t="shared" si="97"/>
        <v>0.23</v>
      </c>
      <c r="U97" s="14">
        <f t="shared" si="98"/>
        <v>0.19426742653107501</v>
      </c>
      <c r="V97" s="2">
        <v>220</v>
      </c>
      <c r="W97" s="2">
        <v>0.12</v>
      </c>
      <c r="X97" s="2">
        <v>15.1</v>
      </c>
      <c r="Y97" s="2">
        <v>0.13</v>
      </c>
      <c r="Z97" s="2">
        <v>6</v>
      </c>
      <c r="AA97" s="2">
        <v>0.35</v>
      </c>
      <c r="AB97" s="2"/>
      <c r="AC97" s="2"/>
      <c r="AD97" s="2">
        <v>110</v>
      </c>
      <c r="AE97" s="2">
        <v>0.02</v>
      </c>
      <c r="AF97" s="2">
        <v>3</v>
      </c>
      <c r="AG97" s="2">
        <v>7.0000000000000007E-2</v>
      </c>
      <c r="AH97" s="2">
        <v>7</v>
      </c>
      <c r="AI97" s="2">
        <v>0.08</v>
      </c>
      <c r="AJ97" s="1">
        <f t="shared" si="99"/>
        <v>9.200462909911912E-2</v>
      </c>
      <c r="AK97" s="9">
        <f t="shared" si="100"/>
        <v>13.818291666666667</v>
      </c>
      <c r="AL97" s="1">
        <f t="shared" si="101"/>
        <v>0.45</v>
      </c>
      <c r="AM97" s="17">
        <f t="shared" si="102"/>
        <v>820925.16666666663</v>
      </c>
      <c r="AN97" s="1">
        <f t="shared" si="103"/>
        <v>10436805833.323347</v>
      </c>
    </row>
    <row r="98" spans="1:50" x14ac:dyDescent="0.15">
      <c r="C98" s="7">
        <v>9</v>
      </c>
      <c r="D98" s="7">
        <f t="shared" si="104"/>
        <v>26.519054647000001</v>
      </c>
      <c r="E98" s="10">
        <f t="shared" si="105"/>
        <v>26.564578732258099</v>
      </c>
      <c r="F98" s="7" t="s">
        <v>83</v>
      </c>
      <c r="G98" s="1">
        <v>10</v>
      </c>
      <c r="H98" s="9">
        <f t="shared" si="88"/>
        <v>26.519054647000001</v>
      </c>
      <c r="I98" s="9">
        <f t="shared" si="89"/>
        <v>299.669054647</v>
      </c>
      <c r="J98" s="9">
        <f t="shared" si="90"/>
        <v>0.40849761340062746</v>
      </c>
      <c r="K98" s="9">
        <f t="shared" si="91"/>
        <v>13.818291666666667</v>
      </c>
      <c r="L98" s="9">
        <f t="shared" si="92"/>
        <v>3.1782070833333336</v>
      </c>
      <c r="M98" s="1" t="s">
        <v>83</v>
      </c>
      <c r="O98" s="9">
        <f t="shared" si="106"/>
        <v>7.0329157841336336</v>
      </c>
      <c r="P98" s="9">
        <f t="shared" si="93"/>
        <v>2.8729293130661917</v>
      </c>
      <c r="Q98" s="12">
        <f t="shared" si="94"/>
        <v>1.2928181908797862</v>
      </c>
      <c r="R98" s="9">
        <f t="shared" si="95"/>
        <v>1.4301931875000002</v>
      </c>
      <c r="S98" s="13">
        <f t="shared" si="96"/>
        <v>0.90394654524935358</v>
      </c>
      <c r="T98" s="2">
        <f t="shared" si="97"/>
        <v>0.23</v>
      </c>
      <c r="U98" s="14">
        <f t="shared" si="98"/>
        <v>0.20790770540735135</v>
      </c>
      <c r="V98" s="2">
        <v>220</v>
      </c>
      <c r="W98" s="2">
        <v>0.12</v>
      </c>
      <c r="X98" s="2">
        <v>15.1</v>
      </c>
      <c r="Y98" s="2">
        <v>0.13</v>
      </c>
      <c r="Z98" s="2">
        <v>6</v>
      </c>
      <c r="AA98" s="2">
        <v>0.35</v>
      </c>
      <c r="AB98" s="2"/>
      <c r="AC98" s="2"/>
      <c r="AD98" s="2">
        <v>110</v>
      </c>
      <c r="AE98" s="2">
        <v>0.02</v>
      </c>
      <c r="AF98" s="2">
        <v>3</v>
      </c>
      <c r="AG98" s="2">
        <v>7.0000000000000007E-2</v>
      </c>
      <c r="AH98" s="2">
        <v>7</v>
      </c>
      <c r="AI98" s="2">
        <v>0.08</v>
      </c>
      <c r="AJ98" s="1">
        <f t="shared" si="99"/>
        <v>9.6117173180316443E-2</v>
      </c>
      <c r="AK98" s="9">
        <f t="shared" si="100"/>
        <v>13.818291666666667</v>
      </c>
      <c r="AL98" s="1">
        <f t="shared" si="101"/>
        <v>0.45</v>
      </c>
      <c r="AM98" s="17">
        <f t="shared" si="102"/>
        <v>820925.16666666663</v>
      </c>
      <c r="AN98" s="1">
        <f t="shared" si="103"/>
        <v>10903323925.69236</v>
      </c>
    </row>
    <row r="99" spans="1:50" x14ac:dyDescent="0.15">
      <c r="C99" s="7">
        <v>10</v>
      </c>
      <c r="D99" s="7">
        <f t="shared" si="104"/>
        <v>24.980164720645199</v>
      </c>
      <c r="E99" s="10">
        <f t="shared" si="105"/>
        <v>26.519054647000001</v>
      </c>
      <c r="F99" s="7" t="s">
        <v>83</v>
      </c>
      <c r="G99" s="1">
        <v>11</v>
      </c>
      <c r="H99" s="9">
        <f t="shared" si="88"/>
        <v>24.980164720645199</v>
      </c>
      <c r="I99" s="9">
        <f t="shared" si="89"/>
        <v>298.13016472064515</v>
      </c>
      <c r="J99" s="9">
        <f t="shared" si="90"/>
        <v>0.34542297579229947</v>
      </c>
      <c r="K99" s="9">
        <f t="shared" si="91"/>
        <v>13.818291666666667</v>
      </c>
      <c r="L99" s="9">
        <f t="shared" si="92"/>
        <v>3.1782070833333336</v>
      </c>
      <c r="M99" s="1" t="s">
        <v>85</v>
      </c>
      <c r="N99" s="9">
        <f>(O98-P98)*$C$21/100</f>
        <v>3.9519871475140693</v>
      </c>
      <c r="O99" s="9">
        <f t="shared" si="106"/>
        <v>3.3862064068867062</v>
      </c>
      <c r="P99" s="9">
        <f t="shared" si="93"/>
        <v>1.1696734937137561</v>
      </c>
      <c r="Q99" s="12">
        <f t="shared" si="94"/>
        <v>0.52635307217119021</v>
      </c>
      <c r="R99" s="9">
        <f t="shared" si="95"/>
        <v>1.4301931875000002</v>
      </c>
      <c r="S99" s="13">
        <f t="shared" si="96"/>
        <v>0.3680293520984137</v>
      </c>
      <c r="T99" s="2">
        <f t="shared" si="97"/>
        <v>0.23</v>
      </c>
      <c r="U99" s="14">
        <f t="shared" si="98"/>
        <v>8.4646750982635161E-2</v>
      </c>
      <c r="V99" s="2">
        <v>220</v>
      </c>
      <c r="W99" s="2">
        <v>0.12</v>
      </c>
      <c r="X99" s="2">
        <v>15.1</v>
      </c>
      <c r="Y99" s="2">
        <v>0.13</v>
      </c>
      <c r="Z99" s="2">
        <v>6</v>
      </c>
      <c r="AA99" s="2">
        <v>0.35</v>
      </c>
      <c r="AB99" s="2"/>
      <c r="AC99" s="2"/>
      <c r="AD99" s="2">
        <v>110</v>
      </c>
      <c r="AE99" s="2">
        <v>0.02</v>
      </c>
      <c r="AF99" s="2">
        <v>3</v>
      </c>
      <c r="AG99" s="2">
        <v>7.0000000000000007E-2</v>
      </c>
      <c r="AH99" s="2">
        <v>7</v>
      </c>
      <c r="AI99" s="2">
        <v>0.08</v>
      </c>
      <c r="AJ99" s="1">
        <f t="shared" si="99"/>
        <v>5.8953995421264505E-2</v>
      </c>
      <c r="AK99" s="9">
        <f t="shared" si="100"/>
        <v>13.818291666666667</v>
      </c>
      <c r="AL99" s="1">
        <f t="shared" si="101"/>
        <v>0.45</v>
      </c>
      <c r="AM99" s="17">
        <f t="shared" si="102"/>
        <v>820925.16666666663</v>
      </c>
      <c r="AN99" s="1">
        <f t="shared" si="103"/>
        <v>6687613540.0480871</v>
      </c>
    </row>
    <row r="100" spans="1:50" x14ac:dyDescent="0.15">
      <c r="C100" s="7">
        <v>11</v>
      </c>
      <c r="D100" s="7">
        <f t="shared" si="104"/>
        <v>21.3249433953333</v>
      </c>
      <c r="E100" s="10">
        <f t="shared" si="105"/>
        <v>24.980164720645199</v>
      </c>
      <c r="F100" s="7" t="s">
        <v>85</v>
      </c>
      <c r="G100" s="1">
        <v>12</v>
      </c>
      <c r="H100" s="9">
        <f t="shared" si="88"/>
        <v>21.3249433953333</v>
      </c>
      <c r="I100" s="9">
        <f t="shared" si="89"/>
        <v>294.4749433953333</v>
      </c>
      <c r="J100" s="9">
        <f t="shared" si="90"/>
        <v>0.23029881946905409</v>
      </c>
      <c r="K100" s="9">
        <f t="shared" si="91"/>
        <v>13.818291666666667</v>
      </c>
      <c r="L100" s="9">
        <f t="shared" si="92"/>
        <v>3.1782070833333336</v>
      </c>
      <c r="M100" s="1" t="s">
        <v>83</v>
      </c>
      <c r="O100" s="9">
        <f t="shared" si="106"/>
        <v>5.3947399965062832</v>
      </c>
      <c r="P100" s="9">
        <f t="shared" si="93"/>
        <v>1.2424022525378859</v>
      </c>
      <c r="Q100" s="12">
        <f t="shared" si="94"/>
        <v>0.55908101364204865</v>
      </c>
      <c r="R100" s="9">
        <f t="shared" si="95"/>
        <v>1.4301931875000002</v>
      </c>
      <c r="S100" s="13">
        <f t="shared" si="96"/>
        <v>0.39091293297189517</v>
      </c>
      <c r="T100" s="2">
        <f t="shared" si="97"/>
        <v>0.23</v>
      </c>
      <c r="U100" s="14">
        <f t="shared" si="98"/>
        <v>8.990997458353589E-2</v>
      </c>
      <c r="V100" s="2">
        <v>220</v>
      </c>
      <c r="W100" s="2">
        <v>0.12</v>
      </c>
      <c r="X100" s="2">
        <v>15.1</v>
      </c>
      <c r="Y100" s="2">
        <v>0.13</v>
      </c>
      <c r="Z100" s="2">
        <v>6</v>
      </c>
      <c r="AA100" s="2">
        <v>0.35</v>
      </c>
      <c r="AB100" s="2"/>
      <c r="AC100" s="2"/>
      <c r="AD100" s="2">
        <v>110</v>
      </c>
      <c r="AE100" s="2">
        <v>0.02</v>
      </c>
      <c r="AF100" s="2">
        <v>3</v>
      </c>
      <c r="AG100" s="2">
        <v>7.0000000000000007E-2</v>
      </c>
      <c r="AH100" s="2">
        <v>7</v>
      </c>
      <c r="AI100" s="2">
        <v>0.08</v>
      </c>
      <c r="AJ100" s="1">
        <f t="shared" si="99"/>
        <v>6.054085733693608E-2</v>
      </c>
      <c r="AK100" s="9">
        <f t="shared" si="100"/>
        <v>13.818291666666667</v>
      </c>
      <c r="AL100" s="1">
        <f t="shared" si="101"/>
        <v>0.45</v>
      </c>
      <c r="AM100" s="17">
        <f t="shared" si="102"/>
        <v>820925.16666666663</v>
      </c>
      <c r="AN100" s="1">
        <f t="shared" si="103"/>
        <v>6867623718.4524508</v>
      </c>
      <c r="AO100" s="1">
        <f>SUM(AN89:AN100)</f>
        <v>97656707311.378677</v>
      </c>
    </row>
    <row r="101" spans="1:50" x14ac:dyDescent="0.15">
      <c r="C101" s="7">
        <v>12</v>
      </c>
      <c r="D101" s="7">
        <f t="shared" si="104"/>
        <v>17.387201746451598</v>
      </c>
      <c r="E101" s="10">
        <f t="shared" si="105"/>
        <v>21.3249433953333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17.010710336129002</v>
      </c>
      <c r="E105" s="7"/>
      <c r="F105" s="7"/>
      <c r="G105" s="1">
        <v>1</v>
      </c>
      <c r="H105" s="9">
        <f t="shared" ref="H105:H116" si="107">E106</f>
        <v>17.010710336129002</v>
      </c>
      <c r="I105" s="9">
        <f t="shared" ref="I105:I116" si="108">H105+273.15</f>
        <v>290.160710336129</v>
      </c>
      <c r="J105" s="9">
        <f t="shared" ref="J105:J116" si="109">EXP(($C$15*(I105-$C$13))/($C$16*I105*$C$13))</f>
        <v>0.14085830132215388</v>
      </c>
      <c r="K105" s="9">
        <f t="shared" ref="K105:K116" si="110">$B$105/12</f>
        <v>52.122000000000007</v>
      </c>
      <c r="L105" s="9">
        <f t="shared" ref="L105:L116" si="111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12">O105*J105</f>
        <v>7.3418163815133053E-2</v>
      </c>
      <c r="Q105" s="12">
        <f t="shared" ref="Q105:Q116" si="113">P105*$B$107</f>
        <v>2.2025449144539914E-2</v>
      </c>
      <c r="R105" s="9">
        <f t="shared" ref="R105:R116" si="114">L105*$B$107</f>
        <v>0.156366</v>
      </c>
      <c r="S105" s="13">
        <f t="shared" ref="S105:S116" si="115">Q105/R105</f>
        <v>0.14085830132215388</v>
      </c>
      <c r="T105" s="2">
        <f t="shared" ref="T105:T116" si="116">$B$106/100</f>
        <v>0.01</v>
      </c>
      <c r="U105" s="14">
        <f t="shared" ref="U105:U116" si="117">S105*T105</f>
        <v>1.4085830132215388E-3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5.0000000000000001E-3</v>
      </c>
      <c r="AF105" s="2">
        <v>0.49</v>
      </c>
      <c r="AG105" s="14">
        <f t="shared" ref="AG105:AG116" si="118">AF105*AE105</f>
        <v>2.4499999999999999E-3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1.4999999999999999E-2</v>
      </c>
      <c r="AR105" s="2">
        <v>0.5</v>
      </c>
      <c r="AS105" s="2">
        <f t="shared" ref="AS105:AS116" si="119">AR105*AQ105</f>
        <v>7.4999999999999997E-3</v>
      </c>
      <c r="AT105" s="1">
        <f t="shared" ref="AT105:AT116" si="120">(AS105+AM105+AD105+AA105+U105+X105+AG105+AJ105+AP105)</f>
        <v>1.1358583013221537E-2</v>
      </c>
      <c r="AU105" s="9">
        <f t="shared" ref="AU105:AU116" si="121">$B$105/12</f>
        <v>52.122000000000007</v>
      </c>
      <c r="AV105" s="1">
        <f t="shared" ref="AV105:AV116" si="122">$B$107</f>
        <v>0.3</v>
      </c>
      <c r="AW105" s="1">
        <f t="shared" ref="AW105:AW116" si="123">$E$7/12</f>
        <v>47170.166666666664</v>
      </c>
      <c r="AX105" s="1">
        <f t="shared" ref="AX105:AX116" si="124">AW105*10000*AV105*0.67*AU105*AT105</f>
        <v>56131764.755562611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5">D90</f>
        <v>15.7095509593548</v>
      </c>
      <c r="E106" s="10">
        <f t="shared" ref="E106:E117" si="126">D105</f>
        <v>17.010710336129002</v>
      </c>
      <c r="F106" s="7" t="s">
        <v>83</v>
      </c>
      <c r="G106" s="1">
        <v>2</v>
      </c>
      <c r="H106" s="9">
        <f t="shared" si="107"/>
        <v>15.7095509593548</v>
      </c>
      <c r="I106" s="9">
        <f t="shared" si="108"/>
        <v>288.85955095935481</v>
      </c>
      <c r="J106" s="9">
        <f t="shared" si="109"/>
        <v>0.12109798181521114</v>
      </c>
      <c r="K106" s="9">
        <f t="shared" si="110"/>
        <v>52.122000000000007</v>
      </c>
      <c r="L106" s="9">
        <f t="shared" si="111"/>
        <v>0.52122000000000002</v>
      </c>
      <c r="M106" s="1" t="s">
        <v>83</v>
      </c>
      <c r="O106" s="9">
        <f t="shared" ref="O106:O116" si="127">L106+O105-P105-N106</f>
        <v>0.96902183618486704</v>
      </c>
      <c r="P106" s="9">
        <f t="shared" si="112"/>
        <v>0.11734658869685753</v>
      </c>
      <c r="Q106" s="12">
        <f t="shared" si="113"/>
        <v>3.5203976609057261E-2</v>
      </c>
      <c r="R106" s="9">
        <f t="shared" si="114"/>
        <v>0.156366</v>
      </c>
      <c r="S106" s="13">
        <f t="shared" si="115"/>
        <v>0.22513830761839057</v>
      </c>
      <c r="T106" s="2">
        <f t="shared" si="116"/>
        <v>0.01</v>
      </c>
      <c r="U106" s="14">
        <f t="shared" si="117"/>
        <v>2.2513830761839056E-3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5.0000000000000001E-3</v>
      </c>
      <c r="AF106" s="2">
        <v>0.49</v>
      </c>
      <c r="AG106" s="14">
        <f t="shared" si="118"/>
        <v>2.4499999999999999E-3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1.4999999999999999E-2</v>
      </c>
      <c r="AR106" s="2">
        <v>0.5</v>
      </c>
      <c r="AS106" s="2">
        <f t="shared" si="119"/>
        <v>7.4999999999999997E-3</v>
      </c>
      <c r="AT106" s="1">
        <f t="shared" si="120"/>
        <v>1.2201383076183906E-2</v>
      </c>
      <c r="AU106" s="9">
        <f t="shared" si="121"/>
        <v>52.122000000000007</v>
      </c>
      <c r="AV106" s="1">
        <f t="shared" si="122"/>
        <v>0.3</v>
      </c>
      <c r="AW106" s="1">
        <f t="shared" si="123"/>
        <v>47170.166666666664</v>
      </c>
      <c r="AX106" s="1">
        <f t="shared" si="124"/>
        <v>60296708.11294356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5"/>
        <v>19.6666346007143</v>
      </c>
      <c r="E107" s="10">
        <f t="shared" si="126"/>
        <v>15.7095509593548</v>
      </c>
      <c r="F107" s="7" t="s">
        <v>83</v>
      </c>
      <c r="G107" s="1">
        <v>3</v>
      </c>
      <c r="H107" s="9">
        <f t="shared" si="107"/>
        <v>19.6666346007143</v>
      </c>
      <c r="I107" s="9">
        <f t="shared" si="108"/>
        <v>292.81663460071428</v>
      </c>
      <c r="J107" s="9">
        <f t="shared" si="109"/>
        <v>0.19097090858005086</v>
      </c>
      <c r="K107" s="9">
        <f t="shared" si="110"/>
        <v>52.122000000000007</v>
      </c>
      <c r="L107" s="9">
        <f t="shared" si="111"/>
        <v>0.52122000000000002</v>
      </c>
      <c r="M107" s="1" t="s">
        <v>83</v>
      </c>
      <c r="O107" s="9">
        <f t="shared" si="127"/>
        <v>1.3728952474880096</v>
      </c>
      <c r="P107" s="9">
        <f t="shared" si="112"/>
        <v>0.26218305279801901</v>
      </c>
      <c r="Q107" s="12">
        <f t="shared" si="113"/>
        <v>7.8654915839405704E-2</v>
      </c>
      <c r="R107" s="9">
        <f t="shared" si="114"/>
        <v>0.156366</v>
      </c>
      <c r="S107" s="13">
        <f t="shared" si="115"/>
        <v>0.5030180207935594</v>
      </c>
      <c r="T107" s="2">
        <f t="shared" si="116"/>
        <v>0.01</v>
      </c>
      <c r="U107" s="14">
        <f t="shared" si="117"/>
        <v>5.0301802079355936E-3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5.0000000000000001E-3</v>
      </c>
      <c r="AF107" s="2">
        <v>0.49</v>
      </c>
      <c r="AG107" s="14">
        <f t="shared" si="118"/>
        <v>2.4499999999999999E-3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1.4999999999999999E-2</v>
      </c>
      <c r="AR107" s="2">
        <v>0.5</v>
      </c>
      <c r="AS107" s="2">
        <f t="shared" si="119"/>
        <v>7.4999999999999997E-3</v>
      </c>
      <c r="AT107" s="1">
        <f t="shared" si="120"/>
        <v>1.4980180207935595E-2</v>
      </c>
      <c r="AU107" s="9">
        <f t="shared" si="121"/>
        <v>52.122000000000007</v>
      </c>
      <c r="AV107" s="1">
        <f t="shared" si="122"/>
        <v>0.3</v>
      </c>
      <c r="AW107" s="1">
        <f t="shared" si="123"/>
        <v>47170.166666666664</v>
      </c>
      <c r="AX107" s="1">
        <f t="shared" si="124"/>
        <v>74028948.016579121</v>
      </c>
    </row>
    <row r="108" spans="1:50" x14ac:dyDescent="0.15">
      <c r="C108" s="7">
        <v>3</v>
      </c>
      <c r="D108" s="7">
        <f t="shared" si="125"/>
        <v>22.756946937741901</v>
      </c>
      <c r="E108" s="10">
        <f t="shared" si="126"/>
        <v>19.6666346007143</v>
      </c>
      <c r="F108" s="7" t="s">
        <v>83</v>
      </c>
      <c r="G108" s="1">
        <v>4</v>
      </c>
      <c r="H108" s="9">
        <f t="shared" si="107"/>
        <v>22.756946937741901</v>
      </c>
      <c r="I108" s="9">
        <f t="shared" si="108"/>
        <v>295.90694693774185</v>
      </c>
      <c r="J108" s="9">
        <f t="shared" si="109"/>
        <v>0.27026178925659178</v>
      </c>
      <c r="K108" s="9">
        <f t="shared" si="110"/>
        <v>52.122000000000007</v>
      </c>
      <c r="L108" s="9">
        <f t="shared" si="111"/>
        <v>0.52122000000000002</v>
      </c>
      <c r="M108" s="1" t="s">
        <v>83</v>
      </c>
      <c r="O108" s="9">
        <f t="shared" si="127"/>
        <v>1.6319321946899907</v>
      </c>
      <c r="P108" s="9">
        <f t="shared" si="112"/>
        <v>0.44104891488235359</v>
      </c>
      <c r="Q108" s="12">
        <f t="shared" si="113"/>
        <v>0.13231467446470607</v>
      </c>
      <c r="R108" s="9">
        <f t="shared" si="114"/>
        <v>0.156366</v>
      </c>
      <c r="S108" s="13">
        <f t="shared" si="115"/>
        <v>0.84618570830427375</v>
      </c>
      <c r="T108" s="2">
        <f t="shared" si="116"/>
        <v>0.01</v>
      </c>
      <c r="U108" s="14">
        <f t="shared" si="117"/>
        <v>8.4618570830427373E-3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8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9"/>
        <v>0.01</v>
      </c>
      <c r="AT108" s="1">
        <f t="shared" si="120"/>
        <v>2.3361857083042739E-2</v>
      </c>
      <c r="AU108" s="9">
        <f t="shared" si="121"/>
        <v>52.122000000000007</v>
      </c>
      <c r="AV108" s="1">
        <f t="shared" si="122"/>
        <v>0.3</v>
      </c>
      <c r="AW108" s="1">
        <f t="shared" si="123"/>
        <v>47170.166666666664</v>
      </c>
      <c r="AX108" s="1">
        <f t="shared" si="124"/>
        <v>115449459.18976073</v>
      </c>
    </row>
    <row r="109" spans="1:50" x14ac:dyDescent="0.15">
      <c r="C109" s="7">
        <v>4</v>
      </c>
      <c r="D109" s="7">
        <f t="shared" si="125"/>
        <v>26.284758980666702</v>
      </c>
      <c r="E109" s="10">
        <f t="shared" si="126"/>
        <v>22.756946937741901</v>
      </c>
      <c r="F109" s="7" t="s">
        <v>83</v>
      </c>
      <c r="G109" s="1">
        <v>5</v>
      </c>
      <c r="H109" s="9">
        <f t="shared" si="107"/>
        <v>26.284758980666702</v>
      </c>
      <c r="I109" s="9">
        <f t="shared" si="108"/>
        <v>299.43475898066669</v>
      </c>
      <c r="J109" s="9">
        <f t="shared" si="109"/>
        <v>0.39824306641523621</v>
      </c>
      <c r="K109" s="9">
        <f t="shared" si="110"/>
        <v>52.122000000000007</v>
      </c>
      <c r="L109" s="9">
        <f t="shared" si="111"/>
        <v>0.52122000000000002</v>
      </c>
      <c r="M109" s="1" t="s">
        <v>85</v>
      </c>
      <c r="N109" s="9">
        <f>(O108-P108)*$C$21/100</f>
        <v>1.1313391158172552</v>
      </c>
      <c r="O109" s="9">
        <f t="shared" si="127"/>
        <v>0.580764163990382</v>
      </c>
      <c r="P109" s="9">
        <f t="shared" si="112"/>
        <v>0.23128530153161084</v>
      </c>
      <c r="Q109" s="12">
        <f t="shared" si="113"/>
        <v>6.9385590459483254E-2</v>
      </c>
      <c r="R109" s="9">
        <f t="shared" si="114"/>
        <v>0.156366</v>
      </c>
      <c r="S109" s="13">
        <f t="shared" si="115"/>
        <v>0.44373834759144093</v>
      </c>
      <c r="T109" s="2">
        <f t="shared" si="116"/>
        <v>0.01</v>
      </c>
      <c r="U109" s="14">
        <f t="shared" si="117"/>
        <v>4.437383475914409E-3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8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9"/>
        <v>0.01</v>
      </c>
      <c r="AT109" s="1">
        <f t="shared" si="120"/>
        <v>1.9337383475914412E-2</v>
      </c>
      <c r="AU109" s="9">
        <f t="shared" si="121"/>
        <v>52.122000000000007</v>
      </c>
      <c r="AV109" s="1">
        <f t="shared" si="122"/>
        <v>0.3</v>
      </c>
      <c r="AW109" s="1">
        <f t="shared" si="123"/>
        <v>47170.166666666664</v>
      </c>
      <c r="AX109" s="1">
        <f t="shared" si="124"/>
        <v>95561344.139023647</v>
      </c>
    </row>
    <row r="110" spans="1:50" x14ac:dyDescent="0.15">
      <c r="C110" s="7">
        <v>5</v>
      </c>
      <c r="D110" s="7">
        <f t="shared" si="125"/>
        <v>29.747367247741899</v>
      </c>
      <c r="E110" s="10">
        <f t="shared" si="126"/>
        <v>26.284758980666702</v>
      </c>
      <c r="F110" s="7" t="s">
        <v>85</v>
      </c>
      <c r="G110" s="1">
        <v>6</v>
      </c>
      <c r="H110" s="9">
        <f t="shared" si="107"/>
        <v>29.747367247741899</v>
      </c>
      <c r="I110" s="9">
        <f t="shared" si="108"/>
        <v>302.8973672477419</v>
      </c>
      <c r="J110" s="9">
        <f t="shared" si="109"/>
        <v>0.57754550422167383</v>
      </c>
      <c r="K110" s="9">
        <f t="shared" si="110"/>
        <v>52.122000000000007</v>
      </c>
      <c r="L110" s="9">
        <f t="shared" si="111"/>
        <v>0.52122000000000002</v>
      </c>
      <c r="M110" s="1" t="s">
        <v>83</v>
      </c>
      <c r="O110" s="9">
        <f t="shared" si="127"/>
        <v>0.87069886245877115</v>
      </c>
      <c r="P110" s="9">
        <f t="shared" si="112"/>
        <v>0.50286821354398881</v>
      </c>
      <c r="Q110" s="12">
        <f t="shared" si="113"/>
        <v>0.15086046406319664</v>
      </c>
      <c r="R110" s="9">
        <f t="shared" si="114"/>
        <v>0.156366</v>
      </c>
      <c r="S110" s="13">
        <f t="shared" si="115"/>
        <v>0.96479070938181344</v>
      </c>
      <c r="T110" s="2">
        <f t="shared" si="116"/>
        <v>0.01</v>
      </c>
      <c r="U110" s="14">
        <f t="shared" si="117"/>
        <v>9.6479070938181345E-3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8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9"/>
        <v>0.01</v>
      </c>
      <c r="AT110" s="1">
        <f t="shared" si="120"/>
        <v>2.4547907093818135E-2</v>
      </c>
      <c r="AU110" s="9">
        <f t="shared" si="121"/>
        <v>52.122000000000007</v>
      </c>
      <c r="AV110" s="1">
        <f t="shared" si="122"/>
        <v>0.3</v>
      </c>
      <c r="AW110" s="1">
        <f t="shared" si="123"/>
        <v>47170.166666666664</v>
      </c>
      <c r="AX110" s="1">
        <f t="shared" si="124"/>
        <v>121310672.69814312</v>
      </c>
    </row>
    <row r="111" spans="1:50" x14ac:dyDescent="0.15">
      <c r="C111" s="7">
        <v>6</v>
      </c>
      <c r="D111" s="7">
        <f t="shared" si="125"/>
        <v>28.129877999333299</v>
      </c>
      <c r="E111" s="10">
        <f t="shared" si="126"/>
        <v>29.747367247741899</v>
      </c>
      <c r="F111" s="7" t="s">
        <v>83</v>
      </c>
      <c r="G111" s="1">
        <v>7</v>
      </c>
      <c r="H111" s="9">
        <f t="shared" si="107"/>
        <v>28.129877999333299</v>
      </c>
      <c r="I111" s="9">
        <f t="shared" si="108"/>
        <v>301.27987799933328</v>
      </c>
      <c r="J111" s="9">
        <f t="shared" si="109"/>
        <v>0.48599911671892632</v>
      </c>
      <c r="K111" s="9">
        <f t="shared" si="110"/>
        <v>52.122000000000007</v>
      </c>
      <c r="L111" s="9">
        <f t="shared" si="111"/>
        <v>0.52122000000000002</v>
      </c>
      <c r="M111" s="1" t="s">
        <v>83</v>
      </c>
      <c r="O111" s="9">
        <f t="shared" si="127"/>
        <v>0.88905064891478225</v>
      </c>
      <c r="P111" s="9">
        <f t="shared" si="112"/>
        <v>0.43207783009097245</v>
      </c>
      <c r="Q111" s="12">
        <f t="shared" si="113"/>
        <v>0.12962334902729172</v>
      </c>
      <c r="R111" s="9">
        <f t="shared" si="114"/>
        <v>0.156366</v>
      </c>
      <c r="S111" s="13">
        <f t="shared" si="115"/>
        <v>0.82897400347448758</v>
      </c>
      <c r="T111" s="2">
        <f t="shared" si="116"/>
        <v>0.01</v>
      </c>
      <c r="U111" s="14">
        <f t="shared" si="117"/>
        <v>8.2897400347448757E-3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8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9"/>
        <v>0.01</v>
      </c>
      <c r="AT111" s="1">
        <f t="shared" si="120"/>
        <v>2.3189740034744874E-2</v>
      </c>
      <c r="AU111" s="9">
        <f t="shared" si="121"/>
        <v>52.122000000000007</v>
      </c>
      <c r="AV111" s="1">
        <f t="shared" si="122"/>
        <v>0.3</v>
      </c>
      <c r="AW111" s="1">
        <f t="shared" si="123"/>
        <v>47170.166666666664</v>
      </c>
      <c r="AX111" s="1">
        <f t="shared" si="124"/>
        <v>114598892.3845323</v>
      </c>
    </row>
    <row r="112" spans="1:50" x14ac:dyDescent="0.15">
      <c r="C112" s="7">
        <v>7</v>
      </c>
      <c r="D112" s="7">
        <f t="shared" si="125"/>
        <v>27.132301567741901</v>
      </c>
      <c r="E112" s="10">
        <f t="shared" si="126"/>
        <v>28.129877999333299</v>
      </c>
      <c r="F112" s="7" t="s">
        <v>83</v>
      </c>
      <c r="G112" s="1">
        <v>8</v>
      </c>
      <c r="H112" s="9">
        <f t="shared" si="107"/>
        <v>27.132301567741901</v>
      </c>
      <c r="I112" s="9">
        <f t="shared" si="108"/>
        <v>300.28230156774185</v>
      </c>
      <c r="J112" s="9">
        <f t="shared" si="109"/>
        <v>0.43652339310010996</v>
      </c>
      <c r="K112" s="9">
        <f t="shared" si="110"/>
        <v>52.122000000000007</v>
      </c>
      <c r="L112" s="9">
        <f t="shared" si="111"/>
        <v>0.52122000000000002</v>
      </c>
      <c r="M112" s="1" t="s">
        <v>83</v>
      </c>
      <c r="O112" s="9">
        <f t="shared" si="127"/>
        <v>0.97819281882380982</v>
      </c>
      <c r="P112" s="9">
        <f t="shared" si="112"/>
        <v>0.42700404837913059</v>
      </c>
      <c r="Q112" s="12">
        <f t="shared" si="113"/>
        <v>0.12810121451373918</v>
      </c>
      <c r="R112" s="9">
        <f t="shared" si="114"/>
        <v>0.156366</v>
      </c>
      <c r="S112" s="13">
        <f t="shared" si="115"/>
        <v>0.81923956943158471</v>
      </c>
      <c r="T112" s="2">
        <f t="shared" si="116"/>
        <v>0.01</v>
      </c>
      <c r="U112" s="14">
        <f t="shared" si="117"/>
        <v>8.1923956943158478E-3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8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9"/>
        <v>0.01</v>
      </c>
      <c r="AT112" s="1">
        <f t="shared" si="120"/>
        <v>2.309239569431585E-2</v>
      </c>
      <c r="AU112" s="9">
        <f t="shared" si="121"/>
        <v>52.122000000000007</v>
      </c>
      <c r="AV112" s="1">
        <f t="shared" si="122"/>
        <v>0.3</v>
      </c>
      <c r="AW112" s="1">
        <f t="shared" si="123"/>
        <v>47170.166666666664</v>
      </c>
      <c r="AX112" s="1">
        <f t="shared" si="124"/>
        <v>114117836.81528683</v>
      </c>
    </row>
    <row r="113" spans="1:53" x14ac:dyDescent="0.15">
      <c r="C113" s="7">
        <v>8</v>
      </c>
      <c r="D113" s="7">
        <f t="shared" si="125"/>
        <v>26.564578732258099</v>
      </c>
      <c r="E113" s="10">
        <f t="shared" si="126"/>
        <v>27.132301567741901</v>
      </c>
      <c r="F113" s="7" t="s">
        <v>83</v>
      </c>
      <c r="G113" s="1">
        <v>9</v>
      </c>
      <c r="H113" s="9">
        <f t="shared" si="107"/>
        <v>26.564578732258099</v>
      </c>
      <c r="I113" s="9">
        <f t="shared" si="108"/>
        <v>299.71457873225808</v>
      </c>
      <c r="J113" s="9">
        <f t="shared" si="109"/>
        <v>0.410518625259157</v>
      </c>
      <c r="K113" s="9">
        <f t="shared" si="110"/>
        <v>52.122000000000007</v>
      </c>
      <c r="L113" s="9">
        <f t="shared" si="111"/>
        <v>0.52122000000000002</v>
      </c>
      <c r="M113" s="1" t="s">
        <v>83</v>
      </c>
      <c r="O113" s="9">
        <f t="shared" si="127"/>
        <v>1.0724087704446792</v>
      </c>
      <c r="P113" s="9">
        <f t="shared" si="112"/>
        <v>0.44024377415881261</v>
      </c>
      <c r="Q113" s="12">
        <f t="shared" si="113"/>
        <v>0.13207313224764378</v>
      </c>
      <c r="R113" s="9">
        <f t="shared" si="114"/>
        <v>0.156366</v>
      </c>
      <c r="S113" s="13">
        <f t="shared" si="115"/>
        <v>0.84464098491771722</v>
      </c>
      <c r="T113" s="2">
        <f t="shared" si="116"/>
        <v>0.01</v>
      </c>
      <c r="U113" s="14">
        <f t="shared" si="117"/>
        <v>8.4464098491771732E-3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8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9"/>
        <v>0.01</v>
      </c>
      <c r="AT113" s="1">
        <f t="shared" si="120"/>
        <v>2.3346409849177172E-2</v>
      </c>
      <c r="AU113" s="9">
        <f t="shared" si="121"/>
        <v>52.122000000000007</v>
      </c>
      <c r="AV113" s="1">
        <f t="shared" si="122"/>
        <v>0.3</v>
      </c>
      <c r="AW113" s="1">
        <f t="shared" si="123"/>
        <v>47170.166666666664</v>
      </c>
      <c r="AX113" s="1">
        <f t="shared" si="124"/>
        <v>115373122.15930042</v>
      </c>
    </row>
    <row r="114" spans="1:53" x14ac:dyDescent="0.15">
      <c r="C114" s="7">
        <v>9</v>
      </c>
      <c r="D114" s="7">
        <f t="shared" si="125"/>
        <v>26.519054647000001</v>
      </c>
      <c r="E114" s="10">
        <f t="shared" si="126"/>
        <v>26.564578732258099</v>
      </c>
      <c r="F114" s="7" t="s">
        <v>83</v>
      </c>
      <c r="G114" s="1">
        <v>10</v>
      </c>
      <c r="H114" s="9">
        <f t="shared" si="107"/>
        <v>26.519054647000001</v>
      </c>
      <c r="I114" s="9">
        <f t="shared" si="108"/>
        <v>299.669054647</v>
      </c>
      <c r="J114" s="9">
        <f t="shared" si="109"/>
        <v>0.40849761340062746</v>
      </c>
      <c r="K114" s="9">
        <f t="shared" si="110"/>
        <v>52.122000000000007</v>
      </c>
      <c r="L114" s="9">
        <f t="shared" si="111"/>
        <v>0.52122000000000002</v>
      </c>
      <c r="M114" s="1" t="s">
        <v>83</v>
      </c>
      <c r="O114" s="9">
        <f t="shared" si="127"/>
        <v>1.1533849962858667</v>
      </c>
      <c r="P114" s="9">
        <f t="shared" si="112"/>
        <v>0.47115501831486811</v>
      </c>
      <c r="Q114" s="12">
        <f t="shared" si="113"/>
        <v>0.14134650549446043</v>
      </c>
      <c r="R114" s="9">
        <f t="shared" si="114"/>
        <v>0.156366</v>
      </c>
      <c r="S114" s="13">
        <f t="shared" si="115"/>
        <v>0.90394654524935358</v>
      </c>
      <c r="T114" s="2">
        <f t="shared" si="116"/>
        <v>0.01</v>
      </c>
      <c r="U114" s="14">
        <f t="shared" si="117"/>
        <v>9.0394654524935357E-3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8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9"/>
        <v>0.01</v>
      </c>
      <c r="AT114" s="1">
        <f t="shared" si="120"/>
        <v>2.3939465452493536E-2</v>
      </c>
      <c r="AU114" s="9">
        <f t="shared" si="121"/>
        <v>52.122000000000007</v>
      </c>
      <c r="AV114" s="1">
        <f t="shared" si="122"/>
        <v>0.3</v>
      </c>
      <c r="AW114" s="1">
        <f t="shared" si="123"/>
        <v>47170.166666666664</v>
      </c>
      <c r="AX114" s="1">
        <f t="shared" si="124"/>
        <v>118303880.12211791</v>
      </c>
    </row>
    <row r="115" spans="1:53" x14ac:dyDescent="0.15">
      <c r="C115" s="7">
        <v>10</v>
      </c>
      <c r="D115" s="7">
        <f t="shared" si="125"/>
        <v>24.980164720645199</v>
      </c>
      <c r="E115" s="10">
        <f t="shared" si="126"/>
        <v>26.519054647000001</v>
      </c>
      <c r="F115" s="7" t="s">
        <v>83</v>
      </c>
      <c r="G115" s="1">
        <v>11</v>
      </c>
      <c r="H115" s="9">
        <f t="shared" si="107"/>
        <v>24.980164720645199</v>
      </c>
      <c r="I115" s="9">
        <f t="shared" si="108"/>
        <v>298.13016472064515</v>
      </c>
      <c r="J115" s="9">
        <f t="shared" si="109"/>
        <v>0.34542297579229947</v>
      </c>
      <c r="K115" s="9">
        <f t="shared" si="110"/>
        <v>52.122000000000007</v>
      </c>
      <c r="L115" s="9">
        <f t="shared" si="111"/>
        <v>0.52122000000000002</v>
      </c>
      <c r="M115" s="1" t="s">
        <v>85</v>
      </c>
      <c r="N115" s="9">
        <f>(O114-P114)*$C$21/100</f>
        <v>0.64811847907244868</v>
      </c>
      <c r="O115" s="9">
        <f t="shared" si="127"/>
        <v>0.55533149889854994</v>
      </c>
      <c r="P115" s="9">
        <f t="shared" si="112"/>
        <v>0.19182425890073521</v>
      </c>
      <c r="Q115" s="12">
        <f t="shared" si="113"/>
        <v>5.754727767022056E-2</v>
      </c>
      <c r="R115" s="9">
        <f t="shared" si="114"/>
        <v>0.156366</v>
      </c>
      <c r="S115" s="13">
        <f t="shared" si="115"/>
        <v>0.3680293520984137</v>
      </c>
      <c r="T115" s="2">
        <f t="shared" si="116"/>
        <v>0.01</v>
      </c>
      <c r="U115" s="14">
        <f t="shared" si="117"/>
        <v>3.6802935209841372E-3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8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9"/>
        <v>0.01</v>
      </c>
      <c r="AT115" s="1">
        <f t="shared" si="120"/>
        <v>1.8580293520984136E-2</v>
      </c>
      <c r="AU115" s="9">
        <f t="shared" si="121"/>
        <v>52.122000000000007</v>
      </c>
      <c r="AV115" s="1">
        <f t="shared" si="122"/>
        <v>0.3</v>
      </c>
      <c r="AW115" s="1">
        <f t="shared" si="123"/>
        <v>47170.166666666664</v>
      </c>
      <c r="AX115" s="1">
        <f t="shared" si="124"/>
        <v>91819962.383968547</v>
      </c>
    </row>
    <row r="116" spans="1:53" x14ac:dyDescent="0.15">
      <c r="C116" s="7">
        <v>11</v>
      </c>
      <c r="D116" s="7">
        <f t="shared" si="125"/>
        <v>21.3249433953333</v>
      </c>
      <c r="E116" s="10">
        <f t="shared" si="126"/>
        <v>24.980164720645199</v>
      </c>
      <c r="F116" s="7" t="s">
        <v>85</v>
      </c>
      <c r="G116" s="1">
        <v>12</v>
      </c>
      <c r="H116" s="9">
        <f t="shared" si="107"/>
        <v>21.3249433953333</v>
      </c>
      <c r="I116" s="9">
        <f t="shared" si="108"/>
        <v>294.4749433953333</v>
      </c>
      <c r="J116" s="9">
        <f t="shared" si="109"/>
        <v>0.23029881946905409</v>
      </c>
      <c r="K116" s="9">
        <f t="shared" si="110"/>
        <v>52.122000000000007</v>
      </c>
      <c r="L116" s="9">
        <f t="shared" si="111"/>
        <v>0.52122000000000002</v>
      </c>
      <c r="M116" s="1" t="s">
        <v>83</v>
      </c>
      <c r="O116" s="9">
        <f t="shared" si="127"/>
        <v>0.88472723999781466</v>
      </c>
      <c r="P116" s="9">
        <f t="shared" si="112"/>
        <v>0.2037516389236112</v>
      </c>
      <c r="Q116" s="12">
        <f t="shared" si="113"/>
        <v>6.1125491677083359E-2</v>
      </c>
      <c r="R116" s="9">
        <f t="shared" si="114"/>
        <v>0.156366</v>
      </c>
      <c r="S116" s="13">
        <f t="shared" si="115"/>
        <v>0.39091293297189517</v>
      </c>
      <c r="T116" s="2">
        <f t="shared" si="116"/>
        <v>0.01</v>
      </c>
      <c r="U116" s="14">
        <f t="shared" si="117"/>
        <v>3.9091293297189517E-3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8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9"/>
        <v>0.01</v>
      </c>
      <c r="AT116" s="1">
        <f t="shared" si="120"/>
        <v>1.8809129329718954E-2</v>
      </c>
      <c r="AU116" s="9">
        <f t="shared" si="121"/>
        <v>52.122000000000007</v>
      </c>
      <c r="AV116" s="1">
        <f t="shared" si="122"/>
        <v>0.3</v>
      </c>
      <c r="AW116" s="1">
        <f t="shared" si="123"/>
        <v>47170.166666666664</v>
      </c>
      <c r="AX116" s="1">
        <f t="shared" si="124"/>
        <v>92950821.556155786</v>
      </c>
      <c r="AY116" s="1">
        <f>SUM(AX105:AX116)</f>
        <v>1169943412.3333745</v>
      </c>
    </row>
    <row r="117" spans="1:53" x14ac:dyDescent="0.15">
      <c r="C117" s="7">
        <v>12</v>
      </c>
      <c r="D117" s="7">
        <f t="shared" si="125"/>
        <v>17.387201746451598</v>
      </c>
      <c r="E117" s="10">
        <f t="shared" si="126"/>
        <v>21.3249433953333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17.010710336129002</v>
      </c>
      <c r="E121" s="7"/>
      <c r="F121" s="7"/>
      <c r="G121" s="1">
        <v>1</v>
      </c>
      <c r="H121" s="9">
        <f t="shared" ref="H121:H132" si="128">E122</f>
        <v>17.010710336129002</v>
      </c>
      <c r="I121" s="9">
        <f t="shared" ref="I121:I132" si="129">H121+273.15</f>
        <v>290.160710336129</v>
      </c>
      <c r="J121" s="9">
        <f t="shared" ref="J121:J132" si="130">EXP(($C$15*(I121-$C$13))/($C$16*I121*$C$13))</f>
        <v>0.14085830132215388</v>
      </c>
      <c r="K121" s="9">
        <f t="shared" ref="K121:K132" si="131">$B$121/12</f>
        <v>28.47</v>
      </c>
      <c r="L121" s="9">
        <f t="shared" ref="L121:L132" si="132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33">O121*J121</f>
        <v>4.0102358386417208E-2</v>
      </c>
      <c r="Q121" s="12">
        <f t="shared" ref="Q121:Q132" si="134">P121*$B$123</f>
        <v>1.323377826751768E-2</v>
      </c>
      <c r="R121" s="9">
        <f t="shared" ref="R121:R132" si="135">L121*$B$123</f>
        <v>9.3951000000000007E-2</v>
      </c>
      <c r="S121" s="13">
        <f t="shared" ref="S121:S132" si="136">Q121/R121</f>
        <v>0.14085830132215388</v>
      </c>
      <c r="T121" s="2">
        <f t="shared" ref="T121:T132" si="137">$B$122/100</f>
        <v>0.01</v>
      </c>
      <c r="U121" s="14">
        <f t="shared" ref="U121:U132" si="138">S121*T121</f>
        <v>1.4085830132215388E-3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5.0000000000000001E-3</v>
      </c>
      <c r="AF121" s="2">
        <v>0.49</v>
      </c>
      <c r="AG121" s="14">
        <f t="shared" ref="AG121:AG132" si="139">AF121*AE121</f>
        <v>2.4499999999999999E-3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1.4999999999999999E-2</v>
      </c>
      <c r="AR121" s="2">
        <v>0.5</v>
      </c>
      <c r="AS121" s="2">
        <f t="shared" ref="AS121:AS132" si="140">AR121*AQ121</f>
        <v>7.4999999999999997E-3</v>
      </c>
      <c r="AT121" s="1">
        <f t="shared" ref="AT121:AT132" si="141">(AS121+AM121+AD121+AA121+U121+X121+AG121+AJ121+AP121)</f>
        <v>1.1358583013221537E-2</v>
      </c>
      <c r="AU121" s="9">
        <f t="shared" ref="AU121:AU132" si="142">$B$121/12</f>
        <v>28.47</v>
      </c>
      <c r="AV121" s="1">
        <f t="shared" ref="AV121:AV132" si="143">$B$123</f>
        <v>0.33</v>
      </c>
      <c r="AW121" s="1">
        <f t="shared" ref="AW121:AW132" si="144">$E$8/12</f>
        <v>22833.333333333332</v>
      </c>
      <c r="AX121" s="1">
        <f t="shared" ref="AX121:AX132" si="145">AW121*10000*AV121*0.67*AU121*AT121</f>
        <v>16325619.976209076</v>
      </c>
      <c r="AZ121" s="1">
        <f t="shared" ref="AZ121:AZ132" si="146">$E$9/12</f>
        <v>16028.583333333334</v>
      </c>
      <c r="BA121" s="1">
        <f t="shared" ref="BA121:BA132" si="147">AZ121*10000*AV121*0.67*AU121*AT121</f>
        <v>11460287.310525484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8">D106</f>
        <v>15.7095509593548</v>
      </c>
      <c r="E122" s="10">
        <f t="shared" ref="E122:E133" si="149">D121</f>
        <v>17.010710336129002</v>
      </c>
      <c r="F122" s="7" t="s">
        <v>83</v>
      </c>
      <c r="G122" s="1">
        <v>2</v>
      </c>
      <c r="H122" s="9">
        <f t="shared" si="128"/>
        <v>15.7095509593548</v>
      </c>
      <c r="I122" s="9">
        <f t="shared" si="129"/>
        <v>288.85955095935481</v>
      </c>
      <c r="J122" s="9">
        <f t="shared" si="130"/>
        <v>0.12109798181521114</v>
      </c>
      <c r="K122" s="9">
        <f t="shared" si="131"/>
        <v>28.47</v>
      </c>
      <c r="L122" s="9">
        <f t="shared" si="132"/>
        <v>0.28470000000000001</v>
      </c>
      <c r="M122" s="1" t="s">
        <v>83</v>
      </c>
      <c r="O122" s="9">
        <f t="shared" ref="O122:O132" si="150">L122+O121-P121-N122</f>
        <v>0.52929764161358284</v>
      </c>
      <c r="P122" s="9">
        <f t="shared" si="133"/>
        <v>6.4096876178955792E-2</v>
      </c>
      <c r="Q122" s="12">
        <f t="shared" si="134"/>
        <v>2.1151969139055413E-2</v>
      </c>
      <c r="R122" s="9">
        <f t="shared" si="135"/>
        <v>9.3951000000000007E-2</v>
      </c>
      <c r="S122" s="13">
        <f t="shared" si="136"/>
        <v>0.22513830761839054</v>
      </c>
      <c r="T122" s="2">
        <f t="shared" si="137"/>
        <v>0.01</v>
      </c>
      <c r="U122" s="14">
        <f t="shared" si="138"/>
        <v>2.2513830761839056E-3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5.0000000000000001E-3</v>
      </c>
      <c r="AF122" s="2">
        <v>0.49</v>
      </c>
      <c r="AG122" s="14">
        <f t="shared" si="139"/>
        <v>2.4499999999999999E-3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1.4999999999999999E-2</v>
      </c>
      <c r="AR122" s="2">
        <v>0.5</v>
      </c>
      <c r="AS122" s="2">
        <f t="shared" si="140"/>
        <v>7.4999999999999997E-3</v>
      </c>
      <c r="AT122" s="1">
        <f t="shared" si="141"/>
        <v>1.2201383076183906E-2</v>
      </c>
      <c r="AU122" s="9">
        <f t="shared" si="142"/>
        <v>28.47</v>
      </c>
      <c r="AV122" s="1">
        <f t="shared" si="143"/>
        <v>0.33</v>
      </c>
      <c r="AW122" s="1">
        <f t="shared" si="144"/>
        <v>22833.333333333332</v>
      </c>
      <c r="AX122" s="1">
        <f t="shared" si="145"/>
        <v>17536971.209706493</v>
      </c>
      <c r="AZ122" s="1">
        <f t="shared" si="146"/>
        <v>16028.583333333334</v>
      </c>
      <c r="BA122" s="1">
        <f t="shared" si="147"/>
        <v>12310633.771491155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8"/>
        <v>19.6666346007143</v>
      </c>
      <c r="E123" s="10">
        <f t="shared" si="149"/>
        <v>15.7095509593548</v>
      </c>
      <c r="F123" s="7" t="s">
        <v>83</v>
      </c>
      <c r="G123" s="1">
        <v>3</v>
      </c>
      <c r="H123" s="9">
        <f t="shared" si="128"/>
        <v>19.6666346007143</v>
      </c>
      <c r="I123" s="9">
        <f t="shared" si="129"/>
        <v>292.81663460071428</v>
      </c>
      <c r="J123" s="9">
        <f t="shared" si="130"/>
        <v>0.19097090858005086</v>
      </c>
      <c r="K123" s="9">
        <f t="shared" si="131"/>
        <v>28.47</v>
      </c>
      <c r="L123" s="9">
        <f t="shared" si="132"/>
        <v>0.28470000000000001</v>
      </c>
      <c r="M123" s="1" t="s">
        <v>83</v>
      </c>
      <c r="O123" s="9">
        <f t="shared" si="150"/>
        <v>0.74990076543462703</v>
      </c>
      <c r="P123" s="9">
        <f t="shared" si="133"/>
        <v>0.14320923051992632</v>
      </c>
      <c r="Q123" s="12">
        <f t="shared" si="134"/>
        <v>4.7259046071575689E-2</v>
      </c>
      <c r="R123" s="9">
        <f t="shared" si="135"/>
        <v>9.3951000000000007E-2</v>
      </c>
      <c r="S123" s="13">
        <f t="shared" si="136"/>
        <v>0.50301802079355928</v>
      </c>
      <c r="T123" s="2">
        <f t="shared" si="137"/>
        <v>0.01</v>
      </c>
      <c r="U123" s="14">
        <f t="shared" si="138"/>
        <v>5.0301802079355928E-3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5.0000000000000001E-3</v>
      </c>
      <c r="AF123" s="2">
        <v>0.49</v>
      </c>
      <c r="AG123" s="14">
        <f t="shared" si="139"/>
        <v>2.4499999999999999E-3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1.4999999999999999E-2</v>
      </c>
      <c r="AR123" s="2">
        <v>0.5</v>
      </c>
      <c r="AS123" s="2">
        <f t="shared" si="140"/>
        <v>7.4999999999999997E-3</v>
      </c>
      <c r="AT123" s="1">
        <f t="shared" si="141"/>
        <v>1.4980180207935592E-2</v>
      </c>
      <c r="AU123" s="9">
        <f t="shared" si="142"/>
        <v>28.47</v>
      </c>
      <c r="AV123" s="1">
        <f t="shared" si="143"/>
        <v>0.33</v>
      </c>
      <c r="AW123" s="1">
        <f t="shared" si="144"/>
        <v>22833.333333333332</v>
      </c>
      <c r="AX123" s="1">
        <f t="shared" si="145"/>
        <v>21530918.862433217</v>
      </c>
      <c r="AZ123" s="1">
        <f t="shared" si="146"/>
        <v>16028.583333333334</v>
      </c>
      <c r="BA123" s="1">
        <f t="shared" si="147"/>
        <v>15114312.14144888</v>
      </c>
    </row>
    <row r="124" spans="1:53" x14ac:dyDescent="0.15">
      <c r="C124" s="7">
        <v>3</v>
      </c>
      <c r="D124" s="7">
        <f t="shared" si="148"/>
        <v>22.756946937741901</v>
      </c>
      <c r="E124" s="10">
        <f t="shared" si="149"/>
        <v>19.6666346007143</v>
      </c>
      <c r="F124" s="7" t="s">
        <v>83</v>
      </c>
      <c r="G124" s="1">
        <v>4</v>
      </c>
      <c r="H124" s="9">
        <f t="shared" si="128"/>
        <v>22.756946937741901</v>
      </c>
      <c r="I124" s="9">
        <f t="shared" si="129"/>
        <v>295.90694693774185</v>
      </c>
      <c r="J124" s="9">
        <f t="shared" si="130"/>
        <v>0.27026178925659178</v>
      </c>
      <c r="K124" s="9">
        <f t="shared" si="131"/>
        <v>28.47</v>
      </c>
      <c r="L124" s="9">
        <f t="shared" si="132"/>
        <v>0.28470000000000001</v>
      </c>
      <c r="M124" s="1" t="s">
        <v>83</v>
      </c>
      <c r="O124" s="9">
        <f t="shared" si="150"/>
        <v>0.89139153491470069</v>
      </c>
      <c r="P124" s="9">
        <f t="shared" si="133"/>
        <v>0.24090907115422672</v>
      </c>
      <c r="Q124" s="12">
        <f t="shared" si="134"/>
        <v>7.9499993480894815E-2</v>
      </c>
      <c r="R124" s="9">
        <f t="shared" si="135"/>
        <v>9.3951000000000007E-2</v>
      </c>
      <c r="S124" s="13">
        <f t="shared" si="136"/>
        <v>0.84618570830427364</v>
      </c>
      <c r="T124" s="2">
        <f t="shared" si="137"/>
        <v>0.01</v>
      </c>
      <c r="U124" s="14">
        <f t="shared" si="138"/>
        <v>8.4618570830427373E-3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9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40"/>
        <v>0.01</v>
      </c>
      <c r="AT124" s="1">
        <f t="shared" si="141"/>
        <v>2.3361857083042739E-2</v>
      </c>
      <c r="AU124" s="9">
        <f t="shared" si="142"/>
        <v>28.47</v>
      </c>
      <c r="AV124" s="1">
        <f t="shared" si="143"/>
        <v>0.33</v>
      </c>
      <c r="AW124" s="1">
        <f t="shared" si="144"/>
        <v>22833.333333333332</v>
      </c>
      <c r="AX124" s="1">
        <f t="shared" si="145"/>
        <v>33577850.356185563</v>
      </c>
      <c r="AZ124" s="1">
        <f t="shared" si="146"/>
        <v>16028.583333333334</v>
      </c>
      <c r="BA124" s="1">
        <f t="shared" si="147"/>
        <v>23571038.215546716</v>
      </c>
    </row>
    <row r="125" spans="1:53" x14ac:dyDescent="0.15">
      <c r="C125" s="7">
        <v>4</v>
      </c>
      <c r="D125" s="7">
        <f t="shared" si="148"/>
        <v>26.284758980666702</v>
      </c>
      <c r="E125" s="10">
        <f t="shared" si="149"/>
        <v>22.756946937741901</v>
      </c>
      <c r="F125" s="7" t="s">
        <v>83</v>
      </c>
      <c r="G125" s="1">
        <v>5</v>
      </c>
      <c r="H125" s="9">
        <f t="shared" si="128"/>
        <v>26.284758980666702</v>
      </c>
      <c r="I125" s="9">
        <f t="shared" si="129"/>
        <v>299.43475898066669</v>
      </c>
      <c r="J125" s="9">
        <f t="shared" si="130"/>
        <v>0.39824306641523621</v>
      </c>
      <c r="K125" s="9">
        <f t="shared" si="131"/>
        <v>28.47</v>
      </c>
      <c r="L125" s="9">
        <f t="shared" si="132"/>
        <v>0.28470000000000001</v>
      </c>
      <c r="M125" s="1" t="s">
        <v>85</v>
      </c>
      <c r="N125" s="9">
        <f>(O124-P124)*$C$21/100</f>
        <v>0.61795834057245036</v>
      </c>
      <c r="O125" s="9">
        <f t="shared" si="150"/>
        <v>0.31722412318802362</v>
      </c>
      <c r="P125" s="9">
        <f t="shared" si="133"/>
        <v>0.12633230755928315</v>
      </c>
      <c r="Q125" s="12">
        <f t="shared" si="134"/>
        <v>4.1689661494563442E-2</v>
      </c>
      <c r="R125" s="9">
        <f t="shared" si="135"/>
        <v>9.3951000000000007E-2</v>
      </c>
      <c r="S125" s="13">
        <f t="shared" si="136"/>
        <v>0.44373834759144065</v>
      </c>
      <c r="T125" s="2">
        <f t="shared" si="137"/>
        <v>0.01</v>
      </c>
      <c r="U125" s="14">
        <f t="shared" si="138"/>
        <v>4.4373834759144064E-3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9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40"/>
        <v>0.01</v>
      </c>
      <c r="AT125" s="1">
        <f t="shared" si="141"/>
        <v>1.9337383475914405E-2</v>
      </c>
      <c r="AU125" s="9">
        <f t="shared" si="142"/>
        <v>28.47</v>
      </c>
      <c r="AV125" s="1">
        <f t="shared" si="143"/>
        <v>0.33</v>
      </c>
      <c r="AW125" s="1">
        <f t="shared" si="144"/>
        <v>22833.333333333332</v>
      </c>
      <c r="AX125" s="1">
        <f t="shared" si="145"/>
        <v>27793499.73447663</v>
      </c>
      <c r="AZ125" s="1">
        <f t="shared" si="146"/>
        <v>16028.583333333334</v>
      </c>
      <c r="BA125" s="1">
        <f t="shared" si="147"/>
        <v>19510529.632950507</v>
      </c>
    </row>
    <row r="126" spans="1:53" x14ac:dyDescent="0.15">
      <c r="C126" s="7">
        <v>5</v>
      </c>
      <c r="D126" s="7">
        <f t="shared" si="148"/>
        <v>29.747367247741899</v>
      </c>
      <c r="E126" s="10">
        <f t="shared" si="149"/>
        <v>26.284758980666702</v>
      </c>
      <c r="F126" s="7" t="s">
        <v>85</v>
      </c>
      <c r="G126" s="1">
        <v>6</v>
      </c>
      <c r="H126" s="9">
        <f t="shared" si="128"/>
        <v>29.747367247741899</v>
      </c>
      <c r="I126" s="9">
        <f t="shared" si="129"/>
        <v>302.8973672477419</v>
      </c>
      <c r="J126" s="9">
        <f t="shared" si="130"/>
        <v>0.57754550422167383</v>
      </c>
      <c r="K126" s="9">
        <f t="shared" si="131"/>
        <v>28.47</v>
      </c>
      <c r="L126" s="9">
        <f t="shared" si="132"/>
        <v>0.28470000000000001</v>
      </c>
      <c r="M126" s="1" t="s">
        <v>83</v>
      </c>
      <c r="O126" s="9">
        <f t="shared" si="150"/>
        <v>0.47559181562874053</v>
      </c>
      <c r="P126" s="9">
        <f t="shared" si="133"/>
        <v>0.2746759149610023</v>
      </c>
      <c r="Q126" s="12">
        <f t="shared" si="134"/>
        <v>9.0643051937130764E-2</v>
      </c>
      <c r="R126" s="9">
        <f t="shared" si="135"/>
        <v>9.3951000000000007E-2</v>
      </c>
      <c r="S126" s="13">
        <f t="shared" si="136"/>
        <v>0.96479070938181344</v>
      </c>
      <c r="T126" s="2">
        <f t="shared" si="137"/>
        <v>0.01</v>
      </c>
      <c r="U126" s="14">
        <f t="shared" si="138"/>
        <v>9.6479070938181345E-3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9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40"/>
        <v>0.01</v>
      </c>
      <c r="AT126" s="1">
        <f t="shared" si="141"/>
        <v>2.4547907093818135E-2</v>
      </c>
      <c r="AU126" s="9">
        <f t="shared" si="142"/>
        <v>28.47</v>
      </c>
      <c r="AV126" s="1">
        <f t="shared" si="143"/>
        <v>0.33</v>
      </c>
      <c r="AW126" s="1">
        <f t="shared" si="144"/>
        <v>22833.333333333332</v>
      </c>
      <c r="AX126" s="1">
        <f t="shared" si="145"/>
        <v>35282552.582348719</v>
      </c>
      <c r="AZ126" s="1">
        <f t="shared" si="146"/>
        <v>16028.583333333334</v>
      </c>
      <c r="BA126" s="1">
        <f t="shared" si="147"/>
        <v>24767708.070608396</v>
      </c>
    </row>
    <row r="127" spans="1:53" x14ac:dyDescent="0.15">
      <c r="C127" s="7">
        <v>6</v>
      </c>
      <c r="D127" s="7">
        <f t="shared" si="148"/>
        <v>28.129877999333299</v>
      </c>
      <c r="E127" s="10">
        <f t="shared" si="149"/>
        <v>29.747367247741899</v>
      </c>
      <c r="F127" s="7" t="s">
        <v>83</v>
      </c>
      <c r="G127" s="1">
        <v>7</v>
      </c>
      <c r="H127" s="9">
        <f t="shared" si="128"/>
        <v>28.129877999333299</v>
      </c>
      <c r="I127" s="9">
        <f t="shared" si="129"/>
        <v>301.27987799933328</v>
      </c>
      <c r="J127" s="9">
        <f t="shared" si="130"/>
        <v>0.48599911671892632</v>
      </c>
      <c r="K127" s="9">
        <f t="shared" si="131"/>
        <v>28.47</v>
      </c>
      <c r="L127" s="9">
        <f t="shared" si="132"/>
        <v>0.28470000000000001</v>
      </c>
      <c r="M127" s="1" t="s">
        <v>83</v>
      </c>
      <c r="O127" s="9">
        <f t="shared" si="150"/>
        <v>0.4856159006677383</v>
      </c>
      <c r="P127" s="9">
        <f t="shared" si="133"/>
        <v>0.23600889878918668</v>
      </c>
      <c r="Q127" s="12">
        <f t="shared" si="134"/>
        <v>7.7882936600431607E-2</v>
      </c>
      <c r="R127" s="9">
        <f t="shared" si="135"/>
        <v>9.3951000000000007E-2</v>
      </c>
      <c r="S127" s="13">
        <f t="shared" si="136"/>
        <v>0.8289740034744878</v>
      </c>
      <c r="T127" s="2">
        <f t="shared" si="137"/>
        <v>0.01</v>
      </c>
      <c r="U127" s="14">
        <f t="shared" si="138"/>
        <v>8.2897400347448774E-3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9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40"/>
        <v>0.01</v>
      </c>
      <c r="AT127" s="1">
        <f t="shared" si="141"/>
        <v>2.3189740034744881E-2</v>
      </c>
      <c r="AU127" s="9">
        <f t="shared" si="142"/>
        <v>28.47</v>
      </c>
      <c r="AV127" s="1">
        <f t="shared" si="143"/>
        <v>0.33</v>
      </c>
      <c r="AW127" s="1">
        <f t="shared" si="144"/>
        <v>22833.333333333332</v>
      </c>
      <c r="AX127" s="1">
        <f t="shared" si="145"/>
        <v>33330467.6044227</v>
      </c>
      <c r="AZ127" s="1">
        <f t="shared" si="146"/>
        <v>16028.583333333334</v>
      </c>
      <c r="BA127" s="1">
        <f t="shared" si="147"/>
        <v>23397380.038092978</v>
      </c>
    </row>
    <row r="128" spans="1:53" x14ac:dyDescent="0.15">
      <c r="C128" s="7">
        <v>7</v>
      </c>
      <c r="D128" s="7">
        <f t="shared" si="148"/>
        <v>27.132301567741901</v>
      </c>
      <c r="E128" s="10">
        <f t="shared" si="149"/>
        <v>28.129877999333299</v>
      </c>
      <c r="F128" s="7" t="s">
        <v>83</v>
      </c>
      <c r="G128" s="1">
        <v>8</v>
      </c>
      <c r="H128" s="9">
        <f t="shared" si="128"/>
        <v>27.132301567741901</v>
      </c>
      <c r="I128" s="9">
        <f t="shared" si="129"/>
        <v>300.28230156774185</v>
      </c>
      <c r="J128" s="9">
        <f t="shared" si="130"/>
        <v>0.43652339310010996</v>
      </c>
      <c r="K128" s="9">
        <f t="shared" si="131"/>
        <v>28.47</v>
      </c>
      <c r="L128" s="9">
        <f t="shared" si="132"/>
        <v>0.28470000000000001</v>
      </c>
      <c r="M128" s="1" t="s">
        <v>83</v>
      </c>
      <c r="O128" s="9">
        <f t="shared" si="150"/>
        <v>0.53430700187855162</v>
      </c>
      <c r="P128" s="9">
        <f t="shared" si="133"/>
        <v>0.23323750541717217</v>
      </c>
      <c r="Q128" s="12">
        <f t="shared" si="134"/>
        <v>7.6968376787666826E-2</v>
      </c>
      <c r="R128" s="9">
        <f t="shared" si="135"/>
        <v>9.3951000000000007E-2</v>
      </c>
      <c r="S128" s="13">
        <f t="shared" si="136"/>
        <v>0.81923956943158471</v>
      </c>
      <c r="T128" s="2">
        <f t="shared" si="137"/>
        <v>0.01</v>
      </c>
      <c r="U128" s="14">
        <f t="shared" si="138"/>
        <v>8.1923956943158478E-3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9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40"/>
        <v>0.01</v>
      </c>
      <c r="AT128" s="1">
        <f t="shared" si="141"/>
        <v>2.309239569431585E-2</v>
      </c>
      <c r="AU128" s="9">
        <f t="shared" si="142"/>
        <v>28.47</v>
      </c>
      <c r="AV128" s="1">
        <f t="shared" si="143"/>
        <v>0.33</v>
      </c>
      <c r="AW128" s="1">
        <f t="shared" si="144"/>
        <v>22833.333333333332</v>
      </c>
      <c r="AX128" s="1">
        <f t="shared" si="145"/>
        <v>33190555.195733231</v>
      </c>
      <c r="AZ128" s="1">
        <f t="shared" si="146"/>
        <v>16028.583333333334</v>
      </c>
      <c r="BA128" s="1">
        <f t="shared" si="147"/>
        <v>23299164.080339115</v>
      </c>
    </row>
    <row r="129" spans="1:54" x14ac:dyDescent="0.15">
      <c r="C129" s="7">
        <v>8</v>
      </c>
      <c r="D129" s="7">
        <f t="shared" si="148"/>
        <v>26.564578732258099</v>
      </c>
      <c r="E129" s="10">
        <f t="shared" si="149"/>
        <v>27.132301567741901</v>
      </c>
      <c r="F129" s="7" t="s">
        <v>83</v>
      </c>
      <c r="G129" s="1">
        <v>9</v>
      </c>
      <c r="H129" s="9">
        <f t="shared" si="128"/>
        <v>26.564578732258099</v>
      </c>
      <c r="I129" s="9">
        <f t="shared" si="129"/>
        <v>299.71457873225808</v>
      </c>
      <c r="J129" s="9">
        <f t="shared" si="130"/>
        <v>0.410518625259157</v>
      </c>
      <c r="K129" s="9">
        <f t="shared" si="131"/>
        <v>28.47</v>
      </c>
      <c r="L129" s="9">
        <f t="shared" si="132"/>
        <v>0.28470000000000001</v>
      </c>
      <c r="M129" s="1" t="s">
        <v>83</v>
      </c>
      <c r="O129" s="9">
        <f t="shared" si="150"/>
        <v>0.58576949646137944</v>
      </c>
      <c r="P129" s="9">
        <f t="shared" si="133"/>
        <v>0.24046928840607412</v>
      </c>
      <c r="Q129" s="12">
        <f t="shared" si="134"/>
        <v>7.935486517400446E-2</v>
      </c>
      <c r="R129" s="9">
        <f t="shared" si="135"/>
        <v>9.3951000000000007E-2</v>
      </c>
      <c r="S129" s="13">
        <f t="shared" si="136"/>
        <v>0.84464098491771722</v>
      </c>
      <c r="T129" s="2">
        <f t="shared" si="137"/>
        <v>0.01</v>
      </c>
      <c r="U129" s="14">
        <f t="shared" si="138"/>
        <v>8.4464098491771732E-3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9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40"/>
        <v>0.01</v>
      </c>
      <c r="AT129" s="1">
        <f t="shared" si="141"/>
        <v>2.3346409849177172E-2</v>
      </c>
      <c r="AU129" s="9">
        <f t="shared" si="142"/>
        <v>28.47</v>
      </c>
      <c r="AV129" s="1">
        <f t="shared" si="143"/>
        <v>0.33</v>
      </c>
      <c r="AW129" s="1">
        <f t="shared" si="144"/>
        <v>22833.333333333332</v>
      </c>
      <c r="AX129" s="1">
        <f t="shared" si="145"/>
        <v>33555648.144036449</v>
      </c>
      <c r="AZ129" s="1">
        <f t="shared" si="146"/>
        <v>16028.583333333334</v>
      </c>
      <c r="BA129" s="1">
        <f t="shared" si="147"/>
        <v>23555452.667767894</v>
      </c>
    </row>
    <row r="130" spans="1:54" x14ac:dyDescent="0.15">
      <c r="C130" s="7">
        <v>9</v>
      </c>
      <c r="D130" s="7">
        <f t="shared" si="148"/>
        <v>26.519054647000001</v>
      </c>
      <c r="E130" s="10">
        <f t="shared" si="149"/>
        <v>26.564578732258099</v>
      </c>
      <c r="F130" s="7" t="s">
        <v>83</v>
      </c>
      <c r="G130" s="1">
        <v>10</v>
      </c>
      <c r="H130" s="9">
        <f t="shared" si="128"/>
        <v>26.519054647000001</v>
      </c>
      <c r="I130" s="9">
        <f t="shared" si="129"/>
        <v>299.669054647</v>
      </c>
      <c r="J130" s="9">
        <f t="shared" si="130"/>
        <v>0.40849761340062746</v>
      </c>
      <c r="K130" s="9">
        <f t="shared" si="131"/>
        <v>28.47</v>
      </c>
      <c r="L130" s="9">
        <f t="shared" si="132"/>
        <v>0.28470000000000001</v>
      </c>
      <c r="M130" s="1" t="s">
        <v>83</v>
      </c>
      <c r="O130" s="9">
        <f t="shared" si="150"/>
        <v>0.63000020805530532</v>
      </c>
      <c r="P130" s="9">
        <f t="shared" si="133"/>
        <v>0.25735358143249099</v>
      </c>
      <c r="Q130" s="12">
        <f t="shared" si="134"/>
        <v>8.4926681872722024E-2</v>
      </c>
      <c r="R130" s="9">
        <f t="shared" si="135"/>
        <v>9.3951000000000007E-2</v>
      </c>
      <c r="S130" s="13">
        <f t="shared" si="136"/>
        <v>0.90394654524935358</v>
      </c>
      <c r="T130" s="2">
        <f t="shared" si="137"/>
        <v>0.01</v>
      </c>
      <c r="U130" s="14">
        <f t="shared" si="138"/>
        <v>9.0394654524935357E-3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9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40"/>
        <v>0.01</v>
      </c>
      <c r="AT130" s="1">
        <f t="shared" si="141"/>
        <v>2.3939465452493536E-2</v>
      </c>
      <c r="AU130" s="9">
        <f t="shared" si="142"/>
        <v>28.47</v>
      </c>
      <c r="AV130" s="1">
        <f t="shared" si="143"/>
        <v>0.33</v>
      </c>
      <c r="AW130" s="1">
        <f t="shared" si="144"/>
        <v>22833.333333333332</v>
      </c>
      <c r="AX130" s="1">
        <f t="shared" si="145"/>
        <v>34408043.235328592</v>
      </c>
      <c r="AZ130" s="1">
        <f t="shared" si="146"/>
        <v>16028.583333333334</v>
      </c>
      <c r="BA130" s="1">
        <f t="shared" si="147"/>
        <v>24153818.46720003</v>
      </c>
    </row>
    <row r="131" spans="1:54" x14ac:dyDescent="0.15">
      <c r="C131" s="7">
        <v>10</v>
      </c>
      <c r="D131" s="7">
        <f t="shared" si="148"/>
        <v>24.980164720645199</v>
      </c>
      <c r="E131" s="10">
        <f t="shared" si="149"/>
        <v>26.519054647000001</v>
      </c>
      <c r="F131" s="7" t="s">
        <v>83</v>
      </c>
      <c r="G131" s="1">
        <v>11</v>
      </c>
      <c r="H131" s="9">
        <f t="shared" si="128"/>
        <v>24.980164720645199</v>
      </c>
      <c r="I131" s="9">
        <f t="shared" si="129"/>
        <v>298.13016472064515</v>
      </c>
      <c r="J131" s="9">
        <f t="shared" si="130"/>
        <v>0.34542297579229947</v>
      </c>
      <c r="K131" s="9">
        <f t="shared" si="131"/>
        <v>28.47</v>
      </c>
      <c r="L131" s="9">
        <f t="shared" si="132"/>
        <v>0.28470000000000001</v>
      </c>
      <c r="M131" s="1" t="s">
        <v>85</v>
      </c>
      <c r="N131" s="9">
        <f>(O130-P130)*$C$21/100</f>
        <v>0.35401429529167361</v>
      </c>
      <c r="O131" s="9">
        <f t="shared" si="150"/>
        <v>0.30333233133114068</v>
      </c>
      <c r="P131" s="9">
        <f t="shared" si="133"/>
        <v>0.10477795654241837</v>
      </c>
      <c r="Q131" s="12">
        <f t="shared" si="134"/>
        <v>3.457672565899806E-2</v>
      </c>
      <c r="R131" s="9">
        <f t="shared" si="135"/>
        <v>9.3951000000000007E-2</v>
      </c>
      <c r="S131" s="13">
        <f t="shared" si="136"/>
        <v>0.36802935209841364</v>
      </c>
      <c r="T131" s="2">
        <f t="shared" si="137"/>
        <v>0.01</v>
      </c>
      <c r="U131" s="14">
        <f t="shared" si="138"/>
        <v>3.6802935209841363E-3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9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40"/>
        <v>0.01</v>
      </c>
      <c r="AT131" s="1">
        <f t="shared" si="141"/>
        <v>1.8580293520984136E-2</v>
      </c>
      <c r="AU131" s="9">
        <f t="shared" si="142"/>
        <v>28.47</v>
      </c>
      <c r="AV131" s="1">
        <f t="shared" si="143"/>
        <v>0.33</v>
      </c>
      <c r="AW131" s="1">
        <f t="shared" si="144"/>
        <v>22833.333333333332</v>
      </c>
      <c r="AX131" s="1">
        <f t="shared" si="145"/>
        <v>26705339.10056572</v>
      </c>
      <c r="AZ131" s="1">
        <f t="shared" si="146"/>
        <v>16028.583333333334</v>
      </c>
      <c r="BA131" s="1">
        <f t="shared" si="147"/>
        <v>18746660.724890921</v>
      </c>
    </row>
    <row r="132" spans="1:54" x14ac:dyDescent="0.15">
      <c r="C132" s="7">
        <v>11</v>
      </c>
      <c r="D132" s="7">
        <f t="shared" si="148"/>
        <v>21.3249433953333</v>
      </c>
      <c r="E132" s="10">
        <f t="shared" si="149"/>
        <v>24.980164720645199</v>
      </c>
      <c r="F132" s="7" t="s">
        <v>85</v>
      </c>
      <c r="G132" s="1">
        <v>12</v>
      </c>
      <c r="H132" s="9">
        <f t="shared" si="128"/>
        <v>21.3249433953333</v>
      </c>
      <c r="I132" s="9">
        <f t="shared" si="129"/>
        <v>294.4749433953333</v>
      </c>
      <c r="J132" s="9">
        <f t="shared" si="130"/>
        <v>0.23029881946905409</v>
      </c>
      <c r="K132" s="9">
        <f t="shared" si="131"/>
        <v>28.47</v>
      </c>
      <c r="L132" s="9">
        <f t="shared" si="132"/>
        <v>0.28470000000000001</v>
      </c>
      <c r="M132" s="1" t="s">
        <v>83</v>
      </c>
      <c r="O132" s="9">
        <f t="shared" si="150"/>
        <v>0.48325437478872224</v>
      </c>
      <c r="P132" s="9">
        <f t="shared" si="133"/>
        <v>0.11129291201709855</v>
      </c>
      <c r="Q132" s="12">
        <f t="shared" si="134"/>
        <v>3.6726660965642526E-2</v>
      </c>
      <c r="R132" s="9">
        <f t="shared" si="135"/>
        <v>9.3951000000000007E-2</v>
      </c>
      <c r="S132" s="13">
        <f t="shared" si="136"/>
        <v>0.39091293297189517</v>
      </c>
      <c r="T132" s="2">
        <f t="shared" si="137"/>
        <v>0.01</v>
      </c>
      <c r="U132" s="14">
        <f t="shared" si="138"/>
        <v>3.9091293297189517E-3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9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40"/>
        <v>0.01</v>
      </c>
      <c r="AT132" s="1">
        <f t="shared" si="141"/>
        <v>1.8809129329718954E-2</v>
      </c>
      <c r="AU132" s="9">
        <f t="shared" si="142"/>
        <v>28.47</v>
      </c>
      <c r="AV132" s="1">
        <f t="shared" si="143"/>
        <v>0.33</v>
      </c>
      <c r="AW132" s="1">
        <f t="shared" si="144"/>
        <v>22833.333333333332</v>
      </c>
      <c r="AX132" s="1">
        <f t="shared" si="145"/>
        <v>27034243.370227214</v>
      </c>
      <c r="AY132" s="1">
        <f>SUM(AX121:AX132)</f>
        <v>340271709.37167358</v>
      </c>
      <c r="AZ132" s="1">
        <f t="shared" si="146"/>
        <v>16028.583333333334</v>
      </c>
      <c r="BA132" s="1">
        <f t="shared" si="147"/>
        <v>18977545.520290561</v>
      </c>
      <c r="BB132" s="1">
        <f>SUM(BA121:BA132)</f>
        <v>238864530.64115262</v>
      </c>
    </row>
    <row r="133" spans="1:54" x14ac:dyDescent="0.15">
      <c r="C133" s="7">
        <v>12</v>
      </c>
      <c r="D133" s="7">
        <f t="shared" si="148"/>
        <v>17.387201746451598</v>
      </c>
      <c r="E133" s="10">
        <f t="shared" si="149"/>
        <v>21.3249433953333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17.010710336129002</v>
      </c>
      <c r="E136" s="7"/>
      <c r="F136" s="7"/>
      <c r="G136" s="1">
        <v>1</v>
      </c>
      <c r="H136" s="9">
        <f t="shared" ref="H136:H147" si="151">E137</f>
        <v>17.010710336129002</v>
      </c>
      <c r="I136" s="9">
        <f t="shared" ref="I136:I147" si="152">H136+273.15</f>
        <v>290.160710336129</v>
      </c>
      <c r="J136" s="9">
        <f t="shared" ref="J136:J147" si="153">EXP(($C$15*(I136-$C$13))/($C$16*I136*$C$13))</f>
        <v>0.14085830132215388</v>
      </c>
      <c r="K136" s="9">
        <f t="shared" ref="K136:K147" si="154">$B$136/12</f>
        <v>75.904791666666668</v>
      </c>
      <c r="L136" s="9">
        <f t="shared" ref="L136:L147" si="15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6">O136*J136</f>
        <v>0.10691820016378649</v>
      </c>
      <c r="Q136" s="12">
        <f t="shared" ref="Q136:Q147" si="157">P136*$B$138</f>
        <v>2.7798732042584488E-2</v>
      </c>
      <c r="R136" s="9">
        <f t="shared" ref="R136:R147" si="158">L136*$B$138</f>
        <v>0.19735245833333334</v>
      </c>
      <c r="S136" s="13">
        <f t="shared" ref="S136:S147" si="159">Q136/R136</f>
        <v>0.14085830132215388</v>
      </c>
      <c r="T136" s="2">
        <f t="shared" ref="T136:T147" si="160">$B$137/100</f>
        <v>0.01</v>
      </c>
      <c r="U136" s="14">
        <f t="shared" ref="U136:U147" si="161">S136*T136</f>
        <v>1.4085830132215388E-3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5.0000000000000001E-3</v>
      </c>
      <c r="AF136" s="2">
        <v>0.49</v>
      </c>
      <c r="AG136" s="14">
        <f t="shared" ref="AG136:AG147" si="162">AF136*AE136</f>
        <v>2.4499999999999999E-3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1.4999999999999999E-2</v>
      </c>
      <c r="AR136" s="2">
        <v>0.5</v>
      </c>
      <c r="AS136" s="2">
        <f t="shared" ref="AS136:AS147" si="163">AR136*AQ136</f>
        <v>7.4999999999999997E-3</v>
      </c>
      <c r="AT136" s="1">
        <f t="shared" ref="AT136:AT147" si="164">(AS136+AM136+AD136+AA136+U136+X136+AG136+AJ136+AP136)</f>
        <v>1.1358583013221537E-2</v>
      </c>
      <c r="AU136" s="9">
        <f t="shared" ref="AU136:AU147" si="165">$B$136/12</f>
        <v>75.904791666666668</v>
      </c>
      <c r="AV136" s="1">
        <f t="shared" ref="AV136:AV147" si="166">$B$138</f>
        <v>0.26</v>
      </c>
      <c r="AW136" s="1">
        <f t="shared" ref="AW136:AW147" si="167">$E$10/12</f>
        <v>30159.083333333332</v>
      </c>
      <c r="AX136" s="1">
        <f t="shared" ref="AX136:AX147" si="168">AW136*10000*AV136*0.67*AU136*AT136</f>
        <v>45295977.568644971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9">D122</f>
        <v>15.7095509593548</v>
      </c>
      <c r="E137" s="10">
        <f t="shared" ref="E137:E148" si="170">D136</f>
        <v>17.010710336129002</v>
      </c>
      <c r="F137" s="7" t="s">
        <v>83</v>
      </c>
      <c r="G137" s="1">
        <v>2</v>
      </c>
      <c r="H137" s="9">
        <f t="shared" si="151"/>
        <v>15.7095509593548</v>
      </c>
      <c r="I137" s="9">
        <f t="shared" si="152"/>
        <v>288.85955095935481</v>
      </c>
      <c r="J137" s="9">
        <f t="shared" si="153"/>
        <v>0.12109798181521114</v>
      </c>
      <c r="K137" s="9">
        <f t="shared" si="154"/>
        <v>75.904791666666668</v>
      </c>
      <c r="L137" s="9">
        <f t="shared" si="155"/>
        <v>0.75904791666666671</v>
      </c>
      <c r="M137" s="1" t="s">
        <v>83</v>
      </c>
      <c r="O137" s="9">
        <f t="shared" ref="O137:O147" si="171">L137+O136-P136-N137</f>
        <v>1.4111776331695469</v>
      </c>
      <c r="P137" s="9">
        <f t="shared" si="156"/>
        <v>0.17089076335959849</v>
      </c>
      <c r="Q137" s="12">
        <f t="shared" si="157"/>
        <v>4.4431598473495607E-2</v>
      </c>
      <c r="R137" s="9">
        <f t="shared" si="158"/>
        <v>0.19735245833333334</v>
      </c>
      <c r="S137" s="13">
        <f t="shared" si="159"/>
        <v>0.22513830761839054</v>
      </c>
      <c r="T137" s="2">
        <f t="shared" si="160"/>
        <v>0.01</v>
      </c>
      <c r="U137" s="14">
        <f t="shared" si="161"/>
        <v>2.2513830761839056E-3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5.0000000000000001E-3</v>
      </c>
      <c r="AF137" s="2">
        <v>0.49</v>
      </c>
      <c r="AG137" s="14">
        <f t="shared" si="162"/>
        <v>2.4499999999999999E-3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1.4999999999999999E-2</v>
      </c>
      <c r="AR137" s="2">
        <v>0.5</v>
      </c>
      <c r="AS137" s="2">
        <f t="shared" si="163"/>
        <v>7.4999999999999997E-3</v>
      </c>
      <c r="AT137" s="1">
        <f t="shared" si="164"/>
        <v>1.2201383076183906E-2</v>
      </c>
      <c r="AU137" s="9">
        <f t="shared" si="165"/>
        <v>75.904791666666668</v>
      </c>
      <c r="AV137" s="1">
        <f t="shared" si="166"/>
        <v>0.26</v>
      </c>
      <c r="AW137" s="1">
        <f t="shared" si="167"/>
        <v>30159.083333333332</v>
      </c>
      <c r="AX137" s="1">
        <f t="shared" si="168"/>
        <v>48656912.000550725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9"/>
        <v>19.6666346007143</v>
      </c>
      <c r="E138" s="10">
        <f t="shared" si="170"/>
        <v>15.7095509593548</v>
      </c>
      <c r="F138" s="7" t="s">
        <v>83</v>
      </c>
      <c r="G138" s="1">
        <v>3</v>
      </c>
      <c r="H138" s="9">
        <f t="shared" si="151"/>
        <v>19.6666346007143</v>
      </c>
      <c r="I138" s="9">
        <f t="shared" si="152"/>
        <v>292.81663460071428</v>
      </c>
      <c r="J138" s="9">
        <f t="shared" si="153"/>
        <v>0.19097090858005086</v>
      </c>
      <c r="K138" s="9">
        <f t="shared" si="154"/>
        <v>75.904791666666668</v>
      </c>
      <c r="L138" s="9">
        <f t="shared" si="155"/>
        <v>0.75904791666666671</v>
      </c>
      <c r="M138" s="1" t="s">
        <v>83</v>
      </c>
      <c r="O138" s="9">
        <f t="shared" si="171"/>
        <v>1.9993347864766153</v>
      </c>
      <c r="P138" s="9">
        <f t="shared" si="156"/>
        <v>0.38181478072914121</v>
      </c>
      <c r="Q138" s="12">
        <f t="shared" si="157"/>
        <v>9.9271842989576725E-2</v>
      </c>
      <c r="R138" s="9">
        <f t="shared" si="158"/>
        <v>0.19735245833333334</v>
      </c>
      <c r="S138" s="13">
        <f t="shared" si="159"/>
        <v>0.5030180207935594</v>
      </c>
      <c r="T138" s="2">
        <f t="shared" si="160"/>
        <v>0.01</v>
      </c>
      <c r="U138" s="14">
        <f t="shared" si="161"/>
        <v>5.0301802079355936E-3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5.0000000000000001E-3</v>
      </c>
      <c r="AF138" s="2">
        <v>0.49</v>
      </c>
      <c r="AG138" s="14">
        <f t="shared" si="162"/>
        <v>2.4499999999999999E-3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1.4999999999999999E-2</v>
      </c>
      <c r="AR138" s="2">
        <v>0.5</v>
      </c>
      <c r="AS138" s="2">
        <f t="shared" si="163"/>
        <v>7.4999999999999997E-3</v>
      </c>
      <c r="AT138" s="1">
        <f t="shared" si="164"/>
        <v>1.4980180207935595E-2</v>
      </c>
      <c r="AU138" s="9">
        <f t="shared" si="165"/>
        <v>75.904791666666668</v>
      </c>
      <c r="AV138" s="1">
        <f t="shared" si="166"/>
        <v>0.26</v>
      </c>
      <c r="AW138" s="1">
        <f t="shared" si="167"/>
        <v>30159.083333333332</v>
      </c>
      <c r="AX138" s="1">
        <f t="shared" si="168"/>
        <v>59738253.079902537</v>
      </c>
    </row>
    <row r="139" spans="1:54" x14ac:dyDescent="0.15">
      <c r="C139" s="7">
        <v>3</v>
      </c>
      <c r="D139" s="7">
        <f t="shared" si="169"/>
        <v>22.756946937741901</v>
      </c>
      <c r="E139" s="10">
        <f t="shared" si="170"/>
        <v>19.6666346007143</v>
      </c>
      <c r="F139" s="7" t="s">
        <v>83</v>
      </c>
      <c r="G139" s="1">
        <v>4</v>
      </c>
      <c r="H139" s="9">
        <f t="shared" si="151"/>
        <v>22.756946937741901</v>
      </c>
      <c r="I139" s="9">
        <f t="shared" si="152"/>
        <v>295.90694693774185</v>
      </c>
      <c r="J139" s="9">
        <f t="shared" si="153"/>
        <v>0.27026178925659178</v>
      </c>
      <c r="K139" s="9">
        <f t="shared" si="154"/>
        <v>75.904791666666668</v>
      </c>
      <c r="L139" s="9">
        <f t="shared" si="155"/>
        <v>0.75904791666666671</v>
      </c>
      <c r="M139" s="1" t="s">
        <v>83</v>
      </c>
      <c r="O139" s="9">
        <f t="shared" si="171"/>
        <v>2.3765679224141407</v>
      </c>
      <c r="P139" s="9">
        <f t="shared" si="156"/>
        <v>0.64229549900146665</v>
      </c>
      <c r="Q139" s="12">
        <f t="shared" si="157"/>
        <v>0.16699682974038133</v>
      </c>
      <c r="R139" s="9">
        <f t="shared" si="158"/>
        <v>0.19735245833333334</v>
      </c>
      <c r="S139" s="13">
        <f t="shared" si="159"/>
        <v>0.84618570830427364</v>
      </c>
      <c r="T139" s="2">
        <f t="shared" si="160"/>
        <v>0.01</v>
      </c>
      <c r="U139" s="14">
        <f t="shared" si="161"/>
        <v>8.4618570830427373E-3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62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63"/>
        <v>0.01</v>
      </c>
      <c r="AT139" s="1">
        <f t="shared" si="164"/>
        <v>2.3361857083042739E-2</v>
      </c>
      <c r="AU139" s="9">
        <f t="shared" si="165"/>
        <v>75.904791666666668</v>
      </c>
      <c r="AV139" s="1">
        <f t="shared" si="166"/>
        <v>0.26</v>
      </c>
      <c r="AW139" s="1">
        <f t="shared" si="167"/>
        <v>30159.083333333332</v>
      </c>
      <c r="AX139" s="1">
        <f t="shared" si="168"/>
        <v>93162866.632540107</v>
      </c>
    </row>
    <row r="140" spans="1:54" x14ac:dyDescent="0.15">
      <c r="C140" s="7">
        <v>4</v>
      </c>
      <c r="D140" s="7">
        <f t="shared" si="169"/>
        <v>26.284758980666702</v>
      </c>
      <c r="E140" s="10">
        <f t="shared" si="170"/>
        <v>22.756946937741901</v>
      </c>
      <c r="F140" s="7" t="s">
        <v>83</v>
      </c>
      <c r="G140" s="1">
        <v>5</v>
      </c>
      <c r="H140" s="9">
        <f t="shared" si="151"/>
        <v>26.284758980666702</v>
      </c>
      <c r="I140" s="9">
        <f t="shared" si="152"/>
        <v>299.43475898066669</v>
      </c>
      <c r="J140" s="9">
        <f t="shared" si="153"/>
        <v>0.39824306641523621</v>
      </c>
      <c r="K140" s="9">
        <f t="shared" si="154"/>
        <v>75.904791666666668</v>
      </c>
      <c r="L140" s="9">
        <f t="shared" si="155"/>
        <v>0.75904791666666671</v>
      </c>
      <c r="M140" s="1" t="s">
        <v>85</v>
      </c>
      <c r="N140" s="9">
        <f>(O139-P139)*$C$24/100</f>
        <v>0</v>
      </c>
      <c r="O140" s="9">
        <f t="shared" si="171"/>
        <v>2.4933203400793409</v>
      </c>
      <c r="P140" s="9">
        <f t="shared" si="156"/>
        <v>0.99294753778867628</v>
      </c>
      <c r="Q140" s="12">
        <f t="shared" si="157"/>
        <v>0.25816635982505587</v>
      </c>
      <c r="R140" s="9">
        <f t="shared" si="158"/>
        <v>0.19735245833333334</v>
      </c>
      <c r="S140" s="13">
        <f t="shared" si="159"/>
        <v>1.3081486899393282</v>
      </c>
      <c r="T140" s="2">
        <f t="shared" si="160"/>
        <v>0.01</v>
      </c>
      <c r="U140" s="14">
        <f t="shared" si="161"/>
        <v>1.3081486899393282E-2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62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63"/>
        <v>0.01</v>
      </c>
      <c r="AT140" s="1">
        <f t="shared" si="164"/>
        <v>2.7981486899393282E-2</v>
      </c>
      <c r="AU140" s="9">
        <f t="shared" si="165"/>
        <v>75.904791666666668</v>
      </c>
      <c r="AV140" s="1">
        <f t="shared" si="166"/>
        <v>0.26</v>
      </c>
      <c r="AW140" s="1">
        <f t="shared" si="167"/>
        <v>30159.083333333332</v>
      </c>
      <c r="AX140" s="1">
        <f t="shared" si="168"/>
        <v>111585115.98294652</v>
      </c>
    </row>
    <row r="141" spans="1:54" x14ac:dyDescent="0.15">
      <c r="C141" s="7">
        <v>5</v>
      </c>
      <c r="D141" s="7">
        <f t="shared" si="169"/>
        <v>29.747367247741899</v>
      </c>
      <c r="E141" s="10">
        <f t="shared" si="170"/>
        <v>26.284758980666702</v>
      </c>
      <c r="F141" s="7" t="s">
        <v>85</v>
      </c>
      <c r="G141" s="1">
        <v>6</v>
      </c>
      <c r="H141" s="9">
        <f t="shared" si="151"/>
        <v>29.747367247741899</v>
      </c>
      <c r="I141" s="9">
        <f t="shared" si="152"/>
        <v>302.8973672477419</v>
      </c>
      <c r="J141" s="9">
        <f t="shared" si="153"/>
        <v>0.57754550422167383</v>
      </c>
      <c r="K141" s="9">
        <f t="shared" si="154"/>
        <v>75.904791666666668</v>
      </c>
      <c r="L141" s="9">
        <f t="shared" si="155"/>
        <v>0.75904791666666671</v>
      </c>
      <c r="M141" s="1" t="s">
        <v>83</v>
      </c>
      <c r="O141" s="9">
        <f t="shared" si="171"/>
        <v>2.2594207189573314</v>
      </c>
      <c r="P141" s="9">
        <f t="shared" si="156"/>
        <v>1.3049182783791089</v>
      </c>
      <c r="Q141" s="12">
        <f t="shared" si="157"/>
        <v>0.3392787523785683</v>
      </c>
      <c r="R141" s="9">
        <f t="shared" si="158"/>
        <v>0.19735245833333334</v>
      </c>
      <c r="S141" s="13">
        <f t="shared" si="159"/>
        <v>1.7191513865285519</v>
      </c>
      <c r="T141" s="2">
        <f t="shared" si="160"/>
        <v>0.01</v>
      </c>
      <c r="U141" s="14">
        <f t="shared" si="161"/>
        <v>1.7191513865285519E-2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6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63"/>
        <v>0.01</v>
      </c>
      <c r="AT141" s="1">
        <f t="shared" si="164"/>
        <v>3.2091513865285519E-2</v>
      </c>
      <c r="AU141" s="9">
        <f t="shared" si="165"/>
        <v>75.904791666666668</v>
      </c>
      <c r="AV141" s="1">
        <f t="shared" si="166"/>
        <v>0.26</v>
      </c>
      <c r="AW141" s="1">
        <f t="shared" si="167"/>
        <v>30159.083333333332</v>
      </c>
      <c r="AX141" s="1">
        <f t="shared" si="168"/>
        <v>127975161.20574227</v>
      </c>
    </row>
    <row r="142" spans="1:54" x14ac:dyDescent="0.15">
      <c r="C142" s="7">
        <v>6</v>
      </c>
      <c r="D142" s="7">
        <f t="shared" si="169"/>
        <v>28.129877999333299</v>
      </c>
      <c r="E142" s="10">
        <f t="shared" si="170"/>
        <v>29.747367247741899</v>
      </c>
      <c r="F142" s="7" t="s">
        <v>83</v>
      </c>
      <c r="G142" s="1">
        <v>7</v>
      </c>
      <c r="H142" s="9">
        <f t="shared" si="151"/>
        <v>28.129877999333299</v>
      </c>
      <c r="I142" s="9">
        <f t="shared" si="152"/>
        <v>301.27987799933328</v>
      </c>
      <c r="J142" s="9">
        <f t="shared" si="153"/>
        <v>0.48599911671892632</v>
      </c>
      <c r="K142" s="9">
        <f t="shared" si="154"/>
        <v>75.904791666666668</v>
      </c>
      <c r="L142" s="9">
        <f t="shared" si="155"/>
        <v>0.75904791666666671</v>
      </c>
      <c r="M142" s="1" t="s">
        <v>83</v>
      </c>
      <c r="O142" s="9">
        <f t="shared" si="171"/>
        <v>1.7135503572448894</v>
      </c>
      <c r="P142" s="9">
        <f t="shared" si="156"/>
        <v>0.83278396007441691</v>
      </c>
      <c r="Q142" s="12">
        <f t="shared" si="157"/>
        <v>0.21652382961934841</v>
      </c>
      <c r="R142" s="9">
        <f t="shared" si="158"/>
        <v>0.19735245833333334</v>
      </c>
      <c r="S142" s="13">
        <f t="shared" si="159"/>
        <v>1.0971428045433016</v>
      </c>
      <c r="T142" s="2">
        <f t="shared" si="160"/>
        <v>0.01</v>
      </c>
      <c r="U142" s="14">
        <f t="shared" si="161"/>
        <v>1.0971428045433017E-2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6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63"/>
        <v>0.01</v>
      </c>
      <c r="AT142" s="1">
        <f t="shared" si="164"/>
        <v>2.587142804543302E-2</v>
      </c>
      <c r="AU142" s="9">
        <f t="shared" si="165"/>
        <v>75.904791666666668</v>
      </c>
      <c r="AV142" s="1">
        <f t="shared" si="166"/>
        <v>0.26</v>
      </c>
      <c r="AW142" s="1">
        <f t="shared" si="167"/>
        <v>30159.083333333332</v>
      </c>
      <c r="AX142" s="1">
        <f t="shared" si="168"/>
        <v>103170582.37375849</v>
      </c>
    </row>
    <row r="143" spans="1:54" x14ac:dyDescent="0.15">
      <c r="C143" s="7">
        <v>7</v>
      </c>
      <c r="D143" s="7">
        <f t="shared" si="169"/>
        <v>27.132301567741901</v>
      </c>
      <c r="E143" s="10">
        <f t="shared" si="170"/>
        <v>28.129877999333299</v>
      </c>
      <c r="F143" s="7" t="s">
        <v>83</v>
      </c>
      <c r="G143" s="1">
        <v>8</v>
      </c>
      <c r="H143" s="9">
        <f t="shared" si="151"/>
        <v>27.132301567741901</v>
      </c>
      <c r="I143" s="9">
        <f t="shared" si="152"/>
        <v>300.28230156774185</v>
      </c>
      <c r="J143" s="9">
        <f t="shared" si="153"/>
        <v>0.43652339310010996</v>
      </c>
      <c r="K143" s="9">
        <f t="shared" si="154"/>
        <v>75.904791666666668</v>
      </c>
      <c r="L143" s="9">
        <f t="shared" si="155"/>
        <v>0.75904791666666671</v>
      </c>
      <c r="M143" s="1" t="s">
        <v>83</v>
      </c>
      <c r="O143" s="9">
        <f t="shared" si="171"/>
        <v>1.6398143138371393</v>
      </c>
      <c r="P143" s="9">
        <f t="shared" si="156"/>
        <v>0.71581730833031665</v>
      </c>
      <c r="Q143" s="12">
        <f t="shared" si="157"/>
        <v>0.18611250016588232</v>
      </c>
      <c r="R143" s="9">
        <f t="shared" si="158"/>
        <v>0.19735245833333334</v>
      </c>
      <c r="S143" s="13">
        <f t="shared" si="159"/>
        <v>0.94304627232731786</v>
      </c>
      <c r="T143" s="2">
        <f t="shared" si="160"/>
        <v>0.01</v>
      </c>
      <c r="U143" s="14">
        <f t="shared" si="161"/>
        <v>9.430462723273178E-3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6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63"/>
        <v>0.01</v>
      </c>
      <c r="AT143" s="1">
        <f t="shared" si="164"/>
        <v>2.4330462723273182E-2</v>
      </c>
      <c r="AU143" s="9">
        <f t="shared" si="165"/>
        <v>75.904791666666668</v>
      </c>
      <c r="AV143" s="1">
        <f t="shared" si="166"/>
        <v>0.26</v>
      </c>
      <c r="AW143" s="1">
        <f t="shared" si="167"/>
        <v>30159.083333333332</v>
      </c>
      <c r="AX143" s="1">
        <f t="shared" si="168"/>
        <v>97025490.984686077</v>
      </c>
    </row>
    <row r="144" spans="1:54" x14ac:dyDescent="0.15">
      <c r="C144" s="7">
        <v>8</v>
      </c>
      <c r="D144" s="7">
        <f t="shared" si="169"/>
        <v>26.564578732258099</v>
      </c>
      <c r="E144" s="10">
        <f t="shared" si="170"/>
        <v>27.132301567741901</v>
      </c>
      <c r="F144" s="7" t="s">
        <v>83</v>
      </c>
      <c r="G144" s="1">
        <v>9</v>
      </c>
      <c r="H144" s="9">
        <f t="shared" si="151"/>
        <v>26.564578732258099</v>
      </c>
      <c r="I144" s="9">
        <f t="shared" si="152"/>
        <v>299.71457873225808</v>
      </c>
      <c r="J144" s="9">
        <f t="shared" si="153"/>
        <v>0.410518625259157</v>
      </c>
      <c r="K144" s="9">
        <f t="shared" si="154"/>
        <v>75.904791666666668</v>
      </c>
      <c r="L144" s="9">
        <f t="shared" si="155"/>
        <v>0.75904791666666671</v>
      </c>
      <c r="M144" s="1" t="s">
        <v>83</v>
      </c>
      <c r="O144" s="9">
        <f t="shared" si="171"/>
        <v>1.6830449221734893</v>
      </c>
      <c r="P144" s="9">
        <f t="shared" si="156"/>
        <v>0.69092128770006578</v>
      </c>
      <c r="Q144" s="12">
        <f t="shared" si="157"/>
        <v>0.17963953480201711</v>
      </c>
      <c r="R144" s="9">
        <f t="shared" si="158"/>
        <v>0.19735245833333334</v>
      </c>
      <c r="S144" s="13">
        <f t="shared" si="159"/>
        <v>0.91024726177264714</v>
      </c>
      <c r="T144" s="2">
        <f t="shared" si="160"/>
        <v>0.01</v>
      </c>
      <c r="U144" s="14">
        <f t="shared" si="161"/>
        <v>9.102472617726471E-3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6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63"/>
        <v>0.01</v>
      </c>
      <c r="AT144" s="1">
        <f t="shared" si="164"/>
        <v>2.4002472617726471E-2</v>
      </c>
      <c r="AU144" s="9">
        <f t="shared" si="165"/>
        <v>75.904791666666668</v>
      </c>
      <c r="AV144" s="1">
        <f t="shared" si="166"/>
        <v>0.26</v>
      </c>
      <c r="AW144" s="1">
        <f t="shared" si="167"/>
        <v>30159.083333333332</v>
      </c>
      <c r="AX144" s="1">
        <f t="shared" si="168"/>
        <v>95717525.682474703</v>
      </c>
    </row>
    <row r="145" spans="3:51" x14ac:dyDescent="0.15">
      <c r="C145" s="7">
        <v>9</v>
      </c>
      <c r="D145" s="7">
        <f t="shared" si="169"/>
        <v>26.519054647000001</v>
      </c>
      <c r="E145" s="10">
        <f t="shared" si="170"/>
        <v>26.564578732258099</v>
      </c>
      <c r="F145" s="7" t="s">
        <v>83</v>
      </c>
      <c r="G145" s="1">
        <v>10</v>
      </c>
      <c r="H145" s="9">
        <f t="shared" si="151"/>
        <v>26.519054647000001</v>
      </c>
      <c r="I145" s="9">
        <f t="shared" si="152"/>
        <v>299.669054647</v>
      </c>
      <c r="J145" s="9">
        <f t="shared" si="153"/>
        <v>0.40849761340062746</v>
      </c>
      <c r="K145" s="9">
        <f t="shared" si="154"/>
        <v>75.904791666666668</v>
      </c>
      <c r="L145" s="9">
        <f t="shared" si="155"/>
        <v>0.75904791666666671</v>
      </c>
      <c r="M145" s="1" t="s">
        <v>83</v>
      </c>
      <c r="O145" s="9">
        <f t="shared" si="171"/>
        <v>1.7511715511400903</v>
      </c>
      <c r="P145" s="9">
        <f t="shared" si="156"/>
        <v>0.71534939929580166</v>
      </c>
      <c r="Q145" s="12">
        <f t="shared" si="157"/>
        <v>0.18599084381690845</v>
      </c>
      <c r="R145" s="9">
        <f t="shared" si="158"/>
        <v>0.19735245833333334</v>
      </c>
      <c r="S145" s="13">
        <f t="shared" si="159"/>
        <v>0.94242983030272243</v>
      </c>
      <c r="T145" s="2">
        <f t="shared" si="160"/>
        <v>0.01</v>
      </c>
      <c r="U145" s="14">
        <f t="shared" si="161"/>
        <v>9.4242983030272242E-3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6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63"/>
        <v>0.01</v>
      </c>
      <c r="AT145" s="1">
        <f t="shared" si="164"/>
        <v>2.4324298303027223E-2</v>
      </c>
      <c r="AU145" s="9">
        <f t="shared" si="165"/>
        <v>75.904791666666668</v>
      </c>
      <c r="AV145" s="1">
        <f t="shared" si="166"/>
        <v>0.26</v>
      </c>
      <c r="AW145" s="1">
        <f t="shared" si="167"/>
        <v>30159.083333333332</v>
      </c>
      <c r="AX145" s="1">
        <f t="shared" si="168"/>
        <v>97000908.390108958</v>
      </c>
    </row>
    <row r="146" spans="3:51" x14ac:dyDescent="0.15">
      <c r="C146" s="7">
        <v>10</v>
      </c>
      <c r="D146" s="7">
        <f t="shared" si="169"/>
        <v>24.980164720645199</v>
      </c>
      <c r="E146" s="10">
        <f t="shared" si="170"/>
        <v>26.519054647000001</v>
      </c>
      <c r="F146" s="7" t="s">
        <v>83</v>
      </c>
      <c r="G146" s="1">
        <v>11</v>
      </c>
      <c r="H146" s="9">
        <f t="shared" si="151"/>
        <v>24.980164720645199</v>
      </c>
      <c r="I146" s="9">
        <f t="shared" si="152"/>
        <v>298.13016472064515</v>
      </c>
      <c r="J146" s="9">
        <f t="shared" si="153"/>
        <v>0.34542297579229947</v>
      </c>
      <c r="K146" s="9">
        <f t="shared" si="154"/>
        <v>75.904791666666668</v>
      </c>
      <c r="L146" s="9">
        <f t="shared" si="155"/>
        <v>0.75904791666666671</v>
      </c>
      <c r="M146" s="1" t="s">
        <v>85</v>
      </c>
      <c r="N146" s="9">
        <f>(O145-P145)*$C$24/100</f>
        <v>0</v>
      </c>
      <c r="O146" s="9">
        <f t="shared" si="171"/>
        <v>1.7948700685109555</v>
      </c>
      <c r="P146" s="9">
        <f t="shared" si="156"/>
        <v>0.61998936022558271</v>
      </c>
      <c r="Q146" s="12">
        <f t="shared" si="157"/>
        <v>0.16119723365865152</v>
      </c>
      <c r="R146" s="9">
        <f t="shared" si="158"/>
        <v>0.19735245833333334</v>
      </c>
      <c r="S146" s="13">
        <f t="shared" si="159"/>
        <v>0.81679871140183757</v>
      </c>
      <c r="T146" s="2">
        <f t="shared" si="160"/>
        <v>0.01</v>
      </c>
      <c r="U146" s="14">
        <f t="shared" si="161"/>
        <v>8.1679871140183762E-3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6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63"/>
        <v>0.01</v>
      </c>
      <c r="AT146" s="1">
        <f t="shared" si="164"/>
        <v>2.3067987114018376E-2</v>
      </c>
      <c r="AU146" s="9">
        <f t="shared" si="165"/>
        <v>75.904791666666668</v>
      </c>
      <c r="AV146" s="1">
        <f t="shared" si="166"/>
        <v>0.26</v>
      </c>
      <c r="AW146" s="1">
        <f t="shared" si="167"/>
        <v>30159.083333333332</v>
      </c>
      <c r="AX146" s="1">
        <f t="shared" si="168"/>
        <v>91990966.272298723</v>
      </c>
    </row>
    <row r="147" spans="3:51" x14ac:dyDescent="0.15">
      <c r="C147" s="7">
        <v>11</v>
      </c>
      <c r="D147" s="7">
        <f t="shared" si="169"/>
        <v>21.3249433953333</v>
      </c>
      <c r="E147" s="10">
        <f t="shared" si="170"/>
        <v>24.980164720645199</v>
      </c>
      <c r="F147" s="7" t="s">
        <v>85</v>
      </c>
      <c r="G147" s="1">
        <v>12</v>
      </c>
      <c r="H147" s="9">
        <f t="shared" si="151"/>
        <v>21.3249433953333</v>
      </c>
      <c r="I147" s="9">
        <f t="shared" si="152"/>
        <v>294.4749433953333</v>
      </c>
      <c r="J147" s="9">
        <f t="shared" si="153"/>
        <v>0.23029881946905409</v>
      </c>
      <c r="K147" s="9">
        <f t="shared" si="154"/>
        <v>75.904791666666668</v>
      </c>
      <c r="L147" s="9">
        <f t="shared" si="155"/>
        <v>0.75904791666666671</v>
      </c>
      <c r="M147" s="1" t="s">
        <v>83</v>
      </c>
      <c r="O147" s="9">
        <f t="shared" si="171"/>
        <v>1.9339286249520398</v>
      </c>
      <c r="P147" s="9">
        <f t="shared" si="156"/>
        <v>0.44538147926386584</v>
      </c>
      <c r="Q147" s="12">
        <f t="shared" si="157"/>
        <v>0.11579918460860512</v>
      </c>
      <c r="R147" s="9">
        <f t="shared" si="158"/>
        <v>0.19735245833333334</v>
      </c>
      <c r="S147" s="13">
        <f t="shared" si="159"/>
        <v>0.58676332479739035</v>
      </c>
      <c r="T147" s="2">
        <f t="shared" si="160"/>
        <v>0.01</v>
      </c>
      <c r="U147" s="14">
        <f t="shared" si="161"/>
        <v>5.8676332479739033E-3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62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63"/>
        <v>0.01</v>
      </c>
      <c r="AT147" s="1">
        <f t="shared" si="164"/>
        <v>2.0767633247973906E-2</v>
      </c>
      <c r="AU147" s="9">
        <f t="shared" si="165"/>
        <v>75.904791666666668</v>
      </c>
      <c r="AV147" s="1">
        <f t="shared" si="166"/>
        <v>0.26</v>
      </c>
      <c r="AW147" s="1">
        <f t="shared" si="167"/>
        <v>30159.083333333332</v>
      </c>
      <c r="AX147" s="1">
        <f t="shared" si="168"/>
        <v>82817570.524342343</v>
      </c>
      <c r="AY147" s="1">
        <f>SUM(AX136:AX147)</f>
        <v>1054137330.6979965</v>
      </c>
    </row>
    <row r="148" spans="3:51" x14ac:dyDescent="0.15">
      <c r="C148" s="7">
        <v>12</v>
      </c>
      <c r="D148" s="7">
        <f t="shared" si="169"/>
        <v>17.387201746451598</v>
      </c>
      <c r="E148" s="10">
        <f t="shared" si="170"/>
        <v>21.3249433953333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1346917</v>
      </c>
      <c r="F2" s="2">
        <v>1523.145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15419718</v>
      </c>
      <c r="F3" s="2">
        <v>1466.7525000000001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19012794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17024685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7808087</v>
      </c>
      <c r="F6" s="2">
        <v>165.81950000000001</v>
      </c>
      <c r="G6" s="2">
        <v>0.45</v>
      </c>
      <c r="H6" s="2">
        <v>23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430404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23375147.162753999</v>
      </c>
      <c r="J13" s="6" t="s">
        <v>37</v>
      </c>
      <c r="K13" s="6">
        <f>I13/(10000*1000)</f>
        <v>2.3375147162754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1523.145</v>
      </c>
      <c r="C26" s="7" t="s">
        <v>82</v>
      </c>
      <c r="D26" s="8">
        <v>25.259133497419398</v>
      </c>
      <c r="E26" s="7"/>
      <c r="F26" s="7"/>
      <c r="G26" s="1">
        <v>1</v>
      </c>
      <c r="H26" s="9">
        <f t="shared" ref="H26:H37" si="0">E27</f>
        <v>25.259133497419398</v>
      </c>
      <c r="I26" s="9">
        <f t="shared" ref="I26:I37" si="1">H26+273.15</f>
        <v>298.40913349741936</v>
      </c>
      <c r="J26" s="9">
        <f t="shared" ref="J26:J37" si="2">EXP(($C$15*(I26-$C$13))/($C$16*I26*$C$13))</f>
        <v>0.35613203527991966</v>
      </c>
      <c r="K26" s="9">
        <f t="shared" ref="K26:K37" si="3">$B$26/12</f>
        <v>126.92874999999999</v>
      </c>
      <c r="L26" s="9">
        <f t="shared" ref="L26:L37" si="4">K26*$B$27/100</f>
        <v>1.2692874999999999</v>
      </c>
      <c r="M26" s="1" t="s">
        <v>83</v>
      </c>
      <c r="O26" s="9">
        <f>L26</f>
        <v>1.2692874999999999</v>
      </c>
      <c r="P26" s="9">
        <f t="shared" ref="P26:P37" si="5">O26*J26</f>
        <v>0.45203394073036096</v>
      </c>
      <c r="Q26" s="12">
        <f t="shared" ref="Q26:Q37" si="6">P26*$B$28</f>
        <v>4.5203394073036099E-2</v>
      </c>
      <c r="R26" s="9">
        <f t="shared" ref="R26:R37" si="7">L26*$B$28</f>
        <v>0.12692875000000001</v>
      </c>
      <c r="S26" s="13">
        <f t="shared" ref="S26:S37" si="8">Q26/R26</f>
        <v>0.3561320352799196</v>
      </c>
      <c r="T26" s="2">
        <f t="shared" ref="T26:T37" si="9">$B$27/100</f>
        <v>0.01</v>
      </c>
      <c r="U26" s="14">
        <f t="shared" ref="U26:U37" si="10">S26*T26</f>
        <v>3.5613203527991959E-3</v>
      </c>
      <c r="V26" s="13"/>
      <c r="W26" s="2"/>
      <c r="X26" s="14"/>
      <c r="Y26" s="2">
        <v>0.05</v>
      </c>
      <c r="Z26" s="2">
        <v>0.01</v>
      </c>
      <c r="AA26" s="2">
        <f t="shared" ref="AA26:AA37" si="11">Y26*Z26</f>
        <v>5.0000000000000001E-4</v>
      </c>
      <c r="AB26" s="2">
        <v>0.02</v>
      </c>
      <c r="AC26" s="2">
        <v>0.4</v>
      </c>
      <c r="AD26" s="2">
        <f t="shared" ref="AD26:AD37" si="12">AB26*AC26</f>
        <v>8.0000000000000002E-3</v>
      </c>
      <c r="AE26" s="13"/>
      <c r="AF26" s="2"/>
      <c r="AG26" s="14"/>
      <c r="AH26" s="13"/>
      <c r="AI26" s="2"/>
      <c r="AJ26" s="14"/>
      <c r="AK26" s="1">
        <v>0.1</v>
      </c>
      <c r="AL26" s="2">
        <v>0.2</v>
      </c>
      <c r="AM26" s="2">
        <f t="shared" ref="AM26:AM37" si="13">AK26*AL26</f>
        <v>2.0000000000000004E-2</v>
      </c>
      <c r="AN26" s="2">
        <v>0.02</v>
      </c>
      <c r="AO26" s="2">
        <v>0.38</v>
      </c>
      <c r="AP26" s="2">
        <f t="shared" ref="AP26:AP37" si="14">AO26*AN26</f>
        <v>7.6E-3</v>
      </c>
      <c r="AQ26" s="1">
        <f t="shared" ref="AQ26:AQ37" si="15">(AP26+AM26+AD26+AA26+U26+X26+AG26+AJ26)</f>
        <v>3.9661320352799206E-2</v>
      </c>
      <c r="AR26" s="9">
        <f t="shared" ref="AR26:AR37" si="16">$B$26/12</f>
        <v>126.92874999999999</v>
      </c>
      <c r="AS26" s="1">
        <f t="shared" ref="AS26:AS37" si="17">$B$28</f>
        <v>0.1</v>
      </c>
      <c r="AT26" s="1">
        <f t="shared" ref="AT26:AT37" si="18">$E$2/12</f>
        <v>112243.08333333333</v>
      </c>
      <c r="AU26" s="1">
        <f t="shared" ref="AU26:AU37" si="19">AT26*10000*AS26*0.67*AR26*AQ26</f>
        <v>378583395.61166012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25.074989964193598</v>
      </c>
      <c r="E27" s="10">
        <f t="shared" ref="E27:E38" si="20">D26</f>
        <v>25.259133497419398</v>
      </c>
      <c r="F27" s="7" t="s">
        <v>83</v>
      </c>
      <c r="G27" s="1">
        <v>2</v>
      </c>
      <c r="H27" s="9">
        <f t="shared" si="0"/>
        <v>25.074989964193598</v>
      </c>
      <c r="I27" s="9">
        <f t="shared" si="1"/>
        <v>298.22498996419358</v>
      </c>
      <c r="J27" s="9">
        <f t="shared" si="2"/>
        <v>0.34902874510788034</v>
      </c>
      <c r="K27" s="9">
        <f t="shared" si="3"/>
        <v>126.92874999999999</v>
      </c>
      <c r="L27" s="9">
        <f t="shared" si="4"/>
        <v>1.2692874999999999</v>
      </c>
      <c r="M27" s="1" t="s">
        <v>83</v>
      </c>
      <c r="O27" s="9">
        <f t="shared" ref="O27:O37" si="21">L27+O26-P26-N27</f>
        <v>2.086541059269639</v>
      </c>
      <c r="P27" s="9">
        <f t="shared" si="5"/>
        <v>0.72826280753294947</v>
      </c>
      <c r="Q27" s="12">
        <f t="shared" si="6"/>
        <v>7.2826280753294947E-2</v>
      </c>
      <c r="R27" s="9">
        <f t="shared" si="7"/>
        <v>0.12692875000000001</v>
      </c>
      <c r="S27" s="13">
        <f t="shared" si="8"/>
        <v>0.57375717284929495</v>
      </c>
      <c r="T27" s="2">
        <f t="shared" si="9"/>
        <v>0.01</v>
      </c>
      <c r="U27" s="14">
        <f t="shared" si="10"/>
        <v>5.7375717284929495E-3</v>
      </c>
      <c r="V27" s="13"/>
      <c r="W27" s="2"/>
      <c r="X27" s="14"/>
      <c r="Y27" s="2">
        <v>0.05</v>
      </c>
      <c r="Z27" s="2">
        <v>0.01</v>
      </c>
      <c r="AA27" s="2">
        <f t="shared" si="11"/>
        <v>5.0000000000000001E-4</v>
      </c>
      <c r="AB27" s="2">
        <v>0.02</v>
      </c>
      <c r="AC27" s="2">
        <v>0.4</v>
      </c>
      <c r="AD27" s="2">
        <f t="shared" si="12"/>
        <v>8.0000000000000002E-3</v>
      </c>
      <c r="AE27" s="13"/>
      <c r="AF27" s="2"/>
      <c r="AG27" s="14"/>
      <c r="AH27" s="13"/>
      <c r="AI27" s="2"/>
      <c r="AJ27" s="14"/>
      <c r="AK27" s="2">
        <v>0.1</v>
      </c>
      <c r="AL27" s="2">
        <v>0.2</v>
      </c>
      <c r="AM27" s="2">
        <f t="shared" si="13"/>
        <v>2.0000000000000004E-2</v>
      </c>
      <c r="AN27" s="2">
        <v>0.02</v>
      </c>
      <c r="AO27" s="2">
        <v>0.38</v>
      </c>
      <c r="AP27" s="2">
        <f t="shared" si="14"/>
        <v>7.6E-3</v>
      </c>
      <c r="AQ27" s="1">
        <f t="shared" si="15"/>
        <v>4.1837571728492957E-2</v>
      </c>
      <c r="AR27" s="9">
        <f t="shared" si="16"/>
        <v>126.92874999999999</v>
      </c>
      <c r="AS27" s="1">
        <f t="shared" si="17"/>
        <v>0.1</v>
      </c>
      <c r="AT27" s="1">
        <f t="shared" si="18"/>
        <v>112243.08333333333</v>
      </c>
      <c r="AU27" s="1">
        <f t="shared" si="19"/>
        <v>399356598.02110887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25.0288447671429</v>
      </c>
      <c r="E28" s="10">
        <f t="shared" si="20"/>
        <v>25.074989964193598</v>
      </c>
      <c r="F28" s="7" t="s">
        <v>83</v>
      </c>
      <c r="G28" s="1">
        <v>3</v>
      </c>
      <c r="H28" s="9">
        <f t="shared" si="0"/>
        <v>25.0288447671429</v>
      </c>
      <c r="I28" s="9">
        <f t="shared" si="1"/>
        <v>298.17884476714289</v>
      </c>
      <c r="J28" s="9">
        <f t="shared" si="2"/>
        <v>0.34726966388754338</v>
      </c>
      <c r="K28" s="9">
        <f t="shared" si="3"/>
        <v>126.92874999999999</v>
      </c>
      <c r="L28" s="9">
        <f t="shared" si="4"/>
        <v>1.2692874999999999</v>
      </c>
      <c r="M28" s="1" t="s">
        <v>83</v>
      </c>
      <c r="O28" s="9">
        <f t="shared" si="21"/>
        <v>2.6275657517366895</v>
      </c>
      <c r="P28" s="9">
        <f t="shared" si="5"/>
        <v>0.91247387544802039</v>
      </c>
      <c r="Q28" s="12">
        <f t="shared" si="6"/>
        <v>9.124738754480205E-2</v>
      </c>
      <c r="R28" s="9">
        <f t="shared" si="7"/>
        <v>0.12692875000000001</v>
      </c>
      <c r="S28" s="13">
        <f t="shared" si="8"/>
        <v>0.71888667890294389</v>
      </c>
      <c r="T28" s="2">
        <f t="shared" si="9"/>
        <v>0.01</v>
      </c>
      <c r="U28" s="14">
        <f t="shared" si="10"/>
        <v>7.1888667890294394E-3</v>
      </c>
      <c r="V28" s="13"/>
      <c r="W28" s="2"/>
      <c r="X28" s="14"/>
      <c r="Y28" s="2">
        <v>0.05</v>
      </c>
      <c r="Z28" s="2">
        <v>0.01</v>
      </c>
      <c r="AA28" s="2">
        <f t="shared" si="11"/>
        <v>5.0000000000000001E-4</v>
      </c>
      <c r="AB28" s="2">
        <v>0.02</v>
      </c>
      <c r="AC28" s="2">
        <v>0.4</v>
      </c>
      <c r="AD28" s="2">
        <f t="shared" si="12"/>
        <v>8.0000000000000002E-3</v>
      </c>
      <c r="AE28" s="13"/>
      <c r="AF28" s="2"/>
      <c r="AG28" s="14"/>
      <c r="AH28" s="13"/>
      <c r="AI28" s="2"/>
      <c r="AJ28" s="14"/>
      <c r="AK28" s="1">
        <v>0.1</v>
      </c>
      <c r="AL28" s="2">
        <v>0.2</v>
      </c>
      <c r="AM28" s="2">
        <f t="shared" si="13"/>
        <v>2.0000000000000004E-2</v>
      </c>
      <c r="AN28" s="2">
        <v>0.02</v>
      </c>
      <c r="AO28" s="2">
        <v>0.38</v>
      </c>
      <c r="AP28" s="2">
        <f t="shared" si="14"/>
        <v>7.6E-3</v>
      </c>
      <c r="AQ28" s="1">
        <f t="shared" si="15"/>
        <v>4.3288866789029448E-2</v>
      </c>
      <c r="AR28" s="9">
        <f t="shared" si="16"/>
        <v>126.92874999999999</v>
      </c>
      <c r="AS28" s="1">
        <f t="shared" si="17"/>
        <v>0.1</v>
      </c>
      <c r="AT28" s="1">
        <f t="shared" si="18"/>
        <v>112243.08333333333</v>
      </c>
      <c r="AU28" s="1">
        <f t="shared" si="19"/>
        <v>413209798.24654102</v>
      </c>
    </row>
    <row r="29" spans="1:47" x14ac:dyDescent="0.15">
      <c r="C29" s="7">
        <v>3</v>
      </c>
      <c r="D29" s="8">
        <v>25.3310526080645</v>
      </c>
      <c r="E29" s="10">
        <f t="shared" si="20"/>
        <v>25.0288447671429</v>
      </c>
      <c r="F29" s="7" t="s">
        <v>83</v>
      </c>
      <c r="G29" s="1">
        <v>4</v>
      </c>
      <c r="H29" s="9">
        <f t="shared" si="0"/>
        <v>25.3310526080645</v>
      </c>
      <c r="I29" s="9">
        <f t="shared" si="1"/>
        <v>298.48105260806449</v>
      </c>
      <c r="J29" s="9">
        <f t="shared" si="2"/>
        <v>0.35894296869450371</v>
      </c>
      <c r="K29" s="9">
        <f t="shared" si="3"/>
        <v>126.92874999999999</v>
      </c>
      <c r="L29" s="9">
        <f t="shared" si="4"/>
        <v>1.2692874999999999</v>
      </c>
      <c r="M29" s="1" t="s">
        <v>83</v>
      </c>
      <c r="O29" s="9">
        <f t="shared" si="21"/>
        <v>2.9843793762886692</v>
      </c>
      <c r="P29" s="9">
        <f t="shared" si="5"/>
        <v>1.0712219930357063</v>
      </c>
      <c r="Q29" s="12">
        <f t="shared" si="6"/>
        <v>0.10712219930357064</v>
      </c>
      <c r="R29" s="9">
        <f t="shared" si="7"/>
        <v>0.12692875000000001</v>
      </c>
      <c r="S29" s="13">
        <f t="shared" si="8"/>
        <v>0.84395536317477826</v>
      </c>
      <c r="T29" s="2">
        <f t="shared" si="9"/>
        <v>0.01</v>
      </c>
      <c r="U29" s="14">
        <f t="shared" si="10"/>
        <v>8.4395536317477832E-3</v>
      </c>
      <c r="V29" s="13"/>
      <c r="W29" s="2"/>
      <c r="X29" s="14"/>
      <c r="Y29" s="2">
        <v>0.05</v>
      </c>
      <c r="Z29" s="2">
        <v>0.01</v>
      </c>
      <c r="AA29" s="2">
        <f t="shared" si="11"/>
        <v>5.0000000000000001E-4</v>
      </c>
      <c r="AB29" s="2">
        <v>0.02</v>
      </c>
      <c r="AC29" s="2">
        <v>0.4</v>
      </c>
      <c r="AD29" s="2">
        <f t="shared" si="12"/>
        <v>8.0000000000000002E-3</v>
      </c>
      <c r="AE29" s="13"/>
      <c r="AF29" s="2"/>
      <c r="AG29" s="14"/>
      <c r="AH29" s="13"/>
      <c r="AI29" s="2"/>
      <c r="AJ29" s="14"/>
      <c r="AK29" s="2">
        <v>0.1</v>
      </c>
      <c r="AL29" s="2">
        <v>0.2</v>
      </c>
      <c r="AM29" s="2">
        <f t="shared" si="13"/>
        <v>2.0000000000000004E-2</v>
      </c>
      <c r="AN29" s="2">
        <v>0.02</v>
      </c>
      <c r="AO29" s="2">
        <v>0.38</v>
      </c>
      <c r="AP29" s="2">
        <f t="shared" si="14"/>
        <v>7.6E-3</v>
      </c>
      <c r="AQ29" s="1">
        <f t="shared" si="15"/>
        <v>4.4539553631747789E-2</v>
      </c>
      <c r="AR29" s="9">
        <f t="shared" si="16"/>
        <v>126.92874999999999</v>
      </c>
      <c r="AS29" s="1">
        <f t="shared" si="17"/>
        <v>0.1</v>
      </c>
      <c r="AT29" s="1">
        <f t="shared" si="18"/>
        <v>112243.08333333333</v>
      </c>
      <c r="AU29" s="1">
        <f t="shared" si="19"/>
        <v>425148111.63478196</v>
      </c>
    </row>
    <row r="30" spans="1:47" x14ac:dyDescent="0.15">
      <c r="C30" s="7">
        <v>4</v>
      </c>
      <c r="D30" s="8">
        <v>25.537913167999999</v>
      </c>
      <c r="E30" s="10">
        <f t="shared" si="20"/>
        <v>25.3310526080645</v>
      </c>
      <c r="F30" s="7" t="s">
        <v>83</v>
      </c>
      <c r="G30" s="1">
        <v>5</v>
      </c>
      <c r="H30" s="9">
        <f t="shared" si="0"/>
        <v>25.537913167999999</v>
      </c>
      <c r="I30" s="9">
        <f t="shared" si="1"/>
        <v>298.68791316799997</v>
      </c>
      <c r="J30" s="9">
        <f t="shared" si="2"/>
        <v>0.36714458731541999</v>
      </c>
      <c r="K30" s="9">
        <f t="shared" si="3"/>
        <v>126.92874999999999</v>
      </c>
      <c r="L30" s="9">
        <f t="shared" si="4"/>
        <v>1.2692874999999999</v>
      </c>
      <c r="M30" s="1" t="s">
        <v>85</v>
      </c>
      <c r="N30" s="9">
        <f>(O29-P29)*C21/100</f>
        <v>1.8174995140903147</v>
      </c>
      <c r="O30" s="9">
        <f t="shared" si="21"/>
        <v>1.3649453691626479</v>
      </c>
      <c r="P30" s="9">
        <f t="shared" si="5"/>
        <v>0.50113230426931399</v>
      </c>
      <c r="Q30" s="12">
        <f t="shared" si="6"/>
        <v>5.0113230426931402E-2</v>
      </c>
      <c r="R30" s="9">
        <f t="shared" si="7"/>
        <v>0.12692875000000001</v>
      </c>
      <c r="S30" s="13">
        <f t="shared" si="8"/>
        <v>0.3948138654712301</v>
      </c>
      <c r="T30" s="2">
        <f t="shared" si="9"/>
        <v>0.01</v>
      </c>
      <c r="U30" s="14">
        <f t="shared" si="10"/>
        <v>3.9481386547123012E-3</v>
      </c>
      <c r="V30" s="13"/>
      <c r="W30" s="2"/>
      <c r="X30" s="14"/>
      <c r="Y30" s="2">
        <v>0.05</v>
      </c>
      <c r="Z30" s="2">
        <v>0.01</v>
      </c>
      <c r="AA30" s="2">
        <f t="shared" si="11"/>
        <v>5.0000000000000001E-4</v>
      </c>
      <c r="AB30" s="2">
        <v>0.02</v>
      </c>
      <c r="AC30" s="2">
        <v>0.4</v>
      </c>
      <c r="AD30" s="2">
        <f t="shared" si="12"/>
        <v>8.0000000000000002E-3</v>
      </c>
      <c r="AE30" s="13"/>
      <c r="AF30" s="2"/>
      <c r="AG30" s="14"/>
      <c r="AH30" s="13"/>
      <c r="AI30" s="2"/>
      <c r="AJ30" s="14"/>
      <c r="AK30" s="1">
        <v>0.1</v>
      </c>
      <c r="AL30" s="2">
        <v>0.2</v>
      </c>
      <c r="AM30" s="2">
        <f t="shared" si="13"/>
        <v>2.0000000000000004E-2</v>
      </c>
      <c r="AN30" s="2">
        <v>0.02</v>
      </c>
      <c r="AO30" s="2">
        <v>0.38</v>
      </c>
      <c r="AP30" s="2">
        <f t="shared" si="14"/>
        <v>7.6E-3</v>
      </c>
      <c r="AQ30" s="1">
        <f t="shared" si="15"/>
        <v>4.0048138654712309E-2</v>
      </c>
      <c r="AR30" s="9">
        <f t="shared" si="16"/>
        <v>126.92874999999999</v>
      </c>
      <c r="AS30" s="1">
        <f t="shared" si="17"/>
        <v>0.1</v>
      </c>
      <c r="AT30" s="1">
        <f t="shared" si="18"/>
        <v>112243.08333333333</v>
      </c>
      <c r="AU30" s="1">
        <f t="shared" si="19"/>
        <v>382275733.25751621</v>
      </c>
    </row>
    <row r="31" spans="1:47" x14ac:dyDescent="0.15">
      <c r="C31" s="7">
        <v>5</v>
      </c>
      <c r="D31" s="8">
        <v>25.696171031935499</v>
      </c>
      <c r="E31" s="10">
        <f t="shared" si="20"/>
        <v>25.537913167999999</v>
      </c>
      <c r="F31" s="7" t="s">
        <v>85</v>
      </c>
      <c r="G31" s="1">
        <v>6</v>
      </c>
      <c r="H31" s="9">
        <f t="shared" si="0"/>
        <v>25.696171031935499</v>
      </c>
      <c r="I31" s="9">
        <f t="shared" si="1"/>
        <v>298.84617103193546</v>
      </c>
      <c r="J31" s="9">
        <f t="shared" si="2"/>
        <v>0.37353761890498183</v>
      </c>
      <c r="K31" s="9">
        <f t="shared" si="3"/>
        <v>126.92874999999999</v>
      </c>
      <c r="L31" s="9">
        <f t="shared" si="4"/>
        <v>1.2692874999999999</v>
      </c>
      <c r="M31" s="1" t="s">
        <v>83</v>
      </c>
      <c r="O31" s="9">
        <f t="shared" si="21"/>
        <v>2.1331005648933337</v>
      </c>
      <c r="P31" s="9">
        <f t="shared" si="5"/>
        <v>0.79679330589512753</v>
      </c>
      <c r="Q31" s="12">
        <f t="shared" si="6"/>
        <v>7.9679330589512765E-2</v>
      </c>
      <c r="R31" s="9">
        <f t="shared" si="7"/>
        <v>0.12692875000000001</v>
      </c>
      <c r="S31" s="13">
        <f t="shared" si="8"/>
        <v>0.6277484855835479</v>
      </c>
      <c r="T31" s="2">
        <f t="shared" si="9"/>
        <v>0.01</v>
      </c>
      <c r="U31" s="14">
        <f t="shared" si="10"/>
        <v>6.2774848558354787E-3</v>
      </c>
      <c r="V31" s="13"/>
      <c r="W31" s="2"/>
      <c r="X31" s="14"/>
      <c r="Y31" s="2">
        <v>0.05</v>
      </c>
      <c r="Z31" s="2">
        <v>0.01</v>
      </c>
      <c r="AA31" s="2">
        <f t="shared" si="11"/>
        <v>5.0000000000000001E-4</v>
      </c>
      <c r="AB31" s="2">
        <v>0.02</v>
      </c>
      <c r="AC31" s="2">
        <v>0.4</v>
      </c>
      <c r="AD31" s="2">
        <f t="shared" si="12"/>
        <v>8.0000000000000002E-3</v>
      </c>
      <c r="AE31" s="13"/>
      <c r="AF31" s="2"/>
      <c r="AG31" s="14"/>
      <c r="AH31" s="13"/>
      <c r="AI31" s="2"/>
      <c r="AJ31" s="14"/>
      <c r="AK31" s="2">
        <v>0.1</v>
      </c>
      <c r="AL31" s="2">
        <v>0.2</v>
      </c>
      <c r="AM31" s="2">
        <f t="shared" si="13"/>
        <v>2.0000000000000004E-2</v>
      </c>
      <c r="AN31" s="2">
        <v>0.02</v>
      </c>
      <c r="AO31" s="2">
        <v>0.38</v>
      </c>
      <c r="AP31" s="2">
        <f t="shared" si="14"/>
        <v>7.6E-3</v>
      </c>
      <c r="AQ31" s="1">
        <f t="shared" si="15"/>
        <v>4.2377484855835486E-2</v>
      </c>
      <c r="AR31" s="9">
        <f t="shared" si="16"/>
        <v>126.92874999999999</v>
      </c>
      <c r="AS31" s="1">
        <f t="shared" si="17"/>
        <v>0.1</v>
      </c>
      <c r="AT31" s="1">
        <f t="shared" si="18"/>
        <v>112243.08333333333</v>
      </c>
      <c r="AU31" s="1">
        <f t="shared" si="19"/>
        <v>404510287.8949312</v>
      </c>
    </row>
    <row r="32" spans="1:47" x14ac:dyDescent="0.15">
      <c r="C32" s="7">
        <v>6</v>
      </c>
      <c r="D32" s="8">
        <v>25.440972548333299</v>
      </c>
      <c r="E32" s="10">
        <f t="shared" si="20"/>
        <v>25.696171031935499</v>
      </c>
      <c r="F32" s="7" t="s">
        <v>83</v>
      </c>
      <c r="G32" s="1">
        <v>7</v>
      </c>
      <c r="H32" s="9">
        <f t="shared" si="0"/>
        <v>25.440972548333299</v>
      </c>
      <c r="I32" s="9">
        <f t="shared" si="1"/>
        <v>298.5909725483333</v>
      </c>
      <c r="J32" s="9">
        <f t="shared" si="2"/>
        <v>0.36327942066139518</v>
      </c>
      <c r="K32" s="9">
        <f t="shared" si="3"/>
        <v>126.92874999999999</v>
      </c>
      <c r="L32" s="9">
        <f t="shared" si="4"/>
        <v>1.2692874999999999</v>
      </c>
      <c r="M32" s="1" t="s">
        <v>83</v>
      </c>
      <c r="O32" s="9">
        <f t="shared" si="21"/>
        <v>2.605594758998206</v>
      </c>
      <c r="P32" s="9">
        <f t="shared" si="5"/>
        <v>0.94655895452723593</v>
      </c>
      <c r="Q32" s="12">
        <f t="shared" si="6"/>
        <v>9.4655895452723599E-2</v>
      </c>
      <c r="R32" s="9">
        <f t="shared" si="7"/>
        <v>0.12692875000000001</v>
      </c>
      <c r="S32" s="13">
        <f t="shared" si="8"/>
        <v>0.74574038941314391</v>
      </c>
      <c r="T32" s="2">
        <f t="shared" si="9"/>
        <v>0.01</v>
      </c>
      <c r="U32" s="14">
        <f t="shared" si="10"/>
        <v>7.4574038941314395E-3</v>
      </c>
      <c r="V32" s="13"/>
      <c r="W32" s="2"/>
      <c r="X32" s="14"/>
      <c r="Y32" s="2">
        <v>0.05</v>
      </c>
      <c r="Z32" s="2">
        <v>0.01</v>
      </c>
      <c r="AA32" s="2">
        <f t="shared" si="11"/>
        <v>5.0000000000000001E-4</v>
      </c>
      <c r="AB32" s="2">
        <v>0.02</v>
      </c>
      <c r="AC32" s="2">
        <v>0.4</v>
      </c>
      <c r="AD32" s="2">
        <f t="shared" si="12"/>
        <v>8.0000000000000002E-3</v>
      </c>
      <c r="AE32" s="13"/>
      <c r="AF32" s="2"/>
      <c r="AG32" s="14"/>
      <c r="AH32" s="13"/>
      <c r="AI32" s="2"/>
      <c r="AJ32" s="14"/>
      <c r="AK32" s="1">
        <v>0.1</v>
      </c>
      <c r="AL32" s="2">
        <v>0.2</v>
      </c>
      <c r="AM32" s="2">
        <f t="shared" si="13"/>
        <v>2.0000000000000004E-2</v>
      </c>
      <c r="AN32" s="2">
        <v>0.02</v>
      </c>
      <c r="AO32" s="2">
        <v>0.38</v>
      </c>
      <c r="AP32" s="2">
        <f t="shared" si="14"/>
        <v>7.6E-3</v>
      </c>
      <c r="AQ32" s="1">
        <f t="shared" si="15"/>
        <v>4.3557403894131444E-2</v>
      </c>
      <c r="AR32" s="9">
        <f t="shared" si="16"/>
        <v>126.92874999999999</v>
      </c>
      <c r="AS32" s="1">
        <f t="shared" si="17"/>
        <v>0.1</v>
      </c>
      <c r="AT32" s="1">
        <f t="shared" si="18"/>
        <v>112243.08333333333</v>
      </c>
      <c r="AU32" s="1">
        <f t="shared" si="19"/>
        <v>415773093.87545377</v>
      </c>
    </row>
    <row r="33" spans="1:48" x14ac:dyDescent="0.15">
      <c r="C33" s="7">
        <v>7</v>
      </c>
      <c r="D33" s="8">
        <v>25.3416100164516</v>
      </c>
      <c r="E33" s="10">
        <f t="shared" si="20"/>
        <v>25.440972548333299</v>
      </c>
      <c r="F33" s="7" t="s">
        <v>83</v>
      </c>
      <c r="G33" s="1">
        <v>8</v>
      </c>
      <c r="H33" s="9">
        <f t="shared" si="0"/>
        <v>25.3416100164516</v>
      </c>
      <c r="I33" s="9">
        <f t="shared" si="1"/>
        <v>298.4916100164516</v>
      </c>
      <c r="J33" s="9">
        <f t="shared" si="2"/>
        <v>0.3593573500485846</v>
      </c>
      <c r="K33" s="9">
        <f t="shared" si="3"/>
        <v>126.92874999999999</v>
      </c>
      <c r="L33" s="9">
        <f t="shared" si="4"/>
        <v>1.2692874999999999</v>
      </c>
      <c r="M33" s="1" t="s">
        <v>83</v>
      </c>
      <c r="O33" s="9">
        <f t="shared" si="21"/>
        <v>2.92832330447097</v>
      </c>
      <c r="P33" s="9">
        <f t="shared" si="5"/>
        <v>1.0523145027802023</v>
      </c>
      <c r="Q33" s="12">
        <f t="shared" si="6"/>
        <v>0.10523145027802024</v>
      </c>
      <c r="R33" s="9">
        <f t="shared" si="7"/>
        <v>0.12692875000000001</v>
      </c>
      <c r="S33" s="13">
        <f t="shared" si="8"/>
        <v>0.8290592184829696</v>
      </c>
      <c r="T33" s="2">
        <f t="shared" si="9"/>
        <v>0.01</v>
      </c>
      <c r="U33" s="14">
        <f t="shared" si="10"/>
        <v>8.2905921848296961E-3</v>
      </c>
      <c r="V33" s="13"/>
      <c r="W33" s="2"/>
      <c r="X33" s="14"/>
      <c r="Y33" s="2">
        <v>0.05</v>
      </c>
      <c r="Z33" s="2">
        <v>0.01</v>
      </c>
      <c r="AA33" s="2">
        <f t="shared" si="11"/>
        <v>5.0000000000000001E-4</v>
      </c>
      <c r="AB33" s="2">
        <v>0.02</v>
      </c>
      <c r="AC33" s="2">
        <v>0.4</v>
      </c>
      <c r="AD33" s="2">
        <f t="shared" si="12"/>
        <v>8.0000000000000002E-3</v>
      </c>
      <c r="AE33" s="13"/>
      <c r="AF33" s="2"/>
      <c r="AG33" s="14"/>
      <c r="AH33" s="13"/>
      <c r="AI33" s="2"/>
      <c r="AJ33" s="14"/>
      <c r="AK33" s="2">
        <v>0.1</v>
      </c>
      <c r="AL33" s="2">
        <v>0.2</v>
      </c>
      <c r="AM33" s="2">
        <f t="shared" si="13"/>
        <v>2.0000000000000004E-2</v>
      </c>
      <c r="AN33" s="2">
        <v>0.02</v>
      </c>
      <c r="AO33" s="2">
        <v>0.38</v>
      </c>
      <c r="AP33" s="2">
        <f t="shared" si="14"/>
        <v>7.6E-3</v>
      </c>
      <c r="AQ33" s="1">
        <f t="shared" si="15"/>
        <v>4.43905921848297E-2</v>
      </c>
      <c r="AR33" s="9">
        <f t="shared" si="16"/>
        <v>126.92874999999999</v>
      </c>
      <c r="AS33" s="1">
        <f t="shared" si="17"/>
        <v>0.1</v>
      </c>
      <c r="AT33" s="1">
        <f t="shared" si="18"/>
        <v>112243.08333333333</v>
      </c>
      <c r="AU33" s="1">
        <f t="shared" si="19"/>
        <v>423726214.18185222</v>
      </c>
    </row>
    <row r="34" spans="1:48" x14ac:dyDescent="0.15">
      <c r="C34" s="7">
        <v>8</v>
      </c>
      <c r="D34" s="8">
        <v>25.214553500000001</v>
      </c>
      <c r="E34" s="10">
        <f t="shared" si="20"/>
        <v>25.3416100164516</v>
      </c>
      <c r="F34" s="7" t="s">
        <v>83</v>
      </c>
      <c r="G34" s="1">
        <v>9</v>
      </c>
      <c r="H34" s="9">
        <f t="shared" si="0"/>
        <v>25.214553500000001</v>
      </c>
      <c r="I34" s="9">
        <f t="shared" si="1"/>
        <v>298.3645535</v>
      </c>
      <c r="J34" s="9">
        <f t="shared" si="2"/>
        <v>0.35440002968268242</v>
      </c>
      <c r="K34" s="9">
        <f t="shared" si="3"/>
        <v>126.92874999999999</v>
      </c>
      <c r="L34" s="9">
        <f t="shared" si="4"/>
        <v>1.2692874999999999</v>
      </c>
      <c r="M34" s="1" t="s">
        <v>83</v>
      </c>
      <c r="O34" s="9">
        <f t="shared" si="21"/>
        <v>3.1452963016907676</v>
      </c>
      <c r="P34" s="9">
        <f t="shared" si="5"/>
        <v>1.1146931026800393</v>
      </c>
      <c r="Q34" s="12">
        <f t="shared" si="6"/>
        <v>0.11146931026800394</v>
      </c>
      <c r="R34" s="9">
        <f t="shared" si="7"/>
        <v>0.12692875000000001</v>
      </c>
      <c r="S34" s="13">
        <f t="shared" si="8"/>
        <v>0.87820379754786793</v>
      </c>
      <c r="T34" s="2">
        <f t="shared" si="9"/>
        <v>0.01</v>
      </c>
      <c r="U34" s="14">
        <f t="shared" si="10"/>
        <v>8.78203797547868E-3</v>
      </c>
      <c r="V34" s="13"/>
      <c r="W34" s="2"/>
      <c r="X34" s="14"/>
      <c r="Y34" s="2">
        <v>0.05</v>
      </c>
      <c r="Z34" s="2">
        <v>0.01</v>
      </c>
      <c r="AA34" s="2">
        <f t="shared" si="11"/>
        <v>5.0000000000000001E-4</v>
      </c>
      <c r="AB34" s="2">
        <v>0.02</v>
      </c>
      <c r="AC34" s="2">
        <v>0.4</v>
      </c>
      <c r="AD34" s="2">
        <f t="shared" si="12"/>
        <v>8.0000000000000002E-3</v>
      </c>
      <c r="AE34" s="13"/>
      <c r="AF34" s="2"/>
      <c r="AG34" s="14"/>
      <c r="AH34" s="13"/>
      <c r="AI34" s="2"/>
      <c r="AJ34" s="14"/>
      <c r="AK34" s="1">
        <v>0.1</v>
      </c>
      <c r="AL34" s="2">
        <v>0.2</v>
      </c>
      <c r="AM34" s="2">
        <f t="shared" si="13"/>
        <v>2.0000000000000004E-2</v>
      </c>
      <c r="AN34" s="2">
        <v>0.02</v>
      </c>
      <c r="AO34" s="2">
        <v>0.38</v>
      </c>
      <c r="AP34" s="2">
        <f t="shared" si="14"/>
        <v>7.6E-3</v>
      </c>
      <c r="AQ34" s="1">
        <f t="shared" si="15"/>
        <v>4.4882037975478684E-2</v>
      </c>
      <c r="AR34" s="9">
        <f t="shared" si="16"/>
        <v>126.92874999999999</v>
      </c>
      <c r="AS34" s="1">
        <f t="shared" si="17"/>
        <v>0.1</v>
      </c>
      <c r="AT34" s="1">
        <f t="shared" si="18"/>
        <v>112243.08333333333</v>
      </c>
      <c r="AU34" s="1">
        <f t="shared" si="19"/>
        <v>428417263.66099083</v>
      </c>
    </row>
    <row r="35" spans="1:48" x14ac:dyDescent="0.15">
      <c r="C35" s="7">
        <v>9</v>
      </c>
      <c r="D35" s="8">
        <v>25.628557432000001</v>
      </c>
      <c r="E35" s="10">
        <f t="shared" si="20"/>
        <v>25.214553500000001</v>
      </c>
      <c r="F35" s="7" t="s">
        <v>83</v>
      </c>
      <c r="G35" s="1">
        <v>10</v>
      </c>
      <c r="H35" s="9">
        <f t="shared" si="0"/>
        <v>25.628557432000001</v>
      </c>
      <c r="I35" s="9">
        <f t="shared" si="1"/>
        <v>298.77855743199996</v>
      </c>
      <c r="J35" s="9">
        <f t="shared" si="2"/>
        <v>0.37079360078900414</v>
      </c>
      <c r="K35" s="9">
        <f t="shared" si="3"/>
        <v>126.92874999999999</v>
      </c>
      <c r="L35" s="9">
        <f t="shared" si="4"/>
        <v>1.2692874999999999</v>
      </c>
      <c r="M35" s="1" t="s">
        <v>83</v>
      </c>
      <c r="O35" s="9">
        <f t="shared" si="21"/>
        <v>3.299890699010728</v>
      </c>
      <c r="P35" s="9">
        <f t="shared" si="5"/>
        <v>1.2235783544963317</v>
      </c>
      <c r="Q35" s="12">
        <f t="shared" si="6"/>
        <v>0.12235783544963318</v>
      </c>
      <c r="R35" s="9">
        <f t="shared" si="7"/>
        <v>0.12692875000000001</v>
      </c>
      <c r="S35" s="13">
        <f t="shared" si="8"/>
        <v>0.96398834345751594</v>
      </c>
      <c r="T35" s="2">
        <f t="shared" si="9"/>
        <v>0.01</v>
      </c>
      <c r="U35" s="14">
        <f t="shared" si="10"/>
        <v>9.639883434575159E-3</v>
      </c>
      <c r="V35" s="13"/>
      <c r="W35" s="2"/>
      <c r="X35" s="14"/>
      <c r="Y35" s="2">
        <v>0.05</v>
      </c>
      <c r="Z35" s="2">
        <v>0.01</v>
      </c>
      <c r="AA35" s="2">
        <f t="shared" si="11"/>
        <v>5.0000000000000001E-4</v>
      </c>
      <c r="AB35" s="2">
        <v>0.02</v>
      </c>
      <c r="AC35" s="2">
        <v>0.4</v>
      </c>
      <c r="AD35" s="2">
        <f t="shared" si="12"/>
        <v>8.0000000000000002E-3</v>
      </c>
      <c r="AE35" s="13"/>
      <c r="AF35" s="2"/>
      <c r="AG35" s="14"/>
      <c r="AH35" s="13"/>
      <c r="AI35" s="2"/>
      <c r="AJ35" s="14"/>
      <c r="AK35" s="2">
        <v>0.1</v>
      </c>
      <c r="AL35" s="2">
        <v>0.2</v>
      </c>
      <c r="AM35" s="2">
        <f t="shared" si="13"/>
        <v>2.0000000000000004E-2</v>
      </c>
      <c r="AN35" s="2">
        <v>0.02</v>
      </c>
      <c r="AO35" s="2">
        <v>0.38</v>
      </c>
      <c r="AP35" s="2">
        <f t="shared" si="14"/>
        <v>7.6E-3</v>
      </c>
      <c r="AQ35" s="1">
        <f t="shared" si="15"/>
        <v>4.5739883434575163E-2</v>
      </c>
      <c r="AR35" s="9">
        <f t="shared" si="16"/>
        <v>126.92874999999999</v>
      </c>
      <c r="AS35" s="1">
        <f t="shared" si="17"/>
        <v>0.1</v>
      </c>
      <c r="AT35" s="1">
        <f t="shared" si="18"/>
        <v>112243.08333333333</v>
      </c>
      <c r="AU35" s="1">
        <f t="shared" si="19"/>
        <v>436605746.64456016</v>
      </c>
    </row>
    <row r="36" spans="1:48" x14ac:dyDescent="0.15">
      <c r="C36" s="7">
        <v>10</v>
      </c>
      <c r="D36" s="8">
        <v>25.9678108006452</v>
      </c>
      <c r="E36" s="10">
        <f t="shared" si="20"/>
        <v>25.628557432000001</v>
      </c>
      <c r="F36" s="7" t="s">
        <v>83</v>
      </c>
      <c r="G36" s="1">
        <v>11</v>
      </c>
      <c r="H36" s="9">
        <f t="shared" si="0"/>
        <v>25.9678108006452</v>
      </c>
      <c r="I36" s="9">
        <f t="shared" si="1"/>
        <v>299.1178108006452</v>
      </c>
      <c r="J36" s="9">
        <f t="shared" si="2"/>
        <v>0.38475507400934778</v>
      </c>
      <c r="K36" s="9">
        <f t="shared" si="3"/>
        <v>126.92874999999999</v>
      </c>
      <c r="L36" s="9">
        <f t="shared" si="4"/>
        <v>1.2692874999999999</v>
      </c>
      <c r="M36" s="1" t="s">
        <v>85</v>
      </c>
      <c r="N36" s="9">
        <f>(O35-P35)*C21/100</f>
        <v>1.9724967272886764</v>
      </c>
      <c r="O36" s="9">
        <f t="shared" si="21"/>
        <v>1.3731031172257198</v>
      </c>
      <c r="P36" s="9">
        <f t="shared" si="5"/>
        <v>0.5283083914906479</v>
      </c>
      <c r="Q36" s="12">
        <f t="shared" si="6"/>
        <v>5.2830839149064793E-2</v>
      </c>
      <c r="R36" s="9">
        <f t="shared" si="7"/>
        <v>0.12692875000000001</v>
      </c>
      <c r="S36" s="13">
        <f t="shared" si="8"/>
        <v>0.41622437114573957</v>
      </c>
      <c r="T36" s="2">
        <f t="shared" si="9"/>
        <v>0.01</v>
      </c>
      <c r="U36" s="14">
        <f t="shared" si="10"/>
        <v>4.162243711457396E-3</v>
      </c>
      <c r="V36" s="13"/>
      <c r="W36" s="2"/>
      <c r="X36" s="14"/>
      <c r="Y36" s="2">
        <v>0.05</v>
      </c>
      <c r="Z36" s="2">
        <v>0.01</v>
      </c>
      <c r="AA36" s="2">
        <f t="shared" si="11"/>
        <v>5.0000000000000001E-4</v>
      </c>
      <c r="AB36" s="2">
        <v>0.02</v>
      </c>
      <c r="AC36" s="2">
        <v>0.4</v>
      </c>
      <c r="AD36" s="2">
        <f t="shared" si="12"/>
        <v>8.0000000000000002E-3</v>
      </c>
      <c r="AE36" s="13"/>
      <c r="AF36" s="2"/>
      <c r="AG36" s="14"/>
      <c r="AH36" s="13"/>
      <c r="AI36" s="2"/>
      <c r="AJ36" s="14"/>
      <c r="AK36" s="1">
        <v>0.1</v>
      </c>
      <c r="AL36" s="2">
        <v>0.2</v>
      </c>
      <c r="AM36" s="2">
        <f t="shared" si="13"/>
        <v>2.0000000000000004E-2</v>
      </c>
      <c r="AN36" s="2">
        <v>0.02</v>
      </c>
      <c r="AO36" s="2">
        <v>0.38</v>
      </c>
      <c r="AP36" s="2">
        <f t="shared" si="14"/>
        <v>7.6E-3</v>
      </c>
      <c r="AQ36" s="1">
        <f t="shared" si="15"/>
        <v>4.0262243711457403E-2</v>
      </c>
      <c r="AR36" s="9">
        <f t="shared" si="16"/>
        <v>126.92874999999999</v>
      </c>
      <c r="AS36" s="1">
        <f t="shared" si="17"/>
        <v>0.1</v>
      </c>
      <c r="AT36" s="1">
        <f t="shared" si="18"/>
        <v>112243.08333333333</v>
      </c>
      <c r="AU36" s="1">
        <f t="shared" si="19"/>
        <v>384319452.89869714</v>
      </c>
    </row>
    <row r="37" spans="1:48" x14ac:dyDescent="0.15">
      <c r="C37" s="7">
        <v>11</v>
      </c>
      <c r="D37" s="8">
        <v>25.799141170999999</v>
      </c>
      <c r="E37" s="10">
        <f t="shared" si="20"/>
        <v>25.9678108006452</v>
      </c>
      <c r="F37" s="7" t="s">
        <v>85</v>
      </c>
      <c r="G37" s="1">
        <v>12</v>
      </c>
      <c r="H37" s="9">
        <f t="shared" si="0"/>
        <v>25.799141170999999</v>
      </c>
      <c r="I37" s="9">
        <f t="shared" si="1"/>
        <v>298.94914117099995</v>
      </c>
      <c r="J37" s="9">
        <f t="shared" si="2"/>
        <v>0.37775318182148832</v>
      </c>
      <c r="K37" s="9">
        <f t="shared" si="3"/>
        <v>126.92874999999999</v>
      </c>
      <c r="L37" s="9">
        <f t="shared" si="4"/>
        <v>1.2692874999999999</v>
      </c>
      <c r="M37" s="1" t="s">
        <v>83</v>
      </c>
      <c r="O37" s="9">
        <f t="shared" si="21"/>
        <v>2.1140822257350718</v>
      </c>
      <c r="P37" s="9">
        <f t="shared" si="5"/>
        <v>0.79860128740367731</v>
      </c>
      <c r="Q37" s="12">
        <f t="shared" si="6"/>
        <v>7.9860128740367742E-2</v>
      </c>
      <c r="R37" s="9">
        <f t="shared" si="7"/>
        <v>0.12692875000000001</v>
      </c>
      <c r="S37" s="13">
        <f t="shared" si="8"/>
        <v>0.6291728921963522</v>
      </c>
      <c r="T37" s="2">
        <f t="shared" si="9"/>
        <v>0.01</v>
      </c>
      <c r="U37" s="14">
        <f t="shared" si="10"/>
        <v>6.2917289219635219E-3</v>
      </c>
      <c r="V37" s="13"/>
      <c r="W37" s="2"/>
      <c r="X37" s="14"/>
      <c r="Y37" s="2">
        <v>0.05</v>
      </c>
      <c r="Z37" s="2">
        <v>0.01</v>
      </c>
      <c r="AA37" s="2">
        <f t="shared" si="11"/>
        <v>5.0000000000000001E-4</v>
      </c>
      <c r="AB37" s="2">
        <v>0.02</v>
      </c>
      <c r="AC37" s="2">
        <v>0.4</v>
      </c>
      <c r="AD37" s="2">
        <f t="shared" si="12"/>
        <v>8.0000000000000002E-3</v>
      </c>
      <c r="AE37" s="13"/>
      <c r="AF37" s="2"/>
      <c r="AG37" s="14"/>
      <c r="AH37" s="13"/>
      <c r="AI37" s="2"/>
      <c r="AJ37" s="14"/>
      <c r="AK37" s="2">
        <v>0.1</v>
      </c>
      <c r="AL37" s="2">
        <v>0.2</v>
      </c>
      <c r="AM37" s="2">
        <f t="shared" si="13"/>
        <v>2.0000000000000004E-2</v>
      </c>
      <c r="AN37" s="2">
        <v>0.02</v>
      </c>
      <c r="AO37" s="2">
        <v>0.38</v>
      </c>
      <c r="AP37" s="2">
        <f t="shared" si="14"/>
        <v>7.6E-3</v>
      </c>
      <c r="AQ37" s="1">
        <f t="shared" si="15"/>
        <v>4.239172892196353E-2</v>
      </c>
      <c r="AR37" s="9">
        <f t="shared" si="16"/>
        <v>126.92874999999999</v>
      </c>
      <c r="AS37" s="1">
        <f t="shared" si="17"/>
        <v>0.1</v>
      </c>
      <c r="AT37" s="1">
        <f t="shared" si="18"/>
        <v>112243.08333333333</v>
      </c>
      <c r="AU37" s="1">
        <f t="shared" si="19"/>
        <v>404646253.28574783</v>
      </c>
      <c r="AV37" s="1">
        <f>SUM(AU26:AU37)</f>
        <v>4896571949.2138414</v>
      </c>
    </row>
    <row r="38" spans="1:48" x14ac:dyDescent="0.15">
      <c r="C38" s="7">
        <v>12</v>
      </c>
      <c r="D38" s="8">
        <v>25.8047425096774</v>
      </c>
      <c r="E38" s="10">
        <f t="shared" si="20"/>
        <v>25.799141170999999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1466.7525000000001</v>
      </c>
      <c r="C42" s="7" t="s">
        <v>82</v>
      </c>
      <c r="D42" s="7">
        <f>D26</f>
        <v>25.259133497419398</v>
      </c>
      <c r="E42" s="7"/>
      <c r="F42" s="7"/>
      <c r="G42" s="1">
        <v>1</v>
      </c>
      <c r="H42" s="9">
        <f t="shared" ref="H42:H53" si="22">E43</f>
        <v>25.259133497419398</v>
      </c>
      <c r="I42" s="9">
        <f t="shared" ref="I42:I53" si="23">H42+273.15</f>
        <v>298.40913349741936</v>
      </c>
      <c r="J42" s="9">
        <f t="shared" ref="J42:J53" si="24">EXP(($C$15*(I42-$C$13))/($C$16*I42*$C$13))</f>
        <v>0.35613203527991966</v>
      </c>
      <c r="K42" s="9">
        <f t="shared" ref="K42:K53" si="25">$B$42/12</f>
        <v>122.229375</v>
      </c>
      <c r="L42" s="9">
        <f t="shared" ref="L42:L53" si="26">K42*$B$43/100</f>
        <v>1.22229375</v>
      </c>
      <c r="M42" s="1" t="s">
        <v>83</v>
      </c>
      <c r="O42" s="9">
        <f>L42</f>
        <v>1.22229375</v>
      </c>
      <c r="P42" s="9">
        <f t="shared" ref="P42:P53" si="27">O42*J42</f>
        <v>0.43529796089742528</v>
      </c>
      <c r="Q42" s="12">
        <f t="shared" ref="Q42:Q53" si="28">P42*$B$44</f>
        <v>0.10447151061538207</v>
      </c>
      <c r="R42" s="9">
        <f t="shared" ref="R42:R53" si="29">L42*$B$44</f>
        <v>0.29335049999999996</v>
      </c>
      <c r="S42" s="13">
        <f t="shared" ref="S42:S53" si="30">Q42/R42</f>
        <v>0.35613203527991971</v>
      </c>
      <c r="T42" s="2">
        <f t="shared" ref="T42:T53" si="31">$B$43/100</f>
        <v>0.01</v>
      </c>
      <c r="U42" s="14">
        <f t="shared" ref="U42:U53" si="32">S42*T42</f>
        <v>3.5613203527991972E-3</v>
      </c>
      <c r="V42" s="13"/>
      <c r="W42" s="2"/>
      <c r="X42" s="14"/>
      <c r="Y42" s="2">
        <v>0.05</v>
      </c>
      <c r="Z42" s="2">
        <v>0.01</v>
      </c>
      <c r="AA42" s="2">
        <f t="shared" ref="AA42:AA53" si="33">Y42*Z42</f>
        <v>5.0000000000000001E-4</v>
      </c>
      <c r="AB42" s="2">
        <v>0.02</v>
      </c>
      <c r="AC42" s="2">
        <v>0.48</v>
      </c>
      <c r="AD42" s="2">
        <f t="shared" ref="AD42:AD53" si="34">AB42*AC42</f>
        <v>9.5999999999999992E-3</v>
      </c>
      <c r="AE42" s="13"/>
      <c r="AF42" s="2"/>
      <c r="AG42" s="16"/>
      <c r="AH42" s="13"/>
      <c r="AI42" s="2"/>
      <c r="AJ42" s="14"/>
      <c r="AK42" s="1">
        <v>0.1</v>
      </c>
      <c r="AL42" s="2">
        <v>0.2</v>
      </c>
      <c r="AM42" s="2">
        <f t="shared" ref="AM42:AM53" si="35">AK42*AL42</f>
        <v>2.0000000000000004E-2</v>
      </c>
      <c r="AN42" s="2">
        <v>0.02</v>
      </c>
      <c r="AO42" s="2">
        <v>0.3</v>
      </c>
      <c r="AP42" s="2">
        <f t="shared" ref="AP42:AP53" si="36">AO42*AN42</f>
        <v>6.0000000000000001E-3</v>
      </c>
      <c r="AQ42" s="1">
        <f t="shared" ref="AQ42:AQ53" si="37">(AP42+AM42+AD42+AA42+U42+X42+AG42+AJ42)</f>
        <v>3.9661320352799199E-2</v>
      </c>
      <c r="AR42" s="9">
        <f t="shared" ref="AR42:AR53" si="38">$B$42/12</f>
        <v>122.229375</v>
      </c>
      <c r="AS42" s="1">
        <f t="shared" ref="AS42:AS53" si="39">$B$44</f>
        <v>0.24</v>
      </c>
      <c r="AT42" s="1">
        <f t="shared" ref="AT42:AT53" si="40">$E$3/12</f>
        <v>1284976.5</v>
      </c>
      <c r="AU42" s="1">
        <f t="shared" ref="AU42:AU53" si="41">AT42*10000*AS42*0.67*AR42*AQ42</f>
        <v>10016684361.190516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42">D27</f>
        <v>25.074989964193598</v>
      </c>
      <c r="E43" s="10">
        <f t="shared" ref="E43:E54" si="43">D42</f>
        <v>25.259133497419398</v>
      </c>
      <c r="F43" s="7" t="s">
        <v>83</v>
      </c>
      <c r="G43" s="1">
        <v>2</v>
      </c>
      <c r="H43" s="9">
        <f t="shared" si="22"/>
        <v>25.074989964193598</v>
      </c>
      <c r="I43" s="9">
        <f t="shared" si="23"/>
        <v>298.22498996419358</v>
      </c>
      <c r="J43" s="9">
        <f t="shared" si="24"/>
        <v>0.34902874510788034</v>
      </c>
      <c r="K43" s="9">
        <f t="shared" si="25"/>
        <v>122.229375</v>
      </c>
      <c r="L43" s="9">
        <f t="shared" si="26"/>
        <v>1.22229375</v>
      </c>
      <c r="M43" s="1" t="s">
        <v>83</v>
      </c>
      <c r="O43" s="9">
        <f t="shared" ref="O43:O53" si="44">L43+O42-P42-N43</f>
        <v>2.0092895391025745</v>
      </c>
      <c r="P43" s="9">
        <f t="shared" si="27"/>
        <v>0.7012998063913628</v>
      </c>
      <c r="Q43" s="12">
        <f t="shared" si="28"/>
        <v>0.16831195353392706</v>
      </c>
      <c r="R43" s="9">
        <f t="shared" si="29"/>
        <v>0.29335049999999996</v>
      </c>
      <c r="S43" s="13">
        <f t="shared" si="30"/>
        <v>0.57375717284929484</v>
      </c>
      <c r="T43" s="2">
        <f t="shared" si="31"/>
        <v>0.01</v>
      </c>
      <c r="U43" s="14">
        <f t="shared" si="32"/>
        <v>5.7375717284929486E-3</v>
      </c>
      <c r="V43" s="13"/>
      <c r="W43" s="2"/>
      <c r="X43" s="14"/>
      <c r="Y43" s="2">
        <v>0.05</v>
      </c>
      <c r="Z43" s="2">
        <v>0.01</v>
      </c>
      <c r="AA43" s="2">
        <f t="shared" si="33"/>
        <v>5.0000000000000001E-4</v>
      </c>
      <c r="AB43" s="2">
        <v>0.02</v>
      </c>
      <c r="AC43" s="2">
        <v>0.48</v>
      </c>
      <c r="AD43" s="2">
        <f t="shared" si="34"/>
        <v>9.5999999999999992E-3</v>
      </c>
      <c r="AE43" s="13"/>
      <c r="AF43" s="2"/>
      <c r="AG43" s="16"/>
      <c r="AH43" s="13"/>
      <c r="AI43" s="2"/>
      <c r="AJ43" s="14"/>
      <c r="AK43" s="2">
        <v>0.1</v>
      </c>
      <c r="AL43" s="2">
        <v>0.2</v>
      </c>
      <c r="AM43" s="2">
        <f t="shared" si="35"/>
        <v>2.0000000000000004E-2</v>
      </c>
      <c r="AN43" s="2">
        <v>0.02</v>
      </c>
      <c r="AO43" s="2">
        <v>0.3</v>
      </c>
      <c r="AP43" s="2">
        <f t="shared" si="36"/>
        <v>6.0000000000000001E-3</v>
      </c>
      <c r="AQ43" s="1">
        <f t="shared" si="37"/>
        <v>4.183757172849295E-2</v>
      </c>
      <c r="AR43" s="9">
        <f t="shared" si="38"/>
        <v>122.229375</v>
      </c>
      <c r="AS43" s="1">
        <f t="shared" si="39"/>
        <v>0.24</v>
      </c>
      <c r="AT43" s="1">
        <f t="shared" si="40"/>
        <v>1284976.5</v>
      </c>
      <c r="AU43" s="1">
        <f t="shared" si="41"/>
        <v>10566308602.81999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42"/>
        <v>25.0288447671429</v>
      </c>
      <c r="E44" s="10">
        <f t="shared" si="43"/>
        <v>25.074989964193598</v>
      </c>
      <c r="F44" s="7" t="s">
        <v>83</v>
      </c>
      <c r="G44" s="1">
        <v>3</v>
      </c>
      <c r="H44" s="9">
        <f t="shared" si="22"/>
        <v>25.0288447671429</v>
      </c>
      <c r="I44" s="9">
        <f t="shared" si="23"/>
        <v>298.17884476714289</v>
      </c>
      <c r="J44" s="9">
        <f t="shared" si="24"/>
        <v>0.34726966388754338</v>
      </c>
      <c r="K44" s="9">
        <f t="shared" si="25"/>
        <v>122.229375</v>
      </c>
      <c r="L44" s="9">
        <f t="shared" si="26"/>
        <v>1.22229375</v>
      </c>
      <c r="M44" s="1" t="s">
        <v>83</v>
      </c>
      <c r="O44" s="9">
        <f t="shared" si="44"/>
        <v>2.5302834827112117</v>
      </c>
      <c r="P44" s="9">
        <f t="shared" si="27"/>
        <v>0.8786906945813252</v>
      </c>
      <c r="Q44" s="12">
        <f t="shared" si="28"/>
        <v>0.21088576669951803</v>
      </c>
      <c r="R44" s="9">
        <f t="shared" si="29"/>
        <v>0.29335049999999996</v>
      </c>
      <c r="S44" s="13">
        <f t="shared" si="30"/>
        <v>0.718886678902944</v>
      </c>
      <c r="T44" s="2">
        <f t="shared" si="31"/>
        <v>0.01</v>
      </c>
      <c r="U44" s="14">
        <f t="shared" si="32"/>
        <v>7.1888667890294402E-3</v>
      </c>
      <c r="V44" s="13"/>
      <c r="W44" s="2"/>
      <c r="X44" s="14"/>
      <c r="Y44" s="2">
        <v>0.05</v>
      </c>
      <c r="Z44" s="2">
        <v>0.01</v>
      </c>
      <c r="AA44" s="2">
        <f t="shared" si="33"/>
        <v>5.0000000000000001E-4</v>
      </c>
      <c r="AB44" s="2">
        <v>0.02</v>
      </c>
      <c r="AC44" s="2">
        <v>0.48</v>
      </c>
      <c r="AD44" s="2">
        <f t="shared" si="34"/>
        <v>9.5999999999999992E-3</v>
      </c>
      <c r="AE44" s="13"/>
      <c r="AF44" s="2"/>
      <c r="AG44" s="16"/>
      <c r="AH44" s="13"/>
      <c r="AI44" s="2"/>
      <c r="AJ44" s="14"/>
      <c r="AK44" s="1">
        <v>0.1</v>
      </c>
      <c r="AL44" s="2">
        <v>0.2</v>
      </c>
      <c r="AM44" s="2">
        <f t="shared" si="35"/>
        <v>2.0000000000000004E-2</v>
      </c>
      <c r="AN44" s="2">
        <v>0.02</v>
      </c>
      <c r="AO44" s="2">
        <v>0.3</v>
      </c>
      <c r="AP44" s="2">
        <f t="shared" si="36"/>
        <v>6.0000000000000001E-3</v>
      </c>
      <c r="AQ44" s="1">
        <f t="shared" si="37"/>
        <v>4.3288866789029441E-2</v>
      </c>
      <c r="AR44" s="9">
        <f t="shared" si="38"/>
        <v>122.229375</v>
      </c>
      <c r="AS44" s="1">
        <f t="shared" si="39"/>
        <v>0.24</v>
      </c>
      <c r="AT44" s="1">
        <f t="shared" si="40"/>
        <v>1284976.5</v>
      </c>
      <c r="AU44" s="1">
        <f t="shared" si="41"/>
        <v>10932841144.022263</v>
      </c>
    </row>
    <row r="45" spans="1:48" x14ac:dyDescent="0.15">
      <c r="C45" s="7">
        <v>3</v>
      </c>
      <c r="D45" s="7">
        <f t="shared" si="42"/>
        <v>25.3310526080645</v>
      </c>
      <c r="E45" s="10">
        <f t="shared" si="43"/>
        <v>25.0288447671429</v>
      </c>
      <c r="F45" s="7" t="s">
        <v>83</v>
      </c>
      <c r="G45" s="1">
        <v>4</v>
      </c>
      <c r="H45" s="9">
        <f t="shared" si="22"/>
        <v>25.3310526080645</v>
      </c>
      <c r="I45" s="9">
        <f t="shared" si="23"/>
        <v>298.48105260806449</v>
      </c>
      <c r="J45" s="9">
        <f t="shared" si="24"/>
        <v>0.35894296869450371</v>
      </c>
      <c r="K45" s="9">
        <f t="shared" si="25"/>
        <v>122.229375</v>
      </c>
      <c r="L45" s="9">
        <f t="shared" si="26"/>
        <v>1.22229375</v>
      </c>
      <c r="M45" s="1" t="s">
        <v>83</v>
      </c>
      <c r="O45" s="9">
        <f t="shared" si="44"/>
        <v>2.8738865381298866</v>
      </c>
      <c r="P45" s="9">
        <f t="shared" si="27"/>
        <v>1.0315613656875116</v>
      </c>
      <c r="Q45" s="12">
        <f t="shared" si="28"/>
        <v>0.24757472776500278</v>
      </c>
      <c r="R45" s="9">
        <f t="shared" si="29"/>
        <v>0.29335049999999996</v>
      </c>
      <c r="S45" s="13">
        <f t="shared" si="30"/>
        <v>0.84395536317477837</v>
      </c>
      <c r="T45" s="2">
        <f t="shared" si="31"/>
        <v>0.01</v>
      </c>
      <c r="U45" s="14">
        <f t="shared" si="32"/>
        <v>8.4395536317477832E-3</v>
      </c>
      <c r="V45" s="13"/>
      <c r="W45" s="2"/>
      <c r="X45" s="14"/>
      <c r="Y45" s="2">
        <v>0.05</v>
      </c>
      <c r="Z45" s="2">
        <v>0.01</v>
      </c>
      <c r="AA45" s="2">
        <f t="shared" si="33"/>
        <v>5.0000000000000001E-4</v>
      </c>
      <c r="AB45" s="2">
        <v>0.02</v>
      </c>
      <c r="AC45" s="2">
        <v>0.48</v>
      </c>
      <c r="AD45" s="2">
        <f t="shared" si="34"/>
        <v>9.5999999999999992E-3</v>
      </c>
      <c r="AE45" s="13"/>
      <c r="AF45" s="2"/>
      <c r="AG45" s="16"/>
      <c r="AH45" s="13"/>
      <c r="AI45" s="2"/>
      <c r="AJ45" s="14"/>
      <c r="AK45" s="2">
        <v>0.1</v>
      </c>
      <c r="AL45" s="2">
        <v>0.2</v>
      </c>
      <c r="AM45" s="2">
        <f t="shared" si="35"/>
        <v>2.0000000000000004E-2</v>
      </c>
      <c r="AN45" s="2">
        <v>0.02</v>
      </c>
      <c r="AO45" s="2">
        <v>0.3</v>
      </c>
      <c r="AP45" s="2">
        <f t="shared" si="36"/>
        <v>6.0000000000000001E-3</v>
      </c>
      <c r="AQ45" s="1">
        <f t="shared" si="37"/>
        <v>4.4539553631747782E-2</v>
      </c>
      <c r="AR45" s="9">
        <f t="shared" si="38"/>
        <v>122.229375</v>
      </c>
      <c r="AS45" s="1">
        <f t="shared" si="39"/>
        <v>0.24</v>
      </c>
      <c r="AT45" s="1">
        <f t="shared" si="40"/>
        <v>1284976.5</v>
      </c>
      <c r="AU45" s="1">
        <f t="shared" si="41"/>
        <v>11248708977.638634</v>
      </c>
    </row>
    <row r="46" spans="1:48" x14ac:dyDescent="0.15">
      <c r="C46" s="7">
        <v>4</v>
      </c>
      <c r="D46" s="7">
        <f t="shared" si="42"/>
        <v>25.537913167999999</v>
      </c>
      <c r="E46" s="10">
        <f t="shared" si="43"/>
        <v>25.3310526080645</v>
      </c>
      <c r="F46" s="7" t="s">
        <v>83</v>
      </c>
      <c r="G46" s="1">
        <v>5</v>
      </c>
      <c r="H46" s="9">
        <f t="shared" si="22"/>
        <v>25.537913167999999</v>
      </c>
      <c r="I46" s="9">
        <f t="shared" si="23"/>
        <v>298.68791316799997</v>
      </c>
      <c r="J46" s="9">
        <f t="shared" si="24"/>
        <v>0.36714458731541999</v>
      </c>
      <c r="K46" s="9">
        <f t="shared" si="25"/>
        <v>122.229375</v>
      </c>
      <c r="L46" s="9">
        <f t="shared" si="26"/>
        <v>1.22229375</v>
      </c>
      <c r="M46" s="1" t="s">
        <v>85</v>
      </c>
      <c r="N46" s="9">
        <f>(O45-P45)*$C$21/100</f>
        <v>1.7502089138202563</v>
      </c>
      <c r="O46" s="9">
        <f t="shared" si="44"/>
        <v>1.3144100086221189</v>
      </c>
      <c r="P46" s="9">
        <f t="shared" si="27"/>
        <v>0.48257852017882547</v>
      </c>
      <c r="Q46" s="12">
        <f t="shared" si="28"/>
        <v>0.1158188448429181</v>
      </c>
      <c r="R46" s="9">
        <f t="shared" si="29"/>
        <v>0.29335049999999996</v>
      </c>
      <c r="S46" s="13">
        <f t="shared" si="30"/>
        <v>0.39481386547123021</v>
      </c>
      <c r="T46" s="2">
        <f t="shared" si="31"/>
        <v>0.01</v>
      </c>
      <c r="U46" s="14">
        <f t="shared" si="32"/>
        <v>3.9481386547123021E-3</v>
      </c>
      <c r="V46" s="13"/>
      <c r="W46" s="2"/>
      <c r="X46" s="14"/>
      <c r="Y46" s="2">
        <v>0.05</v>
      </c>
      <c r="Z46" s="2">
        <v>0.01</v>
      </c>
      <c r="AA46" s="2">
        <f t="shared" si="33"/>
        <v>5.0000000000000001E-4</v>
      </c>
      <c r="AB46" s="2">
        <v>0.02</v>
      </c>
      <c r="AC46" s="2">
        <v>0.48</v>
      </c>
      <c r="AD46" s="2">
        <f t="shared" si="34"/>
        <v>9.5999999999999992E-3</v>
      </c>
      <c r="AE46" s="13"/>
      <c r="AF46" s="2"/>
      <c r="AG46" s="16"/>
      <c r="AH46" s="13"/>
      <c r="AI46" s="2"/>
      <c r="AJ46" s="14"/>
      <c r="AK46" s="1">
        <v>0.1</v>
      </c>
      <c r="AL46" s="2">
        <v>0.2</v>
      </c>
      <c r="AM46" s="2">
        <f t="shared" si="35"/>
        <v>2.0000000000000004E-2</v>
      </c>
      <c r="AN46" s="2">
        <v>0.02</v>
      </c>
      <c r="AO46" s="2">
        <v>0.3</v>
      </c>
      <c r="AP46" s="2">
        <f t="shared" si="36"/>
        <v>6.0000000000000001E-3</v>
      </c>
      <c r="AQ46" s="1">
        <f t="shared" si="37"/>
        <v>4.0048138654712302E-2</v>
      </c>
      <c r="AR46" s="9">
        <f t="shared" si="38"/>
        <v>122.229375</v>
      </c>
      <c r="AS46" s="1">
        <f t="shared" si="39"/>
        <v>0.24</v>
      </c>
      <c r="AT46" s="1">
        <f t="shared" si="40"/>
        <v>1284976.5</v>
      </c>
      <c r="AU46" s="1">
        <f t="shared" si="41"/>
        <v>10114377448.584713</v>
      </c>
    </row>
    <row r="47" spans="1:48" x14ac:dyDescent="0.15">
      <c r="C47" s="7">
        <v>5</v>
      </c>
      <c r="D47" s="7">
        <f t="shared" si="42"/>
        <v>25.696171031935499</v>
      </c>
      <c r="E47" s="10">
        <f t="shared" si="43"/>
        <v>25.537913167999999</v>
      </c>
      <c r="F47" s="7" t="s">
        <v>85</v>
      </c>
      <c r="G47" s="1">
        <v>6</v>
      </c>
      <c r="H47" s="9">
        <f t="shared" si="22"/>
        <v>25.696171031935499</v>
      </c>
      <c r="I47" s="9">
        <f t="shared" si="23"/>
        <v>298.84617103193546</v>
      </c>
      <c r="J47" s="9">
        <f t="shared" si="24"/>
        <v>0.37353761890498183</v>
      </c>
      <c r="K47" s="9">
        <f t="shared" si="25"/>
        <v>122.229375</v>
      </c>
      <c r="L47" s="9">
        <f t="shared" si="26"/>
        <v>1.22229375</v>
      </c>
      <c r="M47" s="1" t="s">
        <v>83</v>
      </c>
      <c r="O47" s="9">
        <f t="shared" si="44"/>
        <v>2.0541252384432935</v>
      </c>
      <c r="P47" s="9">
        <f t="shared" si="27"/>
        <v>0.76729305050073593</v>
      </c>
      <c r="Q47" s="12">
        <f t="shared" si="28"/>
        <v>0.18415033212017662</v>
      </c>
      <c r="R47" s="9">
        <f t="shared" si="29"/>
        <v>0.29335049999999996</v>
      </c>
      <c r="S47" s="13">
        <f t="shared" si="30"/>
        <v>0.62774848558354812</v>
      </c>
      <c r="T47" s="2">
        <f t="shared" si="31"/>
        <v>0.01</v>
      </c>
      <c r="U47" s="14">
        <f t="shared" si="32"/>
        <v>6.2774848558354813E-3</v>
      </c>
      <c r="V47" s="13"/>
      <c r="W47" s="2"/>
      <c r="X47" s="14"/>
      <c r="Y47" s="2">
        <v>0.05</v>
      </c>
      <c r="Z47" s="2">
        <v>0.01</v>
      </c>
      <c r="AA47" s="2">
        <f t="shared" si="33"/>
        <v>5.0000000000000001E-4</v>
      </c>
      <c r="AB47" s="2">
        <v>0.02</v>
      </c>
      <c r="AC47" s="2">
        <v>0.48</v>
      </c>
      <c r="AD47" s="2">
        <f t="shared" si="34"/>
        <v>9.5999999999999992E-3</v>
      </c>
      <c r="AE47" s="13"/>
      <c r="AF47" s="2"/>
      <c r="AG47" s="16"/>
      <c r="AH47" s="13"/>
      <c r="AI47" s="2"/>
      <c r="AJ47" s="14"/>
      <c r="AK47" s="2">
        <v>0.1</v>
      </c>
      <c r="AL47" s="2">
        <v>0.2</v>
      </c>
      <c r="AM47" s="2">
        <f t="shared" si="35"/>
        <v>2.0000000000000004E-2</v>
      </c>
      <c r="AN47" s="2">
        <v>0.02</v>
      </c>
      <c r="AO47" s="2">
        <v>0.3</v>
      </c>
      <c r="AP47" s="2">
        <f t="shared" si="36"/>
        <v>6.0000000000000001E-3</v>
      </c>
      <c r="AQ47" s="1">
        <f t="shared" si="37"/>
        <v>4.2377484855835479E-2</v>
      </c>
      <c r="AR47" s="9">
        <f t="shared" si="38"/>
        <v>122.229375</v>
      </c>
      <c r="AS47" s="1">
        <f t="shared" si="39"/>
        <v>0.24</v>
      </c>
      <c r="AT47" s="1">
        <f t="shared" si="40"/>
        <v>1284976.5</v>
      </c>
      <c r="AU47" s="1">
        <f t="shared" si="41"/>
        <v>10702666629.505596</v>
      </c>
    </row>
    <row r="48" spans="1:48" x14ac:dyDescent="0.15">
      <c r="C48" s="7">
        <v>6</v>
      </c>
      <c r="D48" s="7">
        <f t="shared" si="42"/>
        <v>25.440972548333299</v>
      </c>
      <c r="E48" s="10">
        <f t="shared" si="43"/>
        <v>25.696171031935499</v>
      </c>
      <c r="F48" s="7" t="s">
        <v>83</v>
      </c>
      <c r="G48" s="1">
        <v>7</v>
      </c>
      <c r="H48" s="9">
        <f t="shared" si="22"/>
        <v>25.440972548333299</v>
      </c>
      <c r="I48" s="9">
        <f t="shared" si="23"/>
        <v>298.5909725483333</v>
      </c>
      <c r="J48" s="9">
        <f t="shared" si="24"/>
        <v>0.36327942066139518</v>
      </c>
      <c r="K48" s="9">
        <f t="shared" si="25"/>
        <v>122.229375</v>
      </c>
      <c r="L48" s="9">
        <f t="shared" si="26"/>
        <v>1.22229375</v>
      </c>
      <c r="M48" s="1" t="s">
        <v>83</v>
      </c>
      <c r="O48" s="9">
        <f t="shared" si="44"/>
        <v>2.5091259379425574</v>
      </c>
      <c r="P48" s="9">
        <f t="shared" si="27"/>
        <v>0.9115138171022521</v>
      </c>
      <c r="Q48" s="12">
        <f t="shared" si="28"/>
        <v>0.2187633161045405</v>
      </c>
      <c r="R48" s="9">
        <f t="shared" si="29"/>
        <v>0.29335049999999996</v>
      </c>
      <c r="S48" s="13">
        <f t="shared" si="30"/>
        <v>0.74574038941314413</v>
      </c>
      <c r="T48" s="2">
        <f t="shared" si="31"/>
        <v>0.01</v>
      </c>
      <c r="U48" s="14">
        <f t="shared" si="32"/>
        <v>7.4574038941314412E-3</v>
      </c>
      <c r="V48" s="13"/>
      <c r="W48" s="2"/>
      <c r="X48" s="14"/>
      <c r="Y48" s="2">
        <v>0.05</v>
      </c>
      <c r="Z48" s="2">
        <v>0.01</v>
      </c>
      <c r="AA48" s="2">
        <f t="shared" si="33"/>
        <v>5.0000000000000001E-4</v>
      </c>
      <c r="AB48" s="2">
        <v>0.02</v>
      </c>
      <c r="AC48" s="2">
        <v>0.48</v>
      </c>
      <c r="AD48" s="2">
        <f t="shared" si="34"/>
        <v>9.5999999999999992E-3</v>
      </c>
      <c r="AE48" s="13"/>
      <c r="AF48" s="2"/>
      <c r="AG48" s="16"/>
      <c r="AH48" s="13"/>
      <c r="AI48" s="2"/>
      <c r="AJ48" s="14"/>
      <c r="AK48" s="1">
        <v>0.1</v>
      </c>
      <c r="AL48" s="2">
        <v>0.2</v>
      </c>
      <c r="AM48" s="2">
        <f t="shared" si="35"/>
        <v>2.0000000000000004E-2</v>
      </c>
      <c r="AN48" s="2">
        <v>0.02</v>
      </c>
      <c r="AO48" s="2">
        <v>0.3</v>
      </c>
      <c r="AP48" s="2">
        <f t="shared" si="36"/>
        <v>6.0000000000000001E-3</v>
      </c>
      <c r="AQ48" s="1">
        <f t="shared" si="37"/>
        <v>4.3557403894131444E-2</v>
      </c>
      <c r="AR48" s="9">
        <f t="shared" si="38"/>
        <v>122.229375</v>
      </c>
      <c r="AS48" s="1">
        <f t="shared" si="39"/>
        <v>0.24</v>
      </c>
      <c r="AT48" s="1">
        <f t="shared" si="40"/>
        <v>1284976.5</v>
      </c>
      <c r="AU48" s="1">
        <f t="shared" si="41"/>
        <v>11000661665.304651</v>
      </c>
    </row>
    <row r="49" spans="1:48" x14ac:dyDescent="0.15">
      <c r="C49" s="7">
        <v>7</v>
      </c>
      <c r="D49" s="7">
        <f t="shared" si="42"/>
        <v>25.3416100164516</v>
      </c>
      <c r="E49" s="10">
        <f t="shared" si="43"/>
        <v>25.440972548333299</v>
      </c>
      <c r="F49" s="7" t="s">
        <v>83</v>
      </c>
      <c r="G49" s="1">
        <v>8</v>
      </c>
      <c r="H49" s="9">
        <f t="shared" si="22"/>
        <v>25.3416100164516</v>
      </c>
      <c r="I49" s="9">
        <f t="shared" si="23"/>
        <v>298.4916100164516</v>
      </c>
      <c r="J49" s="9">
        <f t="shared" si="24"/>
        <v>0.3593573500485846</v>
      </c>
      <c r="K49" s="9">
        <f t="shared" si="25"/>
        <v>122.229375</v>
      </c>
      <c r="L49" s="9">
        <f t="shared" si="26"/>
        <v>1.22229375</v>
      </c>
      <c r="M49" s="1" t="s">
        <v>83</v>
      </c>
      <c r="O49" s="9">
        <f t="shared" si="44"/>
        <v>2.8199058708403051</v>
      </c>
      <c r="P49" s="9">
        <f t="shared" si="27"/>
        <v>1.0133539011316184</v>
      </c>
      <c r="Q49" s="12">
        <f t="shared" si="28"/>
        <v>0.2432049362715884</v>
      </c>
      <c r="R49" s="9">
        <f t="shared" si="29"/>
        <v>0.29335049999999996</v>
      </c>
      <c r="S49" s="13">
        <f t="shared" si="30"/>
        <v>0.82905921848296982</v>
      </c>
      <c r="T49" s="2">
        <f t="shared" si="31"/>
        <v>0.01</v>
      </c>
      <c r="U49" s="14">
        <f t="shared" si="32"/>
        <v>8.2905921848296978E-3</v>
      </c>
      <c r="V49" s="13"/>
      <c r="W49" s="2"/>
      <c r="X49" s="14"/>
      <c r="Y49" s="2">
        <v>0.05</v>
      </c>
      <c r="Z49" s="2">
        <v>0.01</v>
      </c>
      <c r="AA49" s="2">
        <f t="shared" si="33"/>
        <v>5.0000000000000001E-4</v>
      </c>
      <c r="AB49" s="2">
        <v>0.02</v>
      </c>
      <c r="AC49" s="2">
        <v>0.48</v>
      </c>
      <c r="AD49" s="2">
        <f t="shared" si="34"/>
        <v>9.5999999999999992E-3</v>
      </c>
      <c r="AE49" s="13"/>
      <c r="AF49" s="2"/>
      <c r="AG49" s="16"/>
      <c r="AH49" s="13"/>
      <c r="AI49" s="2"/>
      <c r="AJ49" s="14"/>
      <c r="AK49" s="2">
        <v>0.1</v>
      </c>
      <c r="AL49" s="2">
        <v>0.2</v>
      </c>
      <c r="AM49" s="2">
        <f t="shared" si="35"/>
        <v>2.0000000000000004E-2</v>
      </c>
      <c r="AN49" s="2">
        <v>0.02</v>
      </c>
      <c r="AO49" s="2">
        <v>0.3</v>
      </c>
      <c r="AP49" s="2">
        <f t="shared" si="36"/>
        <v>6.0000000000000001E-3</v>
      </c>
      <c r="AQ49" s="1">
        <f t="shared" si="37"/>
        <v>4.43905921848297E-2</v>
      </c>
      <c r="AR49" s="9">
        <f t="shared" si="38"/>
        <v>122.229375</v>
      </c>
      <c r="AS49" s="1">
        <f t="shared" si="39"/>
        <v>0.24</v>
      </c>
      <c r="AT49" s="1">
        <f t="shared" si="40"/>
        <v>1284976.5</v>
      </c>
      <c r="AU49" s="1">
        <f t="shared" si="41"/>
        <v>11211087945.799755</v>
      </c>
    </row>
    <row r="50" spans="1:48" x14ac:dyDescent="0.15">
      <c r="C50" s="7">
        <v>8</v>
      </c>
      <c r="D50" s="7">
        <f t="shared" si="42"/>
        <v>25.214553500000001</v>
      </c>
      <c r="E50" s="10">
        <f t="shared" si="43"/>
        <v>25.3416100164516</v>
      </c>
      <c r="F50" s="7" t="s">
        <v>83</v>
      </c>
      <c r="G50" s="1">
        <v>9</v>
      </c>
      <c r="H50" s="9">
        <f t="shared" si="22"/>
        <v>25.214553500000001</v>
      </c>
      <c r="I50" s="9">
        <f t="shared" si="23"/>
        <v>298.3645535</v>
      </c>
      <c r="J50" s="9">
        <f t="shared" si="24"/>
        <v>0.35440002968268242</v>
      </c>
      <c r="K50" s="9">
        <f t="shared" si="25"/>
        <v>122.229375</v>
      </c>
      <c r="L50" s="9">
        <f t="shared" si="26"/>
        <v>1.22229375</v>
      </c>
      <c r="M50" s="1" t="s">
        <v>83</v>
      </c>
      <c r="O50" s="9">
        <f t="shared" si="44"/>
        <v>3.0288457197086869</v>
      </c>
      <c r="P50" s="9">
        <f t="shared" si="27"/>
        <v>1.0734230129690243</v>
      </c>
      <c r="Q50" s="12">
        <f t="shared" si="28"/>
        <v>0.25762152311256581</v>
      </c>
      <c r="R50" s="9">
        <f t="shared" si="29"/>
        <v>0.29335049999999996</v>
      </c>
      <c r="S50" s="13">
        <f t="shared" si="30"/>
        <v>0.87820379754786793</v>
      </c>
      <c r="T50" s="2">
        <f t="shared" si="31"/>
        <v>0.01</v>
      </c>
      <c r="U50" s="14">
        <f t="shared" si="32"/>
        <v>8.78203797547868E-3</v>
      </c>
      <c r="V50" s="13"/>
      <c r="W50" s="2"/>
      <c r="X50" s="14"/>
      <c r="Y50" s="2">
        <v>0.05</v>
      </c>
      <c r="Z50" s="2">
        <v>0.01</v>
      </c>
      <c r="AA50" s="2">
        <f t="shared" si="33"/>
        <v>5.0000000000000001E-4</v>
      </c>
      <c r="AB50" s="2">
        <v>0.02</v>
      </c>
      <c r="AC50" s="2">
        <v>0.48</v>
      </c>
      <c r="AD50" s="2">
        <f t="shared" si="34"/>
        <v>9.5999999999999992E-3</v>
      </c>
      <c r="AE50" s="13"/>
      <c r="AF50" s="2"/>
      <c r="AG50" s="16"/>
      <c r="AH50" s="13"/>
      <c r="AI50" s="2"/>
      <c r="AJ50" s="14"/>
      <c r="AK50" s="1">
        <v>0.1</v>
      </c>
      <c r="AL50" s="2">
        <v>0.2</v>
      </c>
      <c r="AM50" s="2">
        <f t="shared" si="35"/>
        <v>2.0000000000000004E-2</v>
      </c>
      <c r="AN50" s="2">
        <v>0.02</v>
      </c>
      <c r="AO50" s="2">
        <v>0.3</v>
      </c>
      <c r="AP50" s="2">
        <f t="shared" si="36"/>
        <v>6.0000000000000001E-3</v>
      </c>
      <c r="AQ50" s="1">
        <f t="shared" si="37"/>
        <v>4.4882037975478684E-2</v>
      </c>
      <c r="AR50" s="9">
        <f t="shared" si="38"/>
        <v>122.229375</v>
      </c>
      <c r="AS50" s="1">
        <f t="shared" si="39"/>
        <v>0.24</v>
      </c>
      <c r="AT50" s="1">
        <f t="shared" si="40"/>
        <v>1284976.5</v>
      </c>
      <c r="AU50" s="1">
        <f t="shared" si="41"/>
        <v>11335205280.315552</v>
      </c>
    </row>
    <row r="51" spans="1:48" x14ac:dyDescent="0.15">
      <c r="C51" s="7">
        <v>9</v>
      </c>
      <c r="D51" s="7">
        <f t="shared" si="42"/>
        <v>25.628557432000001</v>
      </c>
      <c r="E51" s="10">
        <f t="shared" si="43"/>
        <v>25.214553500000001</v>
      </c>
      <c r="F51" s="7" t="s">
        <v>83</v>
      </c>
      <c r="G51" s="1">
        <v>10</v>
      </c>
      <c r="H51" s="9">
        <f t="shared" si="22"/>
        <v>25.628557432000001</v>
      </c>
      <c r="I51" s="9">
        <f t="shared" si="23"/>
        <v>298.77855743199996</v>
      </c>
      <c r="J51" s="9">
        <f t="shared" si="24"/>
        <v>0.37079360078900414</v>
      </c>
      <c r="K51" s="9">
        <f t="shared" si="25"/>
        <v>122.229375</v>
      </c>
      <c r="L51" s="9">
        <f t="shared" si="26"/>
        <v>1.22229375</v>
      </c>
      <c r="M51" s="1" t="s">
        <v>83</v>
      </c>
      <c r="O51" s="9">
        <f t="shared" si="44"/>
        <v>3.1777164567396623</v>
      </c>
      <c r="P51" s="9">
        <f t="shared" si="27"/>
        <v>1.178276927280975</v>
      </c>
      <c r="Q51" s="12">
        <f t="shared" si="28"/>
        <v>0.282786462547434</v>
      </c>
      <c r="R51" s="9">
        <f t="shared" si="29"/>
        <v>0.29335049999999996</v>
      </c>
      <c r="S51" s="13">
        <f t="shared" si="30"/>
        <v>0.96398834345751594</v>
      </c>
      <c r="T51" s="2">
        <f t="shared" si="31"/>
        <v>0.01</v>
      </c>
      <c r="U51" s="14">
        <f t="shared" si="32"/>
        <v>9.639883434575159E-3</v>
      </c>
      <c r="V51" s="13"/>
      <c r="W51" s="2"/>
      <c r="X51" s="14"/>
      <c r="Y51" s="2">
        <v>0.05</v>
      </c>
      <c r="Z51" s="2">
        <v>0.01</v>
      </c>
      <c r="AA51" s="2">
        <f t="shared" si="33"/>
        <v>5.0000000000000001E-4</v>
      </c>
      <c r="AB51" s="2">
        <v>0.02</v>
      </c>
      <c r="AC51" s="2">
        <v>0.48</v>
      </c>
      <c r="AD51" s="2">
        <f t="shared" si="34"/>
        <v>9.5999999999999992E-3</v>
      </c>
      <c r="AE51" s="13"/>
      <c r="AF51" s="2"/>
      <c r="AG51" s="16"/>
      <c r="AH51" s="13"/>
      <c r="AI51" s="2"/>
      <c r="AJ51" s="14"/>
      <c r="AK51" s="2">
        <v>0.1</v>
      </c>
      <c r="AL51" s="2">
        <v>0.2</v>
      </c>
      <c r="AM51" s="2">
        <f t="shared" si="35"/>
        <v>2.0000000000000004E-2</v>
      </c>
      <c r="AN51" s="2">
        <v>0.02</v>
      </c>
      <c r="AO51" s="2">
        <v>0.3</v>
      </c>
      <c r="AP51" s="2">
        <f t="shared" si="36"/>
        <v>6.0000000000000001E-3</v>
      </c>
      <c r="AQ51" s="1">
        <f t="shared" si="37"/>
        <v>4.5739883434575163E-2</v>
      </c>
      <c r="AR51" s="9">
        <f t="shared" si="38"/>
        <v>122.229375</v>
      </c>
      <c r="AS51" s="1">
        <f t="shared" si="39"/>
        <v>0.24</v>
      </c>
      <c r="AT51" s="1">
        <f t="shared" si="40"/>
        <v>1284976.5</v>
      </c>
      <c r="AU51" s="1">
        <f t="shared" si="41"/>
        <v>11551858864.160336</v>
      </c>
    </row>
    <row r="52" spans="1:48" x14ac:dyDescent="0.15">
      <c r="C52" s="7">
        <v>10</v>
      </c>
      <c r="D52" s="7">
        <f t="shared" si="42"/>
        <v>25.9678108006452</v>
      </c>
      <c r="E52" s="10">
        <f t="shared" si="43"/>
        <v>25.628557432000001</v>
      </c>
      <c r="F52" s="7" t="s">
        <v>83</v>
      </c>
      <c r="G52" s="1">
        <v>11</v>
      </c>
      <c r="H52" s="9">
        <f t="shared" si="22"/>
        <v>25.9678108006452</v>
      </c>
      <c r="I52" s="9">
        <f t="shared" si="23"/>
        <v>299.1178108006452</v>
      </c>
      <c r="J52" s="9">
        <f t="shared" si="24"/>
        <v>0.38475507400934778</v>
      </c>
      <c r="K52" s="9">
        <f t="shared" si="25"/>
        <v>122.229375</v>
      </c>
      <c r="L52" s="9">
        <f t="shared" si="26"/>
        <v>1.22229375</v>
      </c>
      <c r="M52" s="1" t="s">
        <v>85</v>
      </c>
      <c r="N52" s="9">
        <f>(O51-P51)*$C$21/100</f>
        <v>1.8994675529857528</v>
      </c>
      <c r="O52" s="9">
        <f t="shared" si="44"/>
        <v>1.3222657264729341</v>
      </c>
      <c r="P52" s="9">
        <f t="shared" si="27"/>
        <v>0.50874844744911774</v>
      </c>
      <c r="Q52" s="12">
        <f t="shared" si="28"/>
        <v>0.12209962738778825</v>
      </c>
      <c r="R52" s="9">
        <f t="shared" si="29"/>
        <v>0.29335049999999996</v>
      </c>
      <c r="S52" s="13">
        <f t="shared" si="30"/>
        <v>0.41622437114573951</v>
      </c>
      <c r="T52" s="2">
        <f t="shared" si="31"/>
        <v>0.01</v>
      </c>
      <c r="U52" s="14">
        <f t="shared" si="32"/>
        <v>4.1622437114573951E-3</v>
      </c>
      <c r="V52" s="13"/>
      <c r="W52" s="2"/>
      <c r="X52" s="14"/>
      <c r="Y52" s="2">
        <v>0.05</v>
      </c>
      <c r="Z52" s="2">
        <v>0.01</v>
      </c>
      <c r="AA52" s="2">
        <f t="shared" si="33"/>
        <v>5.0000000000000001E-4</v>
      </c>
      <c r="AB52" s="2">
        <v>0.02</v>
      </c>
      <c r="AC52" s="2">
        <v>0.48</v>
      </c>
      <c r="AD52" s="2">
        <f t="shared" si="34"/>
        <v>9.5999999999999992E-3</v>
      </c>
      <c r="AE52" s="13"/>
      <c r="AF52" s="2"/>
      <c r="AG52" s="16"/>
      <c r="AH52" s="13"/>
      <c r="AI52" s="2"/>
      <c r="AJ52" s="14"/>
      <c r="AK52" s="1">
        <v>0.1</v>
      </c>
      <c r="AL52" s="2">
        <v>0.2</v>
      </c>
      <c r="AM52" s="2">
        <f t="shared" si="35"/>
        <v>2.0000000000000004E-2</v>
      </c>
      <c r="AN52" s="2">
        <v>0.02</v>
      </c>
      <c r="AO52" s="2">
        <v>0.3</v>
      </c>
      <c r="AP52" s="2">
        <f t="shared" si="36"/>
        <v>6.0000000000000001E-3</v>
      </c>
      <c r="AQ52" s="1">
        <f t="shared" si="37"/>
        <v>4.0262243711457396E-2</v>
      </c>
      <c r="AR52" s="9">
        <f t="shared" si="38"/>
        <v>122.229375</v>
      </c>
      <c r="AS52" s="1">
        <f t="shared" si="39"/>
        <v>0.24</v>
      </c>
      <c r="AT52" s="1">
        <f t="shared" si="40"/>
        <v>1284976.5</v>
      </c>
      <c r="AU52" s="1">
        <f t="shared" si="41"/>
        <v>10168450856.99556</v>
      </c>
    </row>
    <row r="53" spans="1:48" x14ac:dyDescent="0.15">
      <c r="C53" s="7">
        <v>11</v>
      </c>
      <c r="D53" s="7">
        <f t="shared" si="42"/>
        <v>25.799141170999999</v>
      </c>
      <c r="E53" s="10">
        <f t="shared" si="43"/>
        <v>25.9678108006452</v>
      </c>
      <c r="F53" s="7" t="s">
        <v>85</v>
      </c>
      <c r="G53" s="1">
        <v>12</v>
      </c>
      <c r="H53" s="9">
        <f t="shared" si="22"/>
        <v>25.799141170999999</v>
      </c>
      <c r="I53" s="9">
        <f t="shared" si="23"/>
        <v>298.94914117099995</v>
      </c>
      <c r="J53" s="9">
        <f t="shared" si="24"/>
        <v>0.37775318182148832</v>
      </c>
      <c r="K53" s="9">
        <f t="shared" si="25"/>
        <v>122.229375</v>
      </c>
      <c r="L53" s="9">
        <f t="shared" si="26"/>
        <v>1.22229375</v>
      </c>
      <c r="M53" s="1" t="s">
        <v>83</v>
      </c>
      <c r="O53" s="9">
        <f t="shared" si="44"/>
        <v>2.0358110290238161</v>
      </c>
      <c r="P53" s="9">
        <f t="shared" si="27"/>
        <v>0.76903409380102483</v>
      </c>
      <c r="Q53" s="12">
        <f t="shared" si="28"/>
        <v>0.18456818251224597</v>
      </c>
      <c r="R53" s="9">
        <f t="shared" si="29"/>
        <v>0.29335049999999996</v>
      </c>
      <c r="S53" s="13">
        <f t="shared" si="30"/>
        <v>0.62917289219635208</v>
      </c>
      <c r="T53" s="2">
        <f t="shared" si="31"/>
        <v>0.01</v>
      </c>
      <c r="U53" s="14">
        <f t="shared" si="32"/>
        <v>6.2917289219635211E-3</v>
      </c>
      <c r="V53" s="13"/>
      <c r="W53" s="2"/>
      <c r="X53" s="14"/>
      <c r="Y53" s="2">
        <v>0.05</v>
      </c>
      <c r="Z53" s="2">
        <v>0.01</v>
      </c>
      <c r="AA53" s="2">
        <f t="shared" si="33"/>
        <v>5.0000000000000001E-4</v>
      </c>
      <c r="AB53" s="2">
        <v>0.02</v>
      </c>
      <c r="AC53" s="2">
        <v>0.48</v>
      </c>
      <c r="AD53" s="2">
        <f t="shared" si="34"/>
        <v>9.5999999999999992E-3</v>
      </c>
      <c r="AE53" s="13"/>
      <c r="AF53" s="2"/>
      <c r="AG53" s="16"/>
      <c r="AH53" s="13"/>
      <c r="AI53" s="2"/>
      <c r="AJ53" s="14"/>
      <c r="AK53" s="2">
        <v>0.1</v>
      </c>
      <c r="AL53" s="2">
        <v>0.2</v>
      </c>
      <c r="AM53" s="2">
        <f t="shared" si="35"/>
        <v>2.0000000000000004E-2</v>
      </c>
      <c r="AN53" s="2">
        <v>0.02</v>
      </c>
      <c r="AO53" s="2">
        <v>0.3</v>
      </c>
      <c r="AP53" s="2">
        <f t="shared" si="36"/>
        <v>6.0000000000000001E-3</v>
      </c>
      <c r="AQ53" s="1">
        <f t="shared" si="37"/>
        <v>4.2391728921963523E-2</v>
      </c>
      <c r="AR53" s="9">
        <f t="shared" si="38"/>
        <v>122.229375</v>
      </c>
      <c r="AS53" s="1">
        <f t="shared" si="39"/>
        <v>0.24</v>
      </c>
      <c r="AT53" s="1">
        <f t="shared" si="40"/>
        <v>1284976.5</v>
      </c>
      <c r="AU53" s="1">
        <f t="shared" si="41"/>
        <v>10706264046.665575</v>
      </c>
      <c r="AV53" s="1">
        <f>SUM(AU42:AU53)</f>
        <v>129555115823.00316</v>
      </c>
    </row>
    <row r="54" spans="1:48" x14ac:dyDescent="0.15">
      <c r="C54" s="7">
        <v>12</v>
      </c>
      <c r="D54" s="7">
        <f t="shared" si="42"/>
        <v>25.8047425096774</v>
      </c>
      <c r="E54" s="10">
        <f t="shared" si="43"/>
        <v>25.799141170999999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25.259133497419398</v>
      </c>
      <c r="E58" s="7"/>
      <c r="F58" s="7"/>
      <c r="G58" s="1">
        <v>1</v>
      </c>
      <c r="H58" s="9">
        <f t="shared" ref="H58:H69" si="45">E59</f>
        <v>25.259133497419398</v>
      </c>
      <c r="I58" s="9">
        <f t="shared" ref="I58:I69" si="46">H58+273.15</f>
        <v>298.40913349741936</v>
      </c>
      <c r="J58" s="9">
        <f t="shared" ref="J58:J69" si="47">EXP(($C$15*(I58-$C$13))/($C$16*I58*$C$13))</f>
        <v>0.35613203527991966</v>
      </c>
      <c r="K58" s="9">
        <f t="shared" ref="K58:K69" si="48">$B$58/12</f>
        <v>7.8262083333333337</v>
      </c>
      <c r="L58" s="9">
        <f t="shared" ref="L58:L69" si="49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50">O58*J58</f>
        <v>2.7871635022746682E-2</v>
      </c>
      <c r="Q58" s="12">
        <f t="shared" ref="Q58:Q69" si="51">P58*$B$60</f>
        <v>5.2956106543218693E-3</v>
      </c>
      <c r="R58" s="9">
        <f t="shared" ref="R58:R69" si="52">L58*$B$60</f>
        <v>1.4869795833333335E-2</v>
      </c>
      <c r="S58" s="13">
        <f t="shared" ref="S58:S69" si="53">Q58/R58</f>
        <v>0.35613203527991966</v>
      </c>
      <c r="T58" s="2">
        <f t="shared" ref="T58:T69" si="54">$B$59/100</f>
        <v>0.01</v>
      </c>
      <c r="U58" s="14">
        <f t="shared" ref="U58:U69" si="55">S58*T58</f>
        <v>3.5613203527991967E-3</v>
      </c>
      <c r="V58" s="13"/>
      <c r="W58" s="2"/>
      <c r="X58" s="14"/>
      <c r="Y58" s="2">
        <v>0.05</v>
      </c>
      <c r="Z58" s="2">
        <v>0.16</v>
      </c>
      <c r="AA58" s="2">
        <f t="shared" ref="AA58:AA69" si="56">Y58*Z58</f>
        <v>8.0000000000000002E-3</v>
      </c>
      <c r="AB58" s="2">
        <v>0.02</v>
      </c>
      <c r="AC58" s="2">
        <v>0.03</v>
      </c>
      <c r="AD58" s="2">
        <f t="shared" ref="AD58:AD69" si="57">AB58*AC58</f>
        <v>5.9999999999999995E-4</v>
      </c>
      <c r="AE58" s="13"/>
      <c r="AF58" s="2"/>
      <c r="AG58" s="14"/>
      <c r="AH58" s="13"/>
      <c r="AI58" s="2"/>
      <c r="AJ58" s="14"/>
      <c r="AL58" s="2"/>
      <c r="AM58" s="2"/>
      <c r="AN58" s="2">
        <v>0.02</v>
      </c>
      <c r="AO58" s="2">
        <v>0.8</v>
      </c>
      <c r="AP58" s="2">
        <f t="shared" ref="AP58:AP69" si="58">AO58*AN58</f>
        <v>1.6E-2</v>
      </c>
      <c r="AQ58" s="1">
        <f t="shared" ref="AQ58:AQ69" si="59">(AP58+AM58+AD58+AA58+U58+X58+AG58+AJ58)</f>
        <v>2.8161320352799196E-2</v>
      </c>
      <c r="AR58" s="9">
        <f t="shared" ref="AR58:AR69" si="60">$B$58/12</f>
        <v>7.8262083333333337</v>
      </c>
      <c r="AS58" s="1">
        <f t="shared" ref="AS58:AS69" si="61">$B$60</f>
        <v>0.19</v>
      </c>
      <c r="AT58" s="1">
        <f t="shared" ref="AT58:AT69" si="62">$E$5/12</f>
        <v>1418723.75</v>
      </c>
      <c r="AU58" s="1">
        <f t="shared" ref="AU58:AU69" si="63">AT58*10000*AS58*0.67*AR58*AQ58</f>
        <v>398043613.63096648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4">D43</f>
        <v>25.074989964193598</v>
      </c>
      <c r="E59" s="10">
        <f t="shared" ref="E59:E70" si="65">D58</f>
        <v>25.259133497419398</v>
      </c>
      <c r="F59" s="7" t="s">
        <v>83</v>
      </c>
      <c r="G59" s="1">
        <v>2</v>
      </c>
      <c r="H59" s="9">
        <f t="shared" si="45"/>
        <v>25.074989964193598</v>
      </c>
      <c r="I59" s="9">
        <f t="shared" si="46"/>
        <v>298.22498996419358</v>
      </c>
      <c r="J59" s="9">
        <f t="shared" si="47"/>
        <v>0.34902874510788034</v>
      </c>
      <c r="K59" s="9">
        <f t="shared" si="48"/>
        <v>7.8262083333333337</v>
      </c>
      <c r="L59" s="9">
        <f t="shared" si="49"/>
        <v>7.8262083333333343E-2</v>
      </c>
      <c r="M59" s="1" t="s">
        <v>83</v>
      </c>
      <c r="O59" s="9">
        <f t="shared" ref="O59:O69" si="66">L59+O58-P58-N59</f>
        <v>0.12865253164392002</v>
      </c>
      <c r="P59" s="9">
        <f t="shared" si="50"/>
        <v>4.490343167462927E-2</v>
      </c>
      <c r="Q59" s="12">
        <f t="shared" si="51"/>
        <v>8.531652018179561E-3</v>
      </c>
      <c r="R59" s="9">
        <f t="shared" si="52"/>
        <v>1.4869795833333335E-2</v>
      </c>
      <c r="S59" s="13">
        <f t="shared" si="53"/>
        <v>0.57375717284929506</v>
      </c>
      <c r="T59" s="2">
        <f t="shared" si="54"/>
        <v>0.01</v>
      </c>
      <c r="U59" s="14">
        <f t="shared" si="55"/>
        <v>5.7375717284929503E-3</v>
      </c>
      <c r="V59" s="13"/>
      <c r="W59" s="2"/>
      <c r="X59" s="14"/>
      <c r="Y59" s="2">
        <v>0.05</v>
      </c>
      <c r="Z59" s="2">
        <v>0.16</v>
      </c>
      <c r="AA59" s="2">
        <f t="shared" si="56"/>
        <v>8.0000000000000002E-3</v>
      </c>
      <c r="AB59" s="2">
        <v>0.02</v>
      </c>
      <c r="AC59" s="2">
        <v>0.03</v>
      </c>
      <c r="AD59" s="2">
        <f t="shared" si="57"/>
        <v>5.9999999999999995E-4</v>
      </c>
      <c r="AE59" s="13"/>
      <c r="AF59" s="2"/>
      <c r="AG59" s="14"/>
      <c r="AH59" s="13"/>
      <c r="AI59" s="2"/>
      <c r="AJ59" s="14"/>
      <c r="AK59" s="2"/>
      <c r="AL59" s="2"/>
      <c r="AM59" s="2"/>
      <c r="AN59" s="2">
        <v>0.02</v>
      </c>
      <c r="AO59" s="2">
        <v>0.8</v>
      </c>
      <c r="AP59" s="2">
        <f t="shared" si="58"/>
        <v>1.6E-2</v>
      </c>
      <c r="AQ59" s="1">
        <f t="shared" si="59"/>
        <v>3.0337571728492951E-2</v>
      </c>
      <c r="AR59" s="9">
        <f t="shared" si="60"/>
        <v>7.8262083333333337</v>
      </c>
      <c r="AS59" s="1">
        <f t="shared" si="61"/>
        <v>0.19</v>
      </c>
      <c r="AT59" s="1">
        <f t="shared" si="62"/>
        <v>1418723.75</v>
      </c>
      <c r="AU59" s="1">
        <f t="shared" si="63"/>
        <v>428803640.18151134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4"/>
        <v>25.0288447671429</v>
      </c>
      <c r="E60" s="10">
        <f t="shared" si="65"/>
        <v>25.074989964193598</v>
      </c>
      <c r="F60" s="7" t="s">
        <v>83</v>
      </c>
      <c r="G60" s="1">
        <v>3</v>
      </c>
      <c r="H60" s="9">
        <f t="shared" si="45"/>
        <v>25.0288447671429</v>
      </c>
      <c r="I60" s="9">
        <f t="shared" si="46"/>
        <v>298.17884476714289</v>
      </c>
      <c r="J60" s="9">
        <f t="shared" si="47"/>
        <v>0.34726966388754338</v>
      </c>
      <c r="K60" s="9">
        <f t="shared" si="48"/>
        <v>7.8262083333333337</v>
      </c>
      <c r="L60" s="9">
        <f t="shared" si="49"/>
        <v>7.8262083333333343E-2</v>
      </c>
      <c r="M60" s="1" t="s">
        <v>83</v>
      </c>
      <c r="O60" s="9">
        <f t="shared" si="66"/>
        <v>0.1620111833026241</v>
      </c>
      <c r="P60" s="9">
        <f t="shared" si="50"/>
        <v>5.6261569171525451E-2</v>
      </c>
      <c r="Q60" s="12">
        <f t="shared" si="51"/>
        <v>1.0689698142589835E-2</v>
      </c>
      <c r="R60" s="9">
        <f t="shared" si="52"/>
        <v>1.4869795833333335E-2</v>
      </c>
      <c r="S60" s="13">
        <f t="shared" si="53"/>
        <v>0.718886678902944</v>
      </c>
      <c r="T60" s="2">
        <f t="shared" si="54"/>
        <v>0.01</v>
      </c>
      <c r="U60" s="14">
        <f t="shared" si="55"/>
        <v>7.1888667890294402E-3</v>
      </c>
      <c r="V60" s="13"/>
      <c r="W60" s="2"/>
      <c r="X60" s="14"/>
      <c r="Y60" s="2">
        <v>0.05</v>
      </c>
      <c r="Z60" s="2">
        <v>0.16</v>
      </c>
      <c r="AA60" s="2">
        <f t="shared" si="56"/>
        <v>8.0000000000000002E-3</v>
      </c>
      <c r="AB60" s="2">
        <v>0.02</v>
      </c>
      <c r="AC60" s="2">
        <v>0.03</v>
      </c>
      <c r="AD60" s="2">
        <f t="shared" si="57"/>
        <v>5.9999999999999995E-4</v>
      </c>
      <c r="AE60" s="13"/>
      <c r="AF60" s="2"/>
      <c r="AG60" s="14"/>
      <c r="AH60" s="13"/>
      <c r="AI60" s="2"/>
      <c r="AJ60" s="14"/>
      <c r="AL60" s="2"/>
      <c r="AM60" s="2"/>
      <c r="AN60" s="2">
        <v>0.02</v>
      </c>
      <c r="AO60" s="2">
        <v>0.8</v>
      </c>
      <c r="AP60" s="2">
        <f t="shared" si="58"/>
        <v>1.6E-2</v>
      </c>
      <c r="AQ60" s="1">
        <f t="shared" si="59"/>
        <v>3.1788866789029438E-2</v>
      </c>
      <c r="AR60" s="9">
        <f t="shared" si="60"/>
        <v>7.8262083333333337</v>
      </c>
      <c r="AS60" s="1">
        <f t="shared" si="61"/>
        <v>0.19</v>
      </c>
      <c r="AT60" s="1">
        <f t="shared" si="62"/>
        <v>1418723.75</v>
      </c>
      <c r="AU60" s="1">
        <f t="shared" si="63"/>
        <v>449316837.8264966</v>
      </c>
    </row>
    <row r="61" spans="1:48" x14ac:dyDescent="0.15">
      <c r="C61" s="7">
        <v>3</v>
      </c>
      <c r="D61" s="7">
        <f t="shared" si="64"/>
        <v>25.3310526080645</v>
      </c>
      <c r="E61" s="10">
        <f t="shared" si="65"/>
        <v>25.0288447671429</v>
      </c>
      <c r="F61" s="7" t="s">
        <v>83</v>
      </c>
      <c r="G61" s="1">
        <v>4</v>
      </c>
      <c r="H61" s="9">
        <f t="shared" si="45"/>
        <v>25.3310526080645</v>
      </c>
      <c r="I61" s="9">
        <f t="shared" si="46"/>
        <v>298.48105260806449</v>
      </c>
      <c r="J61" s="9">
        <f t="shared" si="47"/>
        <v>0.35894296869450371</v>
      </c>
      <c r="K61" s="9">
        <f t="shared" si="48"/>
        <v>7.8262083333333337</v>
      </c>
      <c r="L61" s="9">
        <f t="shared" si="49"/>
        <v>7.8262083333333343E-2</v>
      </c>
      <c r="M61" s="1" t="s">
        <v>83</v>
      </c>
      <c r="O61" s="9">
        <f t="shared" si="66"/>
        <v>0.18401169746443199</v>
      </c>
      <c r="P61" s="9">
        <f t="shared" si="50"/>
        <v>6.6049704962398106E-2</v>
      </c>
      <c r="Q61" s="12">
        <f t="shared" si="51"/>
        <v>1.2549443942855641E-2</v>
      </c>
      <c r="R61" s="9">
        <f t="shared" si="52"/>
        <v>1.4869795833333335E-2</v>
      </c>
      <c r="S61" s="13">
        <f t="shared" si="53"/>
        <v>0.84395536317477837</v>
      </c>
      <c r="T61" s="2">
        <f t="shared" si="54"/>
        <v>0.01</v>
      </c>
      <c r="U61" s="14">
        <f t="shared" si="55"/>
        <v>8.4395536317477832E-3</v>
      </c>
      <c r="V61" s="13"/>
      <c r="W61" s="2"/>
      <c r="X61" s="14"/>
      <c r="Y61" s="2">
        <v>0.05</v>
      </c>
      <c r="Z61" s="2">
        <v>0.16</v>
      </c>
      <c r="AA61" s="2">
        <f t="shared" si="56"/>
        <v>8.0000000000000002E-3</v>
      </c>
      <c r="AB61" s="2">
        <v>0.02</v>
      </c>
      <c r="AC61" s="2">
        <v>0.03</v>
      </c>
      <c r="AD61" s="2">
        <f t="shared" si="57"/>
        <v>5.9999999999999995E-4</v>
      </c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0.8</v>
      </c>
      <c r="AP61" s="2">
        <f t="shared" si="58"/>
        <v>1.6E-2</v>
      </c>
      <c r="AQ61" s="1">
        <f t="shared" si="59"/>
        <v>3.3039553631747785E-2</v>
      </c>
      <c r="AR61" s="9">
        <f t="shared" si="60"/>
        <v>7.8262083333333337</v>
      </c>
      <c r="AS61" s="1">
        <f t="shared" si="61"/>
        <v>0.19</v>
      </c>
      <c r="AT61" s="1">
        <f t="shared" si="62"/>
        <v>1418723.75</v>
      </c>
      <c r="AU61" s="1">
        <f t="shared" si="63"/>
        <v>466994556.91635567</v>
      </c>
    </row>
    <row r="62" spans="1:48" x14ac:dyDescent="0.15">
      <c r="C62" s="7">
        <v>4</v>
      </c>
      <c r="D62" s="7">
        <f t="shared" si="64"/>
        <v>25.537913167999999</v>
      </c>
      <c r="E62" s="10">
        <f t="shared" si="65"/>
        <v>25.3310526080645</v>
      </c>
      <c r="F62" s="7" t="s">
        <v>83</v>
      </c>
      <c r="G62" s="1">
        <v>5</v>
      </c>
      <c r="H62" s="9">
        <f t="shared" si="45"/>
        <v>25.537913167999999</v>
      </c>
      <c r="I62" s="9">
        <f t="shared" si="46"/>
        <v>298.68791316799997</v>
      </c>
      <c r="J62" s="9">
        <f t="shared" si="47"/>
        <v>0.36714458731541999</v>
      </c>
      <c r="K62" s="9">
        <f t="shared" si="48"/>
        <v>7.8262083333333337</v>
      </c>
      <c r="L62" s="9">
        <f t="shared" si="49"/>
        <v>7.8262083333333343E-2</v>
      </c>
      <c r="M62" s="1" t="s">
        <v>85</v>
      </c>
      <c r="N62" s="9">
        <f>(O61-P61)*$C$21/100</f>
        <v>0.11206389287693221</v>
      </c>
      <c r="O62" s="9">
        <f t="shared" si="66"/>
        <v>8.4160182958435012E-2</v>
      </c>
      <c r="P62" s="9">
        <f t="shared" si="50"/>
        <v>3.0898955640664864E-2</v>
      </c>
      <c r="Q62" s="12">
        <f t="shared" si="51"/>
        <v>5.8708015717263244E-3</v>
      </c>
      <c r="R62" s="9">
        <f t="shared" si="52"/>
        <v>1.4869795833333335E-2</v>
      </c>
      <c r="S62" s="13">
        <f t="shared" si="53"/>
        <v>0.39481386547123004</v>
      </c>
      <c r="T62" s="2">
        <f t="shared" si="54"/>
        <v>0.01</v>
      </c>
      <c r="U62" s="14">
        <f t="shared" si="55"/>
        <v>3.9481386547123003E-3</v>
      </c>
      <c r="V62" s="13"/>
      <c r="W62" s="2"/>
      <c r="X62" s="14"/>
      <c r="Y62" s="2">
        <v>0.05</v>
      </c>
      <c r="Z62" s="2">
        <v>0.16</v>
      </c>
      <c r="AA62" s="2">
        <f t="shared" si="56"/>
        <v>8.0000000000000002E-3</v>
      </c>
      <c r="AB62" s="2">
        <v>0.02</v>
      </c>
      <c r="AC62" s="2">
        <v>0.03</v>
      </c>
      <c r="AD62" s="2">
        <f t="shared" si="57"/>
        <v>5.9999999999999995E-4</v>
      </c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0.8</v>
      </c>
      <c r="AP62" s="2">
        <f t="shared" si="58"/>
        <v>1.6E-2</v>
      </c>
      <c r="AQ62" s="1">
        <f t="shared" si="59"/>
        <v>2.8548138654712299E-2</v>
      </c>
      <c r="AR62" s="9">
        <f t="shared" si="60"/>
        <v>7.8262083333333337</v>
      </c>
      <c r="AS62" s="1">
        <f t="shared" si="61"/>
        <v>0.19</v>
      </c>
      <c r="AT62" s="1">
        <f t="shared" si="62"/>
        <v>1418723.75</v>
      </c>
      <c r="AU62" s="1">
        <f t="shared" si="63"/>
        <v>403511061.63351655</v>
      </c>
    </row>
    <row r="63" spans="1:48" x14ac:dyDescent="0.15">
      <c r="C63" s="7">
        <v>5</v>
      </c>
      <c r="D63" s="7">
        <f t="shared" si="64"/>
        <v>25.696171031935499</v>
      </c>
      <c r="E63" s="10">
        <f t="shared" si="65"/>
        <v>25.537913167999999</v>
      </c>
      <c r="F63" s="7" t="s">
        <v>85</v>
      </c>
      <c r="G63" s="1">
        <v>6</v>
      </c>
      <c r="H63" s="9">
        <f t="shared" si="45"/>
        <v>25.696171031935499</v>
      </c>
      <c r="I63" s="9">
        <f t="shared" si="46"/>
        <v>298.84617103193546</v>
      </c>
      <c r="J63" s="9">
        <f t="shared" si="47"/>
        <v>0.37353761890498183</v>
      </c>
      <c r="K63" s="9">
        <f t="shared" si="48"/>
        <v>7.8262083333333337</v>
      </c>
      <c r="L63" s="9">
        <f t="shared" si="49"/>
        <v>7.8262083333333343E-2</v>
      </c>
      <c r="M63" s="1" t="s">
        <v>83</v>
      </c>
      <c r="O63" s="9">
        <f t="shared" si="66"/>
        <v>0.13152331065110351</v>
      </c>
      <c r="P63" s="9">
        <f t="shared" si="50"/>
        <v>4.912890429111344E-2</v>
      </c>
      <c r="Q63" s="12">
        <f t="shared" si="51"/>
        <v>9.334491815311553E-3</v>
      </c>
      <c r="R63" s="9">
        <f t="shared" si="52"/>
        <v>1.4869795833333335E-2</v>
      </c>
      <c r="S63" s="13">
        <f t="shared" si="53"/>
        <v>0.62774848558354801</v>
      </c>
      <c r="T63" s="2">
        <f t="shared" si="54"/>
        <v>0.01</v>
      </c>
      <c r="U63" s="14">
        <f t="shared" si="55"/>
        <v>6.2774848558354805E-3</v>
      </c>
      <c r="V63" s="13"/>
      <c r="W63" s="2"/>
      <c r="X63" s="14"/>
      <c r="Y63" s="2">
        <v>0.05</v>
      </c>
      <c r="Z63" s="2">
        <v>0.16</v>
      </c>
      <c r="AA63" s="2">
        <f t="shared" si="56"/>
        <v>8.0000000000000002E-3</v>
      </c>
      <c r="AB63" s="2">
        <v>0.02</v>
      </c>
      <c r="AC63" s="2">
        <v>0.03</v>
      </c>
      <c r="AD63" s="2">
        <f t="shared" si="57"/>
        <v>5.9999999999999995E-4</v>
      </c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0.8</v>
      </c>
      <c r="AP63" s="2">
        <f t="shared" si="58"/>
        <v>1.6E-2</v>
      </c>
      <c r="AQ63" s="1">
        <f t="shared" si="59"/>
        <v>3.0877484855835483E-2</v>
      </c>
      <c r="AR63" s="9">
        <f t="shared" si="60"/>
        <v>7.8262083333333337</v>
      </c>
      <c r="AS63" s="1">
        <f t="shared" si="61"/>
        <v>0.19</v>
      </c>
      <c r="AT63" s="1">
        <f t="shared" si="62"/>
        <v>1418723.75</v>
      </c>
      <c r="AU63" s="1">
        <f t="shared" si="63"/>
        <v>436434993.02867484</v>
      </c>
    </row>
    <row r="64" spans="1:48" x14ac:dyDescent="0.15">
      <c r="C64" s="7">
        <v>6</v>
      </c>
      <c r="D64" s="7">
        <f t="shared" si="64"/>
        <v>25.440972548333299</v>
      </c>
      <c r="E64" s="10">
        <f t="shared" si="65"/>
        <v>25.696171031935499</v>
      </c>
      <c r="F64" s="7" t="s">
        <v>83</v>
      </c>
      <c r="G64" s="1">
        <v>7</v>
      </c>
      <c r="H64" s="9">
        <f t="shared" si="45"/>
        <v>25.440972548333299</v>
      </c>
      <c r="I64" s="9">
        <f t="shared" si="46"/>
        <v>298.5909725483333</v>
      </c>
      <c r="J64" s="9">
        <f t="shared" si="47"/>
        <v>0.36327942066139518</v>
      </c>
      <c r="K64" s="9">
        <f t="shared" si="48"/>
        <v>7.8262083333333337</v>
      </c>
      <c r="L64" s="9">
        <f t="shared" si="49"/>
        <v>7.8262083333333343E-2</v>
      </c>
      <c r="M64" s="1" t="s">
        <v>83</v>
      </c>
      <c r="O64" s="9">
        <f t="shared" si="66"/>
        <v>0.16065648969332341</v>
      </c>
      <c r="P64" s="9">
        <f t="shared" si="50"/>
        <v>5.8363196501283937E-2</v>
      </c>
      <c r="Q64" s="12">
        <f t="shared" si="51"/>
        <v>1.1089007335243949E-2</v>
      </c>
      <c r="R64" s="9">
        <f t="shared" si="52"/>
        <v>1.4869795833333335E-2</v>
      </c>
      <c r="S64" s="13">
        <f t="shared" si="53"/>
        <v>0.74574038941314413</v>
      </c>
      <c r="T64" s="2">
        <f t="shared" si="54"/>
        <v>0.01</v>
      </c>
      <c r="U64" s="14">
        <f t="shared" si="55"/>
        <v>7.4574038941314412E-3</v>
      </c>
      <c r="V64" s="13"/>
      <c r="W64" s="2"/>
      <c r="X64" s="14"/>
      <c r="Y64" s="2">
        <v>0.05</v>
      </c>
      <c r="Z64" s="2">
        <v>0.16</v>
      </c>
      <c r="AA64" s="2">
        <f t="shared" si="56"/>
        <v>8.0000000000000002E-3</v>
      </c>
      <c r="AB64" s="2">
        <v>0.02</v>
      </c>
      <c r="AC64" s="2">
        <v>0.03</v>
      </c>
      <c r="AD64" s="2">
        <f t="shared" si="57"/>
        <v>5.9999999999999995E-4</v>
      </c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0.8</v>
      </c>
      <c r="AP64" s="2">
        <f t="shared" si="58"/>
        <v>1.6E-2</v>
      </c>
      <c r="AQ64" s="1">
        <f t="shared" si="59"/>
        <v>3.2057403894131441E-2</v>
      </c>
      <c r="AR64" s="9">
        <f t="shared" si="60"/>
        <v>7.8262083333333337</v>
      </c>
      <c r="AS64" s="1">
        <f t="shared" si="61"/>
        <v>0.19</v>
      </c>
      <c r="AT64" s="1">
        <f t="shared" si="62"/>
        <v>1418723.75</v>
      </c>
      <c r="AU64" s="1">
        <f t="shared" si="63"/>
        <v>453112451.04241514</v>
      </c>
    </row>
    <row r="65" spans="1:48" x14ac:dyDescent="0.15">
      <c r="C65" s="7">
        <v>7</v>
      </c>
      <c r="D65" s="7">
        <f t="shared" si="64"/>
        <v>25.3416100164516</v>
      </c>
      <c r="E65" s="10">
        <f t="shared" si="65"/>
        <v>25.440972548333299</v>
      </c>
      <c r="F65" s="7" t="s">
        <v>83</v>
      </c>
      <c r="G65" s="1">
        <v>8</v>
      </c>
      <c r="H65" s="9">
        <f t="shared" si="45"/>
        <v>25.3416100164516</v>
      </c>
      <c r="I65" s="9">
        <f t="shared" si="46"/>
        <v>298.4916100164516</v>
      </c>
      <c r="J65" s="9">
        <f t="shared" si="47"/>
        <v>0.3593573500485846</v>
      </c>
      <c r="K65" s="9">
        <f t="shared" si="48"/>
        <v>7.8262083333333337</v>
      </c>
      <c r="L65" s="9">
        <f t="shared" si="49"/>
        <v>7.8262083333333343E-2</v>
      </c>
      <c r="M65" s="1" t="s">
        <v>83</v>
      </c>
      <c r="O65" s="9">
        <f t="shared" si="66"/>
        <v>0.18055537652537282</v>
      </c>
      <c r="P65" s="9">
        <f t="shared" si="50"/>
        <v>6.4883901645182401E-2</v>
      </c>
      <c r="Q65" s="12">
        <f t="shared" si="51"/>
        <v>1.2327941312584656E-2</v>
      </c>
      <c r="R65" s="9">
        <f t="shared" si="52"/>
        <v>1.4869795833333335E-2</v>
      </c>
      <c r="S65" s="13">
        <f t="shared" si="53"/>
        <v>0.82905921848296993</v>
      </c>
      <c r="T65" s="2">
        <f t="shared" si="54"/>
        <v>0.01</v>
      </c>
      <c r="U65" s="14">
        <f t="shared" si="55"/>
        <v>8.2905921848296996E-3</v>
      </c>
      <c r="V65" s="13"/>
      <c r="W65" s="2"/>
      <c r="X65" s="14"/>
      <c r="Y65" s="2">
        <v>0.05</v>
      </c>
      <c r="Z65" s="2">
        <v>0.16</v>
      </c>
      <c r="AA65" s="2">
        <f t="shared" si="56"/>
        <v>8.0000000000000002E-3</v>
      </c>
      <c r="AB65" s="2">
        <v>0.02</v>
      </c>
      <c r="AC65" s="2">
        <v>0.03</v>
      </c>
      <c r="AD65" s="2">
        <f t="shared" si="57"/>
        <v>5.9999999999999995E-4</v>
      </c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0.8</v>
      </c>
      <c r="AP65" s="2">
        <f t="shared" si="58"/>
        <v>1.6E-2</v>
      </c>
      <c r="AQ65" s="1">
        <f t="shared" si="59"/>
        <v>3.2890592184829703E-2</v>
      </c>
      <c r="AR65" s="9">
        <f t="shared" si="60"/>
        <v>7.8262083333333337</v>
      </c>
      <c r="AS65" s="1">
        <f t="shared" si="61"/>
        <v>0.19</v>
      </c>
      <c r="AT65" s="1">
        <f t="shared" si="62"/>
        <v>1418723.75</v>
      </c>
      <c r="AU65" s="1">
        <f t="shared" si="63"/>
        <v>464889074.93326122</v>
      </c>
    </row>
    <row r="66" spans="1:48" x14ac:dyDescent="0.15">
      <c r="C66" s="7">
        <v>8</v>
      </c>
      <c r="D66" s="7">
        <f t="shared" si="64"/>
        <v>25.214553500000001</v>
      </c>
      <c r="E66" s="10">
        <f t="shared" si="65"/>
        <v>25.3416100164516</v>
      </c>
      <c r="F66" s="7" t="s">
        <v>83</v>
      </c>
      <c r="G66" s="1">
        <v>9</v>
      </c>
      <c r="H66" s="9">
        <f t="shared" si="45"/>
        <v>25.214553500000001</v>
      </c>
      <c r="I66" s="9">
        <f t="shared" si="46"/>
        <v>298.3645535</v>
      </c>
      <c r="J66" s="9">
        <f t="shared" si="47"/>
        <v>0.35440002968268242</v>
      </c>
      <c r="K66" s="9">
        <f t="shared" si="48"/>
        <v>7.8262083333333337</v>
      </c>
      <c r="L66" s="9">
        <f t="shared" si="49"/>
        <v>7.8262083333333343E-2</v>
      </c>
      <c r="M66" s="1" t="s">
        <v>83</v>
      </c>
      <c r="O66" s="9">
        <f t="shared" si="66"/>
        <v>0.19393355821352379</v>
      </c>
      <c r="P66" s="9">
        <f t="shared" si="50"/>
        <v>6.873005878734105E-2</v>
      </c>
      <c r="Q66" s="12">
        <f t="shared" si="51"/>
        <v>1.3058711169594799E-2</v>
      </c>
      <c r="R66" s="9">
        <f t="shared" si="52"/>
        <v>1.4869795833333335E-2</v>
      </c>
      <c r="S66" s="13">
        <f t="shared" si="53"/>
        <v>0.87820379754786804</v>
      </c>
      <c r="T66" s="2">
        <f t="shared" si="54"/>
        <v>0.01</v>
      </c>
      <c r="U66" s="14">
        <f t="shared" si="55"/>
        <v>8.78203797547868E-3</v>
      </c>
      <c r="V66" s="13"/>
      <c r="W66" s="2"/>
      <c r="X66" s="14"/>
      <c r="Y66" s="2">
        <v>0.05</v>
      </c>
      <c r="Z66" s="2">
        <v>0.16</v>
      </c>
      <c r="AA66" s="2">
        <f t="shared" si="56"/>
        <v>8.0000000000000002E-3</v>
      </c>
      <c r="AB66" s="2">
        <v>0.02</v>
      </c>
      <c r="AC66" s="2">
        <v>0.03</v>
      </c>
      <c r="AD66" s="2">
        <f t="shared" si="57"/>
        <v>5.9999999999999995E-4</v>
      </c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0.8</v>
      </c>
      <c r="AP66" s="2">
        <f t="shared" si="58"/>
        <v>1.6E-2</v>
      </c>
      <c r="AQ66" s="1">
        <f t="shared" si="59"/>
        <v>3.338203797547868E-2</v>
      </c>
      <c r="AR66" s="9">
        <f t="shared" si="60"/>
        <v>7.8262083333333337</v>
      </c>
      <c r="AS66" s="1">
        <f t="shared" si="61"/>
        <v>0.19</v>
      </c>
      <c r="AT66" s="1">
        <f t="shared" si="62"/>
        <v>1418723.75</v>
      </c>
      <c r="AU66" s="1">
        <f t="shared" si="63"/>
        <v>471835370.6311546</v>
      </c>
    </row>
    <row r="67" spans="1:48" x14ac:dyDescent="0.15">
      <c r="C67" s="7">
        <v>9</v>
      </c>
      <c r="D67" s="7">
        <f t="shared" si="64"/>
        <v>25.628557432000001</v>
      </c>
      <c r="E67" s="10">
        <f t="shared" si="65"/>
        <v>25.214553500000001</v>
      </c>
      <c r="F67" s="7" t="s">
        <v>83</v>
      </c>
      <c r="G67" s="1">
        <v>10</v>
      </c>
      <c r="H67" s="9">
        <f t="shared" si="45"/>
        <v>25.628557432000001</v>
      </c>
      <c r="I67" s="9">
        <f t="shared" si="46"/>
        <v>298.77855743199996</v>
      </c>
      <c r="J67" s="9">
        <f t="shared" si="47"/>
        <v>0.37079360078900414</v>
      </c>
      <c r="K67" s="9">
        <f t="shared" si="48"/>
        <v>7.8262083333333337</v>
      </c>
      <c r="L67" s="9">
        <f t="shared" si="49"/>
        <v>7.8262083333333343E-2</v>
      </c>
      <c r="M67" s="1" t="s">
        <v>83</v>
      </c>
      <c r="O67" s="9">
        <f t="shared" si="66"/>
        <v>0.20346558275951609</v>
      </c>
      <c r="P67" s="9">
        <f t="shared" si="50"/>
        <v>7.544373606803409E-2</v>
      </c>
      <c r="Q67" s="12">
        <f t="shared" si="51"/>
        <v>1.4334309852926478E-2</v>
      </c>
      <c r="R67" s="9">
        <f t="shared" si="52"/>
        <v>1.4869795833333335E-2</v>
      </c>
      <c r="S67" s="13">
        <f t="shared" si="53"/>
        <v>0.96398834345751616</v>
      </c>
      <c r="T67" s="2">
        <f t="shared" si="54"/>
        <v>0.01</v>
      </c>
      <c r="U67" s="14">
        <f t="shared" si="55"/>
        <v>9.6398834345751624E-3</v>
      </c>
      <c r="V67" s="13"/>
      <c r="W67" s="2"/>
      <c r="X67" s="14"/>
      <c r="Y67" s="2">
        <v>0.05</v>
      </c>
      <c r="Z67" s="2">
        <v>0.16</v>
      </c>
      <c r="AA67" s="2">
        <f t="shared" si="56"/>
        <v>8.0000000000000002E-3</v>
      </c>
      <c r="AB67" s="2">
        <v>0.02</v>
      </c>
      <c r="AC67" s="2">
        <v>0.03</v>
      </c>
      <c r="AD67" s="2">
        <f t="shared" si="57"/>
        <v>5.9999999999999995E-4</v>
      </c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0.8</v>
      </c>
      <c r="AP67" s="2">
        <f t="shared" si="58"/>
        <v>1.6E-2</v>
      </c>
      <c r="AQ67" s="1">
        <f t="shared" si="59"/>
        <v>3.4239883434575166E-2</v>
      </c>
      <c r="AR67" s="9">
        <f t="shared" si="60"/>
        <v>7.8262083333333337</v>
      </c>
      <c r="AS67" s="1">
        <f t="shared" si="61"/>
        <v>0.19</v>
      </c>
      <c r="AT67" s="1">
        <f t="shared" si="62"/>
        <v>1418723.75</v>
      </c>
      <c r="AU67" s="1">
        <f t="shared" si="63"/>
        <v>483960509.01948088</v>
      </c>
    </row>
    <row r="68" spans="1:48" x14ac:dyDescent="0.15">
      <c r="C68" s="7">
        <v>10</v>
      </c>
      <c r="D68" s="7">
        <f t="shared" si="64"/>
        <v>25.9678108006452</v>
      </c>
      <c r="E68" s="10">
        <f t="shared" si="65"/>
        <v>25.628557432000001</v>
      </c>
      <c r="F68" s="7" t="s">
        <v>83</v>
      </c>
      <c r="G68" s="1">
        <v>11</v>
      </c>
      <c r="H68" s="9">
        <f t="shared" si="45"/>
        <v>25.9678108006452</v>
      </c>
      <c r="I68" s="9">
        <f t="shared" si="46"/>
        <v>299.1178108006452</v>
      </c>
      <c r="J68" s="9">
        <f t="shared" si="47"/>
        <v>0.38475507400934778</v>
      </c>
      <c r="K68" s="9">
        <f t="shared" si="48"/>
        <v>7.8262083333333337</v>
      </c>
      <c r="L68" s="9">
        <f t="shared" si="49"/>
        <v>7.8262083333333343E-2</v>
      </c>
      <c r="M68" s="1" t="s">
        <v>85</v>
      </c>
      <c r="N68" s="9">
        <f>(O67-P67)*$C$21/100</f>
        <v>0.1216207543569079</v>
      </c>
      <c r="O68" s="9">
        <f t="shared" si="66"/>
        <v>8.4663175667907445E-2</v>
      </c>
      <c r="P68" s="9">
        <f t="shared" si="50"/>
        <v>3.2574586419972143E-2</v>
      </c>
      <c r="Q68" s="12">
        <f t="shared" si="51"/>
        <v>6.1891714197947071E-3</v>
      </c>
      <c r="R68" s="9">
        <f t="shared" si="52"/>
        <v>1.4869795833333335E-2</v>
      </c>
      <c r="S68" s="13">
        <f t="shared" si="53"/>
        <v>0.41622437114573968</v>
      </c>
      <c r="T68" s="2">
        <f t="shared" si="54"/>
        <v>0.01</v>
      </c>
      <c r="U68" s="14">
        <f t="shared" si="55"/>
        <v>4.1622437114573968E-3</v>
      </c>
      <c r="V68" s="13"/>
      <c r="W68" s="2"/>
      <c r="X68" s="14"/>
      <c r="Y68" s="2">
        <v>0.05</v>
      </c>
      <c r="Z68" s="2">
        <v>0.16</v>
      </c>
      <c r="AA68" s="2">
        <f t="shared" si="56"/>
        <v>8.0000000000000002E-3</v>
      </c>
      <c r="AB68" s="2">
        <v>0.02</v>
      </c>
      <c r="AC68" s="2">
        <v>0.03</v>
      </c>
      <c r="AD68" s="2">
        <f t="shared" si="57"/>
        <v>5.9999999999999995E-4</v>
      </c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0.8</v>
      </c>
      <c r="AP68" s="2">
        <f t="shared" si="58"/>
        <v>1.6E-2</v>
      </c>
      <c r="AQ68" s="1">
        <f t="shared" si="59"/>
        <v>2.8762243711457396E-2</v>
      </c>
      <c r="AR68" s="9">
        <f t="shared" si="60"/>
        <v>7.8262083333333337</v>
      </c>
      <c r="AS68" s="1">
        <f t="shared" si="61"/>
        <v>0.19</v>
      </c>
      <c r="AT68" s="1">
        <f t="shared" si="62"/>
        <v>1418723.75</v>
      </c>
      <c r="AU68" s="1">
        <f t="shared" si="63"/>
        <v>406537310.0272646</v>
      </c>
    </row>
    <row r="69" spans="1:48" x14ac:dyDescent="0.15">
      <c r="C69" s="7">
        <v>11</v>
      </c>
      <c r="D69" s="7">
        <f t="shared" si="64"/>
        <v>25.799141170999999</v>
      </c>
      <c r="E69" s="10">
        <f t="shared" si="65"/>
        <v>25.9678108006452</v>
      </c>
      <c r="F69" s="7" t="s">
        <v>85</v>
      </c>
      <c r="G69" s="1">
        <v>12</v>
      </c>
      <c r="H69" s="9">
        <f t="shared" si="45"/>
        <v>25.799141170999999</v>
      </c>
      <c r="I69" s="9">
        <f t="shared" si="46"/>
        <v>298.94914117099995</v>
      </c>
      <c r="J69" s="9">
        <f t="shared" si="47"/>
        <v>0.37775318182148832</v>
      </c>
      <c r="K69" s="9">
        <f t="shared" si="48"/>
        <v>7.8262083333333337</v>
      </c>
      <c r="L69" s="9">
        <f t="shared" si="49"/>
        <v>7.8262083333333343E-2</v>
      </c>
      <c r="M69" s="1" t="s">
        <v>83</v>
      </c>
      <c r="O69" s="9">
        <f t="shared" si="66"/>
        <v>0.13035067258126865</v>
      </c>
      <c r="P69" s="9">
        <f t="shared" si="50"/>
        <v>4.9240381320145264E-2</v>
      </c>
      <c r="Q69" s="12">
        <f t="shared" si="51"/>
        <v>9.3556724508275999E-3</v>
      </c>
      <c r="R69" s="9">
        <f t="shared" si="52"/>
        <v>1.4869795833333335E-2</v>
      </c>
      <c r="S69" s="13">
        <f t="shared" si="53"/>
        <v>0.62917289219635208</v>
      </c>
      <c r="T69" s="2">
        <f t="shared" si="54"/>
        <v>0.01</v>
      </c>
      <c r="U69" s="14">
        <f t="shared" si="55"/>
        <v>6.2917289219635211E-3</v>
      </c>
      <c r="V69" s="13"/>
      <c r="W69" s="2"/>
      <c r="X69" s="14"/>
      <c r="Y69" s="2">
        <v>0.05</v>
      </c>
      <c r="Z69" s="2">
        <v>0.16</v>
      </c>
      <c r="AA69" s="2">
        <f t="shared" si="56"/>
        <v>8.0000000000000002E-3</v>
      </c>
      <c r="AB69" s="2">
        <v>0.02</v>
      </c>
      <c r="AC69" s="2">
        <v>0.03</v>
      </c>
      <c r="AD69" s="2">
        <f t="shared" si="57"/>
        <v>5.9999999999999995E-4</v>
      </c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0.8</v>
      </c>
      <c r="AP69" s="2">
        <f t="shared" si="58"/>
        <v>1.6E-2</v>
      </c>
      <c r="AQ69" s="1">
        <f t="shared" si="59"/>
        <v>3.089172892196352E-2</v>
      </c>
      <c r="AR69" s="9">
        <f t="shared" si="60"/>
        <v>7.8262083333333337</v>
      </c>
      <c r="AS69" s="1">
        <f t="shared" si="61"/>
        <v>0.19</v>
      </c>
      <c r="AT69" s="1">
        <f t="shared" si="62"/>
        <v>1418723.75</v>
      </c>
      <c r="AU69" s="1">
        <f t="shared" si="63"/>
        <v>436636324.48200774</v>
      </c>
      <c r="AV69" s="1">
        <f>SUM(AU58:AU69)</f>
        <v>5300075743.3531065</v>
      </c>
    </row>
    <row r="70" spans="1:48" x14ac:dyDescent="0.15">
      <c r="C70" s="7">
        <v>12</v>
      </c>
      <c r="D70" s="7">
        <f t="shared" si="64"/>
        <v>25.8047425096774</v>
      </c>
      <c r="E70" s="10">
        <f t="shared" si="65"/>
        <v>25.799141170999999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25.259133497419398</v>
      </c>
      <c r="E73" s="7"/>
      <c r="F73" s="7"/>
      <c r="G73" s="1">
        <v>1</v>
      </c>
      <c r="H73" s="9">
        <f t="shared" ref="H73:H84" si="67">E74</f>
        <v>25.259133497419398</v>
      </c>
      <c r="I73" s="9">
        <f t="shared" ref="I73:I84" si="68">H73+273.15</f>
        <v>298.40913349741936</v>
      </c>
      <c r="J73" s="9">
        <f t="shared" ref="J73:J84" si="69">EXP(($C$15*(I73-$C$13))/($C$16*I73*$C$13))</f>
        <v>0.35613203527991966</v>
      </c>
      <c r="K73" s="9">
        <f t="shared" ref="K73:K84" si="70">$B$73/12</f>
        <v>7.5919999999999996</v>
      </c>
      <c r="L73" s="9">
        <f t="shared" ref="L73:L84" si="71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72">O73*J73</f>
        <v>2.7037544118451502E-2</v>
      </c>
      <c r="Q73" s="12">
        <f t="shared" ref="Q73:Q84" si="73">P73*$B$75</f>
        <v>4.8667579413212703E-3</v>
      </c>
      <c r="R73" s="9">
        <f t="shared" ref="R73:R84" si="74">L73*$B$75</f>
        <v>1.36656E-2</v>
      </c>
      <c r="S73" s="13">
        <f t="shared" ref="S73:S84" si="75">Q73/R73</f>
        <v>0.35613203527991966</v>
      </c>
      <c r="T73" s="2">
        <f t="shared" ref="T73:T84" si="76">$B$74/100</f>
        <v>0.01</v>
      </c>
      <c r="U73" s="14">
        <f t="shared" ref="U73:U84" si="77">S73*T73</f>
        <v>3.5613203527991967E-3</v>
      </c>
      <c r="V73" s="13"/>
      <c r="W73" s="2"/>
      <c r="X73" s="14"/>
      <c r="Y73" s="2">
        <v>0.05</v>
      </c>
      <c r="Z73" s="2">
        <v>0.5</v>
      </c>
      <c r="AA73" s="2">
        <f t="shared" ref="AA73:AA84" si="78">Y73*Z73</f>
        <v>2.5000000000000001E-2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0.02</v>
      </c>
      <c r="AO73" s="2">
        <v>0.49</v>
      </c>
      <c r="AP73" s="2">
        <f t="shared" ref="AP73:AP84" si="79">AO73*AN73</f>
        <v>9.7999999999999997E-3</v>
      </c>
      <c r="AQ73" s="1">
        <f t="shared" ref="AQ73:AQ84" si="80">(AP73+AM73+AD73+AA73+U73+X73+AG73+AJ73)</f>
        <v>3.8361320352799197E-2</v>
      </c>
      <c r="AR73" s="9">
        <f t="shared" ref="AR73:AR84" si="81">$B$73/12</f>
        <v>7.5919999999999996</v>
      </c>
      <c r="AS73" s="1">
        <f t="shared" ref="AS73:AS84" si="82">$B$75</f>
        <v>0.18</v>
      </c>
      <c r="AT73" s="1">
        <f t="shared" ref="AT73:AT84" si="83">$E$4/12</f>
        <v>1584399.5</v>
      </c>
      <c r="AU73" s="1">
        <f t="shared" ref="AU73:AU84" si="84">AT73*10000*AS73*0.67*AR73*AQ73</f>
        <v>556495620.11197317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5">D59</f>
        <v>25.074989964193598</v>
      </c>
      <c r="E74" s="10">
        <f t="shared" ref="E74:E85" si="86">D73</f>
        <v>25.259133497419398</v>
      </c>
      <c r="F74" s="7" t="s">
        <v>83</v>
      </c>
      <c r="G74" s="1">
        <v>2</v>
      </c>
      <c r="H74" s="9">
        <f t="shared" si="67"/>
        <v>25.074989964193598</v>
      </c>
      <c r="I74" s="9">
        <f t="shared" si="68"/>
        <v>298.22498996419358</v>
      </c>
      <c r="J74" s="9">
        <f t="shared" si="69"/>
        <v>0.34902874510788034</v>
      </c>
      <c r="K74" s="9">
        <f t="shared" si="70"/>
        <v>7.5919999999999996</v>
      </c>
      <c r="L74" s="9">
        <f t="shared" si="71"/>
        <v>7.5920000000000001E-2</v>
      </c>
      <c r="M74" s="1" t="s">
        <v>83</v>
      </c>
      <c r="O74" s="9">
        <f t="shared" ref="O74:O84" si="87">L74+O73-P73-N74</f>
        <v>0.12480245588154851</v>
      </c>
      <c r="P74" s="9">
        <f t="shared" si="72"/>
        <v>4.3559644562718478E-2</v>
      </c>
      <c r="Q74" s="12">
        <f t="shared" si="73"/>
        <v>7.8407360212893254E-3</v>
      </c>
      <c r="R74" s="9">
        <f t="shared" si="74"/>
        <v>1.36656E-2</v>
      </c>
      <c r="S74" s="13">
        <f t="shared" si="75"/>
        <v>0.57375717284929495</v>
      </c>
      <c r="T74" s="2">
        <f t="shared" si="76"/>
        <v>0.01</v>
      </c>
      <c r="U74" s="14">
        <f t="shared" si="77"/>
        <v>5.7375717284929495E-3</v>
      </c>
      <c r="V74" s="13"/>
      <c r="W74" s="2"/>
      <c r="X74" s="14"/>
      <c r="Y74" s="2">
        <v>0.05</v>
      </c>
      <c r="Z74" s="2">
        <v>0.5</v>
      </c>
      <c r="AA74" s="2">
        <f t="shared" si="78"/>
        <v>2.5000000000000001E-2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0.02</v>
      </c>
      <c r="AO74" s="2">
        <v>0.49</v>
      </c>
      <c r="AP74" s="2">
        <f t="shared" si="79"/>
        <v>9.7999999999999997E-3</v>
      </c>
      <c r="AQ74" s="1">
        <f t="shared" si="80"/>
        <v>4.0537571728492948E-2</v>
      </c>
      <c r="AR74" s="9">
        <f t="shared" si="81"/>
        <v>7.5919999999999996</v>
      </c>
      <c r="AS74" s="1">
        <f t="shared" si="82"/>
        <v>0.18</v>
      </c>
      <c r="AT74" s="1">
        <f t="shared" si="83"/>
        <v>1584399.5</v>
      </c>
      <c r="AU74" s="1">
        <f t="shared" si="84"/>
        <v>588065814.9774859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5"/>
        <v>25.0288447671429</v>
      </c>
      <c r="E75" s="10">
        <f t="shared" si="86"/>
        <v>25.074989964193598</v>
      </c>
      <c r="F75" s="7" t="s">
        <v>83</v>
      </c>
      <c r="G75" s="1">
        <v>3</v>
      </c>
      <c r="H75" s="9">
        <f t="shared" si="67"/>
        <v>25.0288447671429</v>
      </c>
      <c r="I75" s="9">
        <f t="shared" si="68"/>
        <v>298.17884476714289</v>
      </c>
      <c r="J75" s="9">
        <f t="shared" si="69"/>
        <v>0.34726966388754338</v>
      </c>
      <c r="K75" s="9">
        <f t="shared" si="70"/>
        <v>7.5919999999999996</v>
      </c>
      <c r="L75" s="9">
        <f t="shared" si="71"/>
        <v>7.5920000000000001E-2</v>
      </c>
      <c r="M75" s="1" t="s">
        <v>83</v>
      </c>
      <c r="O75" s="9">
        <f t="shared" si="87"/>
        <v>0.15716281131883003</v>
      </c>
      <c r="P75" s="9">
        <f t="shared" si="72"/>
        <v>5.4577876662311502E-2</v>
      </c>
      <c r="Q75" s="12">
        <f t="shared" si="73"/>
        <v>9.8240177992160692E-3</v>
      </c>
      <c r="R75" s="9">
        <f t="shared" si="74"/>
        <v>1.36656E-2</v>
      </c>
      <c r="S75" s="13">
        <f t="shared" si="75"/>
        <v>0.71888667890294378</v>
      </c>
      <c r="T75" s="2">
        <f t="shared" si="76"/>
        <v>0.01</v>
      </c>
      <c r="U75" s="14">
        <f t="shared" si="77"/>
        <v>7.1888667890294376E-3</v>
      </c>
      <c r="V75" s="13"/>
      <c r="W75" s="2"/>
      <c r="X75" s="14"/>
      <c r="Y75" s="2">
        <v>0.05</v>
      </c>
      <c r="Z75" s="2">
        <v>0.5</v>
      </c>
      <c r="AA75" s="2">
        <f t="shared" si="78"/>
        <v>2.5000000000000001E-2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0.02</v>
      </c>
      <c r="AO75" s="2">
        <v>0.49</v>
      </c>
      <c r="AP75" s="2">
        <f t="shared" si="79"/>
        <v>9.7999999999999997E-3</v>
      </c>
      <c r="AQ75" s="1">
        <f t="shared" si="80"/>
        <v>4.1988866789029439E-2</v>
      </c>
      <c r="AR75" s="9">
        <f t="shared" si="81"/>
        <v>7.5919999999999996</v>
      </c>
      <c r="AS75" s="1">
        <f t="shared" si="82"/>
        <v>0.18</v>
      </c>
      <c r="AT75" s="1">
        <f t="shared" si="83"/>
        <v>1584399.5</v>
      </c>
      <c r="AU75" s="1">
        <f t="shared" si="84"/>
        <v>609119296.38143778</v>
      </c>
    </row>
    <row r="76" spans="1:48" x14ac:dyDescent="0.15">
      <c r="C76" s="7">
        <v>3</v>
      </c>
      <c r="D76" s="7">
        <f t="shared" si="85"/>
        <v>25.3310526080645</v>
      </c>
      <c r="E76" s="10">
        <f t="shared" si="86"/>
        <v>25.0288447671429</v>
      </c>
      <c r="F76" s="7" t="s">
        <v>83</v>
      </c>
      <c r="G76" s="1">
        <v>4</v>
      </c>
      <c r="H76" s="9">
        <f t="shared" si="67"/>
        <v>25.3310526080645</v>
      </c>
      <c r="I76" s="9">
        <f t="shared" si="68"/>
        <v>298.48105260806449</v>
      </c>
      <c r="J76" s="9">
        <f t="shared" si="69"/>
        <v>0.35894296869450371</v>
      </c>
      <c r="K76" s="9">
        <f t="shared" si="70"/>
        <v>7.5919999999999996</v>
      </c>
      <c r="L76" s="9">
        <f t="shared" si="71"/>
        <v>7.5920000000000001E-2</v>
      </c>
      <c r="M76" s="1" t="s">
        <v>83</v>
      </c>
      <c r="O76" s="9">
        <f t="shared" si="87"/>
        <v>0.17850493465651851</v>
      </c>
      <c r="P76" s="9">
        <f t="shared" si="72"/>
        <v>6.4073091172229146E-2</v>
      </c>
      <c r="Q76" s="12">
        <f t="shared" si="73"/>
        <v>1.1533156411001246E-2</v>
      </c>
      <c r="R76" s="9">
        <f t="shared" si="74"/>
        <v>1.36656E-2</v>
      </c>
      <c r="S76" s="13">
        <f t="shared" si="75"/>
        <v>0.84395536317477804</v>
      </c>
      <c r="T76" s="2">
        <f t="shared" si="76"/>
        <v>0.01</v>
      </c>
      <c r="U76" s="14">
        <f t="shared" si="77"/>
        <v>8.4395536317477798E-3</v>
      </c>
      <c r="V76" s="13"/>
      <c r="W76" s="2"/>
      <c r="X76" s="14"/>
      <c r="Y76" s="2">
        <v>0.05</v>
      </c>
      <c r="Z76" s="2">
        <v>0.5</v>
      </c>
      <c r="AA76" s="2">
        <f t="shared" si="78"/>
        <v>2.5000000000000001E-2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0.49</v>
      </c>
      <c r="AP76" s="2">
        <f t="shared" si="79"/>
        <v>9.7999999999999997E-3</v>
      </c>
      <c r="AQ76" s="1">
        <f t="shared" si="80"/>
        <v>4.3239553631747779E-2</v>
      </c>
      <c r="AR76" s="9">
        <f t="shared" si="81"/>
        <v>7.5919999999999996</v>
      </c>
      <c r="AS76" s="1">
        <f t="shared" si="82"/>
        <v>0.18</v>
      </c>
      <c r="AT76" s="1">
        <f t="shared" si="83"/>
        <v>1584399.5</v>
      </c>
      <c r="AU76" s="1">
        <f t="shared" si="84"/>
        <v>627262617.40645671</v>
      </c>
    </row>
    <row r="77" spans="1:48" x14ac:dyDescent="0.15">
      <c r="C77" s="7">
        <v>4</v>
      </c>
      <c r="D77" s="7">
        <f t="shared" si="85"/>
        <v>25.537913167999999</v>
      </c>
      <c r="E77" s="10">
        <f t="shared" si="86"/>
        <v>25.3310526080645</v>
      </c>
      <c r="F77" s="7" t="s">
        <v>83</v>
      </c>
      <c r="G77" s="1">
        <v>5</v>
      </c>
      <c r="H77" s="9">
        <f t="shared" si="67"/>
        <v>25.537913167999999</v>
      </c>
      <c r="I77" s="9">
        <f t="shared" si="68"/>
        <v>298.68791316799997</v>
      </c>
      <c r="J77" s="9">
        <f t="shared" si="69"/>
        <v>0.36714458731541999</v>
      </c>
      <c r="K77" s="9">
        <f t="shared" si="70"/>
        <v>7.5919999999999996</v>
      </c>
      <c r="L77" s="9">
        <f t="shared" si="71"/>
        <v>7.5920000000000001E-2</v>
      </c>
      <c r="M77" s="1" t="s">
        <v>85</v>
      </c>
      <c r="N77" s="9">
        <f>(O76-P76)*$C$21/100</f>
        <v>0.10871025131007489</v>
      </c>
      <c r="O77" s="9">
        <f t="shared" si="87"/>
        <v>8.1641592174214461E-2</v>
      </c>
      <c r="P77" s="9">
        <f t="shared" si="72"/>
        <v>2.9974268666575789E-2</v>
      </c>
      <c r="Q77" s="12">
        <f t="shared" si="73"/>
        <v>5.3953683599836421E-3</v>
      </c>
      <c r="R77" s="9">
        <f t="shared" si="74"/>
        <v>1.36656E-2</v>
      </c>
      <c r="S77" s="13">
        <f t="shared" si="75"/>
        <v>0.3948138654712301</v>
      </c>
      <c r="T77" s="2">
        <f t="shared" si="76"/>
        <v>0.01</v>
      </c>
      <c r="U77" s="14">
        <f t="shared" si="77"/>
        <v>3.9481386547123012E-3</v>
      </c>
      <c r="V77" s="13"/>
      <c r="W77" s="2"/>
      <c r="X77" s="14"/>
      <c r="Y77" s="2">
        <v>0.05</v>
      </c>
      <c r="Z77" s="2">
        <v>0.5</v>
      </c>
      <c r="AA77" s="2">
        <f t="shared" si="78"/>
        <v>2.5000000000000001E-2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0.49</v>
      </c>
      <c r="AP77" s="2">
        <f t="shared" si="79"/>
        <v>9.7999999999999997E-3</v>
      </c>
      <c r="AQ77" s="1">
        <f t="shared" si="80"/>
        <v>3.87481386547123E-2</v>
      </c>
      <c r="AR77" s="9">
        <f t="shared" si="81"/>
        <v>7.5919999999999996</v>
      </c>
      <c r="AS77" s="1">
        <f t="shared" si="82"/>
        <v>0.18</v>
      </c>
      <c r="AT77" s="1">
        <f t="shared" si="83"/>
        <v>1584399.5</v>
      </c>
      <c r="AU77" s="1">
        <f t="shared" si="84"/>
        <v>562107071.6682303</v>
      </c>
    </row>
    <row r="78" spans="1:48" x14ac:dyDescent="0.15">
      <c r="C78" s="7">
        <v>5</v>
      </c>
      <c r="D78" s="7">
        <f t="shared" si="85"/>
        <v>25.696171031935499</v>
      </c>
      <c r="E78" s="10">
        <f t="shared" si="86"/>
        <v>25.537913167999999</v>
      </c>
      <c r="F78" s="7" t="s">
        <v>85</v>
      </c>
      <c r="G78" s="1">
        <v>6</v>
      </c>
      <c r="H78" s="9">
        <f t="shared" si="67"/>
        <v>25.696171031935499</v>
      </c>
      <c r="I78" s="9">
        <f t="shared" si="68"/>
        <v>298.84617103193546</v>
      </c>
      <c r="J78" s="9">
        <f t="shared" si="69"/>
        <v>0.37353761890498183</v>
      </c>
      <c r="K78" s="9">
        <f t="shared" si="70"/>
        <v>7.5919999999999996</v>
      </c>
      <c r="L78" s="9">
        <f t="shared" si="71"/>
        <v>7.5920000000000001E-2</v>
      </c>
      <c r="M78" s="1" t="s">
        <v>83</v>
      </c>
      <c r="O78" s="9">
        <f t="shared" si="87"/>
        <v>0.12758732350763866</v>
      </c>
      <c r="P78" s="9">
        <f t="shared" si="72"/>
        <v>4.7658665025502957E-2</v>
      </c>
      <c r="Q78" s="12">
        <f t="shared" si="73"/>
        <v>8.5785597045905312E-3</v>
      </c>
      <c r="R78" s="9">
        <f t="shared" si="74"/>
        <v>1.36656E-2</v>
      </c>
      <c r="S78" s="13">
        <f t="shared" si="75"/>
        <v>0.62774848558354779</v>
      </c>
      <c r="T78" s="2">
        <f t="shared" si="76"/>
        <v>0.01</v>
      </c>
      <c r="U78" s="14">
        <f t="shared" si="77"/>
        <v>6.2774848558354778E-3</v>
      </c>
      <c r="V78" s="13"/>
      <c r="W78" s="2"/>
      <c r="X78" s="14"/>
      <c r="Y78" s="2">
        <v>0.05</v>
      </c>
      <c r="Z78" s="2">
        <v>0.5</v>
      </c>
      <c r="AA78" s="2">
        <f t="shared" si="78"/>
        <v>2.5000000000000001E-2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0.49</v>
      </c>
      <c r="AP78" s="2">
        <f t="shared" si="79"/>
        <v>9.7999999999999997E-3</v>
      </c>
      <c r="AQ78" s="1">
        <f t="shared" si="80"/>
        <v>4.1077484855835476E-2</v>
      </c>
      <c r="AR78" s="9">
        <f t="shared" si="81"/>
        <v>7.5919999999999996</v>
      </c>
      <c r="AS78" s="1">
        <f t="shared" si="82"/>
        <v>0.18</v>
      </c>
      <c r="AT78" s="1">
        <f t="shared" si="83"/>
        <v>1584399.5</v>
      </c>
      <c r="AU78" s="1">
        <f t="shared" si="84"/>
        <v>595898165.05938685</v>
      </c>
    </row>
    <row r="79" spans="1:48" x14ac:dyDescent="0.15">
      <c r="C79" s="7">
        <v>6</v>
      </c>
      <c r="D79" s="7">
        <f t="shared" si="85"/>
        <v>25.440972548333299</v>
      </c>
      <c r="E79" s="10">
        <f t="shared" si="86"/>
        <v>25.696171031935499</v>
      </c>
      <c r="F79" s="7" t="s">
        <v>83</v>
      </c>
      <c r="G79" s="1">
        <v>7</v>
      </c>
      <c r="H79" s="9">
        <f t="shared" si="67"/>
        <v>25.440972548333299</v>
      </c>
      <c r="I79" s="9">
        <f t="shared" si="68"/>
        <v>298.5909725483333</v>
      </c>
      <c r="J79" s="9">
        <f t="shared" si="69"/>
        <v>0.36327942066139518</v>
      </c>
      <c r="K79" s="9">
        <f t="shared" si="70"/>
        <v>7.5919999999999996</v>
      </c>
      <c r="L79" s="9">
        <f t="shared" si="71"/>
        <v>7.5920000000000001E-2</v>
      </c>
      <c r="M79" s="1" t="s">
        <v>83</v>
      </c>
      <c r="O79" s="9">
        <f t="shared" si="87"/>
        <v>0.15584865848213572</v>
      </c>
      <c r="P79" s="9">
        <f t="shared" si="72"/>
        <v>5.6616610364245895E-2</v>
      </c>
      <c r="Q79" s="12">
        <f t="shared" si="73"/>
        <v>1.019098986556426E-2</v>
      </c>
      <c r="R79" s="9">
        <f t="shared" si="74"/>
        <v>1.36656E-2</v>
      </c>
      <c r="S79" s="13">
        <f t="shared" si="75"/>
        <v>0.74574038941314391</v>
      </c>
      <c r="T79" s="2">
        <f t="shared" si="76"/>
        <v>0.01</v>
      </c>
      <c r="U79" s="14">
        <f t="shared" si="77"/>
        <v>7.4574038941314395E-3</v>
      </c>
      <c r="V79" s="13"/>
      <c r="W79" s="2"/>
      <c r="X79" s="14"/>
      <c r="Y79" s="2">
        <v>0.05</v>
      </c>
      <c r="Z79" s="2">
        <v>0.5</v>
      </c>
      <c r="AA79" s="2">
        <f t="shared" si="78"/>
        <v>2.5000000000000001E-2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0.49</v>
      </c>
      <c r="AP79" s="2">
        <f t="shared" si="79"/>
        <v>9.7999999999999997E-3</v>
      </c>
      <c r="AQ79" s="1">
        <f t="shared" si="80"/>
        <v>4.2257403894131434E-2</v>
      </c>
      <c r="AR79" s="9">
        <f t="shared" si="81"/>
        <v>7.5919999999999996</v>
      </c>
      <c r="AS79" s="1">
        <f t="shared" si="82"/>
        <v>0.18</v>
      </c>
      <c r="AT79" s="1">
        <f t="shared" si="83"/>
        <v>1584399.5</v>
      </c>
      <c r="AU79" s="1">
        <f t="shared" si="84"/>
        <v>613014879.7829591</v>
      </c>
    </row>
    <row r="80" spans="1:48" x14ac:dyDescent="0.15">
      <c r="C80" s="7">
        <v>7</v>
      </c>
      <c r="D80" s="7">
        <f t="shared" si="85"/>
        <v>25.3416100164516</v>
      </c>
      <c r="E80" s="10">
        <f t="shared" si="86"/>
        <v>25.440972548333299</v>
      </c>
      <c r="F80" s="7" t="s">
        <v>83</v>
      </c>
      <c r="G80" s="1">
        <v>8</v>
      </c>
      <c r="H80" s="9">
        <f t="shared" si="67"/>
        <v>25.3416100164516</v>
      </c>
      <c r="I80" s="9">
        <f t="shared" si="68"/>
        <v>298.4916100164516</v>
      </c>
      <c r="J80" s="9">
        <f t="shared" si="69"/>
        <v>0.3593573500485846</v>
      </c>
      <c r="K80" s="9">
        <f t="shared" si="70"/>
        <v>7.5919999999999996</v>
      </c>
      <c r="L80" s="9">
        <f t="shared" si="71"/>
        <v>7.5920000000000001E-2</v>
      </c>
      <c r="M80" s="1" t="s">
        <v>83</v>
      </c>
      <c r="O80" s="9">
        <f t="shared" si="87"/>
        <v>0.17515204811788984</v>
      </c>
      <c r="P80" s="9">
        <f t="shared" si="72"/>
        <v>6.2942175867227071E-2</v>
      </c>
      <c r="Q80" s="12">
        <f t="shared" si="73"/>
        <v>1.1329591656100872E-2</v>
      </c>
      <c r="R80" s="9">
        <f t="shared" si="74"/>
        <v>1.36656E-2</v>
      </c>
      <c r="S80" s="13">
        <f t="shared" si="75"/>
        <v>0.82905921848296971</v>
      </c>
      <c r="T80" s="2">
        <f t="shared" si="76"/>
        <v>0.01</v>
      </c>
      <c r="U80" s="14">
        <f t="shared" si="77"/>
        <v>8.2905921848296978E-3</v>
      </c>
      <c r="V80" s="13"/>
      <c r="W80" s="2"/>
      <c r="X80" s="14"/>
      <c r="Y80" s="2">
        <v>0.05</v>
      </c>
      <c r="Z80" s="2">
        <v>0.5</v>
      </c>
      <c r="AA80" s="2">
        <f t="shared" si="78"/>
        <v>2.5000000000000001E-2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0.49</v>
      </c>
      <c r="AP80" s="2">
        <f t="shared" si="79"/>
        <v>9.7999999999999997E-3</v>
      </c>
      <c r="AQ80" s="1">
        <f t="shared" si="80"/>
        <v>4.3090592184829697E-2</v>
      </c>
      <c r="AR80" s="9">
        <f t="shared" si="81"/>
        <v>7.5919999999999996</v>
      </c>
      <c r="AS80" s="1">
        <f t="shared" si="82"/>
        <v>0.18</v>
      </c>
      <c r="AT80" s="1">
        <f t="shared" si="83"/>
        <v>1584399.5</v>
      </c>
      <c r="AU80" s="1">
        <f t="shared" si="84"/>
        <v>625101680.50404882</v>
      </c>
    </row>
    <row r="81" spans="1:48" x14ac:dyDescent="0.15">
      <c r="C81" s="7">
        <v>8</v>
      </c>
      <c r="D81" s="7">
        <f t="shared" si="85"/>
        <v>25.214553500000001</v>
      </c>
      <c r="E81" s="10">
        <f t="shared" si="86"/>
        <v>25.3416100164516</v>
      </c>
      <c r="F81" s="7" t="s">
        <v>83</v>
      </c>
      <c r="G81" s="1">
        <v>9</v>
      </c>
      <c r="H81" s="9">
        <f t="shared" si="67"/>
        <v>25.214553500000001</v>
      </c>
      <c r="I81" s="9">
        <f t="shared" si="68"/>
        <v>298.3645535</v>
      </c>
      <c r="J81" s="9">
        <f t="shared" si="69"/>
        <v>0.35440002968268242</v>
      </c>
      <c r="K81" s="9">
        <f t="shared" si="70"/>
        <v>7.5919999999999996</v>
      </c>
      <c r="L81" s="9">
        <f t="shared" si="71"/>
        <v>7.5920000000000001E-2</v>
      </c>
      <c r="M81" s="1" t="s">
        <v>83</v>
      </c>
      <c r="O81" s="9">
        <f t="shared" si="87"/>
        <v>0.1881298722506628</v>
      </c>
      <c r="P81" s="9">
        <f t="shared" si="72"/>
        <v>6.6673232309834143E-2</v>
      </c>
      <c r="Q81" s="12">
        <f t="shared" si="73"/>
        <v>1.2001181815770146E-2</v>
      </c>
      <c r="R81" s="9">
        <f t="shared" si="74"/>
        <v>1.36656E-2</v>
      </c>
      <c r="S81" s="13">
        <f t="shared" si="75"/>
        <v>0.87820379754786804</v>
      </c>
      <c r="T81" s="2">
        <f t="shared" si="76"/>
        <v>0.01</v>
      </c>
      <c r="U81" s="14">
        <f t="shared" si="77"/>
        <v>8.78203797547868E-3</v>
      </c>
      <c r="V81" s="13"/>
      <c r="W81" s="2"/>
      <c r="X81" s="14"/>
      <c r="Y81" s="2">
        <v>0.05</v>
      </c>
      <c r="Z81" s="2">
        <v>0.5</v>
      </c>
      <c r="AA81" s="2">
        <f t="shared" si="78"/>
        <v>2.5000000000000001E-2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0.49</v>
      </c>
      <c r="AP81" s="2">
        <f t="shared" si="79"/>
        <v>9.7999999999999997E-3</v>
      </c>
      <c r="AQ81" s="1">
        <f t="shared" si="80"/>
        <v>4.3582037975478674E-2</v>
      </c>
      <c r="AR81" s="9">
        <f t="shared" si="81"/>
        <v>7.5919999999999996</v>
      </c>
      <c r="AS81" s="1">
        <f t="shared" si="82"/>
        <v>0.18</v>
      </c>
      <c r="AT81" s="1">
        <f t="shared" si="83"/>
        <v>1584399.5</v>
      </c>
      <c r="AU81" s="1">
        <f t="shared" si="84"/>
        <v>632230930.16238761</v>
      </c>
    </row>
    <row r="82" spans="1:48" x14ac:dyDescent="0.15">
      <c r="C82" s="7">
        <v>9</v>
      </c>
      <c r="D82" s="7">
        <f t="shared" si="85"/>
        <v>25.628557432000001</v>
      </c>
      <c r="E82" s="10">
        <f t="shared" si="86"/>
        <v>25.214553500000001</v>
      </c>
      <c r="F82" s="7" t="s">
        <v>83</v>
      </c>
      <c r="G82" s="1">
        <v>10</v>
      </c>
      <c r="H82" s="9">
        <f t="shared" si="67"/>
        <v>25.628557432000001</v>
      </c>
      <c r="I82" s="9">
        <f t="shared" si="68"/>
        <v>298.77855743199996</v>
      </c>
      <c r="J82" s="9">
        <f t="shared" si="69"/>
        <v>0.37079360078900414</v>
      </c>
      <c r="K82" s="9">
        <f t="shared" si="70"/>
        <v>7.5919999999999996</v>
      </c>
      <c r="L82" s="9">
        <f t="shared" si="71"/>
        <v>7.5920000000000001E-2</v>
      </c>
      <c r="M82" s="1" t="s">
        <v>83</v>
      </c>
      <c r="O82" s="9">
        <f t="shared" si="87"/>
        <v>0.19737663994082866</v>
      </c>
      <c r="P82" s="9">
        <f t="shared" si="72"/>
        <v>7.3185995035294632E-2</v>
      </c>
      <c r="Q82" s="12">
        <f t="shared" si="73"/>
        <v>1.3173479106353034E-2</v>
      </c>
      <c r="R82" s="9">
        <f t="shared" si="74"/>
        <v>1.36656E-2</v>
      </c>
      <c r="S82" s="13">
        <f t="shared" si="75"/>
        <v>0.96398834345751627</v>
      </c>
      <c r="T82" s="2">
        <f t="shared" si="76"/>
        <v>0.01</v>
      </c>
      <c r="U82" s="14">
        <f t="shared" si="77"/>
        <v>9.6398834345751624E-3</v>
      </c>
      <c r="V82" s="13"/>
      <c r="W82" s="2"/>
      <c r="X82" s="14"/>
      <c r="Y82" s="2">
        <v>0.05</v>
      </c>
      <c r="Z82" s="2">
        <v>0.5</v>
      </c>
      <c r="AA82" s="2">
        <f t="shared" si="78"/>
        <v>2.5000000000000001E-2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0.49</v>
      </c>
      <c r="AP82" s="2">
        <f t="shared" si="79"/>
        <v>9.7999999999999997E-3</v>
      </c>
      <c r="AQ82" s="1">
        <f t="shared" si="80"/>
        <v>4.443988343457516E-2</v>
      </c>
      <c r="AR82" s="9">
        <f t="shared" si="81"/>
        <v>7.5919999999999996</v>
      </c>
      <c r="AS82" s="1">
        <f t="shared" si="82"/>
        <v>0.18</v>
      </c>
      <c r="AT82" s="1">
        <f t="shared" si="83"/>
        <v>1584399.5</v>
      </c>
      <c r="AU82" s="1">
        <f t="shared" si="84"/>
        <v>644675424.6774286</v>
      </c>
    </row>
    <row r="83" spans="1:48" x14ac:dyDescent="0.15">
      <c r="C83" s="7">
        <v>10</v>
      </c>
      <c r="D83" s="7">
        <f t="shared" si="85"/>
        <v>25.9678108006452</v>
      </c>
      <c r="E83" s="10">
        <f t="shared" si="86"/>
        <v>25.628557432000001</v>
      </c>
      <c r="F83" s="7" t="s">
        <v>83</v>
      </c>
      <c r="G83" s="1">
        <v>11</v>
      </c>
      <c r="H83" s="9">
        <f t="shared" si="67"/>
        <v>25.9678108006452</v>
      </c>
      <c r="I83" s="9">
        <f t="shared" si="68"/>
        <v>299.1178108006452</v>
      </c>
      <c r="J83" s="9">
        <f t="shared" si="69"/>
        <v>0.38475507400934778</v>
      </c>
      <c r="K83" s="9">
        <f t="shared" si="70"/>
        <v>7.5919999999999996</v>
      </c>
      <c r="L83" s="9">
        <f t="shared" si="71"/>
        <v>7.5920000000000001E-2</v>
      </c>
      <c r="M83" s="1" t="s">
        <v>85</v>
      </c>
      <c r="N83" s="9">
        <f>(O82-P82)*$C$21/100</f>
        <v>0.11798111266025732</v>
      </c>
      <c r="O83" s="9">
        <f t="shared" si="87"/>
        <v>8.2129532245276693E-2</v>
      </c>
      <c r="P83" s="9">
        <f t="shared" si="72"/>
        <v>3.1599754257384552E-2</v>
      </c>
      <c r="Q83" s="12">
        <f t="shared" si="73"/>
        <v>5.6879557663292194E-3</v>
      </c>
      <c r="R83" s="9">
        <f t="shared" si="74"/>
        <v>1.36656E-2</v>
      </c>
      <c r="S83" s="13">
        <f t="shared" si="75"/>
        <v>0.41622437114573962</v>
      </c>
      <c r="T83" s="2">
        <f t="shared" si="76"/>
        <v>0.01</v>
      </c>
      <c r="U83" s="14">
        <f t="shared" si="77"/>
        <v>4.162243711457396E-3</v>
      </c>
      <c r="V83" s="13"/>
      <c r="W83" s="2"/>
      <c r="X83" s="14"/>
      <c r="Y83" s="2">
        <v>0.05</v>
      </c>
      <c r="Z83" s="2">
        <v>0.5</v>
      </c>
      <c r="AA83" s="2">
        <f t="shared" si="78"/>
        <v>2.5000000000000001E-2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0.49</v>
      </c>
      <c r="AP83" s="2">
        <f t="shared" si="79"/>
        <v>9.7999999999999997E-3</v>
      </c>
      <c r="AQ83" s="1">
        <f t="shared" si="80"/>
        <v>3.8962243711457394E-2</v>
      </c>
      <c r="AR83" s="9">
        <f t="shared" si="81"/>
        <v>7.5919999999999996</v>
      </c>
      <c r="AS83" s="1">
        <f t="shared" si="82"/>
        <v>0.18</v>
      </c>
      <c r="AT83" s="1">
        <f t="shared" si="83"/>
        <v>1584399.5</v>
      </c>
      <c r="AU83" s="1">
        <f t="shared" si="84"/>
        <v>565213026.44837582</v>
      </c>
    </row>
    <row r="84" spans="1:48" x14ac:dyDescent="0.15">
      <c r="C84" s="7">
        <v>11</v>
      </c>
      <c r="D84" s="7">
        <f t="shared" si="85"/>
        <v>25.799141170999999</v>
      </c>
      <c r="E84" s="10">
        <f t="shared" si="86"/>
        <v>25.9678108006452</v>
      </c>
      <c r="F84" s="7" t="s">
        <v>85</v>
      </c>
      <c r="G84" s="1">
        <v>12</v>
      </c>
      <c r="H84" s="9">
        <f t="shared" si="67"/>
        <v>25.799141170999999</v>
      </c>
      <c r="I84" s="9">
        <f t="shared" si="68"/>
        <v>298.94914117099995</v>
      </c>
      <c r="J84" s="9">
        <f t="shared" si="69"/>
        <v>0.37775318182148832</v>
      </c>
      <c r="K84" s="9">
        <f t="shared" si="70"/>
        <v>7.5919999999999996</v>
      </c>
      <c r="L84" s="9">
        <f t="shared" si="71"/>
        <v>7.5920000000000001E-2</v>
      </c>
      <c r="M84" s="1" t="s">
        <v>83</v>
      </c>
      <c r="O84" s="9">
        <f t="shared" si="87"/>
        <v>0.12644977798789214</v>
      </c>
      <c r="P84" s="9">
        <f t="shared" si="72"/>
        <v>4.7766805975547048E-2</v>
      </c>
      <c r="Q84" s="12">
        <f t="shared" si="73"/>
        <v>8.5980250755984689E-3</v>
      </c>
      <c r="R84" s="9">
        <f t="shared" si="74"/>
        <v>1.36656E-2</v>
      </c>
      <c r="S84" s="13">
        <f t="shared" si="75"/>
        <v>0.62917289219635208</v>
      </c>
      <c r="T84" s="2">
        <f t="shared" si="76"/>
        <v>0.01</v>
      </c>
      <c r="U84" s="14">
        <f t="shared" si="77"/>
        <v>6.2917289219635211E-3</v>
      </c>
      <c r="V84" s="13"/>
      <c r="W84" s="2"/>
      <c r="X84" s="14"/>
      <c r="Y84" s="2">
        <v>0.05</v>
      </c>
      <c r="Z84" s="2">
        <v>0.5</v>
      </c>
      <c r="AA84" s="2">
        <f t="shared" si="78"/>
        <v>2.5000000000000001E-2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0.49</v>
      </c>
      <c r="AP84" s="2">
        <f t="shared" si="79"/>
        <v>9.7999999999999997E-3</v>
      </c>
      <c r="AQ84" s="1">
        <f t="shared" si="80"/>
        <v>4.109172892196352E-2</v>
      </c>
      <c r="AR84" s="9">
        <f t="shared" si="81"/>
        <v>7.5919999999999996</v>
      </c>
      <c r="AS84" s="1">
        <f t="shared" si="82"/>
        <v>0.18</v>
      </c>
      <c r="AT84" s="1">
        <f t="shared" si="83"/>
        <v>1584399.5</v>
      </c>
      <c r="AU84" s="1">
        <f t="shared" si="84"/>
        <v>596104799.25080526</v>
      </c>
      <c r="AV84" s="1">
        <f>SUM(AU73:AU84)</f>
        <v>7215289326.430975</v>
      </c>
    </row>
    <row r="85" spans="1:48" x14ac:dyDescent="0.15">
      <c r="C85" s="7">
        <v>12</v>
      </c>
      <c r="D85" s="7">
        <f t="shared" si="85"/>
        <v>25.8047425096774</v>
      </c>
      <c r="E85" s="10">
        <f t="shared" si="86"/>
        <v>25.799141170999999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165.81950000000001</v>
      </c>
      <c r="C89" s="7" t="s">
        <v>82</v>
      </c>
      <c r="D89" s="7">
        <f>D73</f>
        <v>25.259133497419398</v>
      </c>
      <c r="E89" s="7"/>
      <c r="F89" s="7"/>
      <c r="G89" s="1">
        <v>1</v>
      </c>
      <c r="H89" s="9">
        <f t="shared" ref="H89:H100" si="88">E90</f>
        <v>25.259133497419398</v>
      </c>
      <c r="I89" s="9">
        <f t="shared" ref="I89:I100" si="89">H89+273.15</f>
        <v>298.40913349741936</v>
      </c>
      <c r="J89" s="9">
        <f t="shared" ref="J89:J100" si="90">EXP(($C$15*(I89-$C$13))/($C$16*I89*$C$13))</f>
        <v>0.35613203527991966</v>
      </c>
      <c r="K89" s="9">
        <f t="shared" ref="K89:K100" si="91">$B$89/12</f>
        <v>13.818291666666667</v>
      </c>
      <c r="L89" s="9">
        <f t="shared" ref="L89:L100" si="92">K89*$B$90/100</f>
        <v>3.1782070833333336</v>
      </c>
      <c r="M89" s="1" t="s">
        <v>83</v>
      </c>
      <c r="O89" s="9">
        <f>L89</f>
        <v>3.1782070833333336</v>
      </c>
      <c r="P89" s="9">
        <f t="shared" ref="P89:P100" si="93">O89*J89</f>
        <v>1.1318613571285574</v>
      </c>
      <c r="Q89" s="12">
        <f t="shared" ref="Q89:Q100" si="94">P89*$B$91</f>
        <v>0.50933761070785089</v>
      </c>
      <c r="R89" s="9">
        <f t="shared" ref="R89:R100" si="95">L89*$B$91</f>
        <v>1.4301931875000002</v>
      </c>
      <c r="S89" s="13">
        <f t="shared" ref="S89:S100" si="96">Q89/R89</f>
        <v>0.35613203527991971</v>
      </c>
      <c r="T89" s="2">
        <f t="shared" ref="T89:T100" si="97">$B$90/100</f>
        <v>0.23</v>
      </c>
      <c r="U89" s="14">
        <f t="shared" ref="U89:U100" si="98">S89*T89</f>
        <v>8.1910368114381543E-2</v>
      </c>
      <c r="V89" s="2">
        <v>220</v>
      </c>
      <c r="W89" s="2">
        <v>0.12</v>
      </c>
      <c r="X89" s="2">
        <v>15.1</v>
      </c>
      <c r="Y89" s="2">
        <v>0.13</v>
      </c>
      <c r="Z89" s="2">
        <v>6</v>
      </c>
      <c r="AA89" s="2">
        <v>0.35</v>
      </c>
      <c r="AB89" s="2"/>
      <c r="AC89" s="2"/>
      <c r="AD89" s="2">
        <v>110</v>
      </c>
      <c r="AE89" s="2">
        <v>0.02</v>
      </c>
      <c r="AF89" s="2">
        <v>3</v>
      </c>
      <c r="AG89" s="2">
        <v>7.0000000000000007E-2</v>
      </c>
      <c r="AH89" s="2">
        <v>7</v>
      </c>
      <c r="AI89" s="2">
        <v>0.08</v>
      </c>
      <c r="AJ89" s="1">
        <f t="shared" ref="AJ89:AJ100" si="99">U89*0.67*AL89+(V89*W89+X89*Y89+Z89*AA89+AB89*AC89+AD89*AE89+AF89*AG89+AH89*AI89)/1000</f>
        <v>5.8128975986486045E-2</v>
      </c>
      <c r="AK89" s="9">
        <f t="shared" ref="AK89:AK100" si="100">$B$89/12</f>
        <v>13.818291666666667</v>
      </c>
      <c r="AL89" s="1">
        <f t="shared" ref="AL89:AL100" si="101">$B$91</f>
        <v>0.45</v>
      </c>
      <c r="AM89" s="17">
        <f t="shared" ref="AM89:AM100" si="102">$E$6/12</f>
        <v>650673.91666666663</v>
      </c>
      <c r="AN89" s="1">
        <f t="shared" ref="AN89:AN100" si="103">AM89*10000*AK89*AJ89</f>
        <v>5226493628.4529371</v>
      </c>
    </row>
    <row r="90" spans="1:48" x14ac:dyDescent="0.15">
      <c r="A90" s="1" t="s">
        <v>84</v>
      </c>
      <c r="B90" s="1">
        <f>H6</f>
        <v>23</v>
      </c>
      <c r="C90" s="7">
        <v>1</v>
      </c>
      <c r="D90" s="7">
        <f t="shared" ref="D90:D101" si="104">D74</f>
        <v>25.074989964193598</v>
      </c>
      <c r="E90" s="10">
        <f t="shared" ref="E90:E101" si="105">D89</f>
        <v>25.259133497419398</v>
      </c>
      <c r="F90" s="7" t="s">
        <v>83</v>
      </c>
      <c r="G90" s="1">
        <v>2</v>
      </c>
      <c r="H90" s="9">
        <f t="shared" si="88"/>
        <v>25.074989964193598</v>
      </c>
      <c r="I90" s="9">
        <f t="shared" si="89"/>
        <v>298.22498996419358</v>
      </c>
      <c r="J90" s="9">
        <f t="shared" si="90"/>
        <v>0.34902874510788034</v>
      </c>
      <c r="K90" s="9">
        <f t="shared" si="91"/>
        <v>13.818291666666667</v>
      </c>
      <c r="L90" s="9">
        <f t="shared" si="92"/>
        <v>3.1782070833333336</v>
      </c>
      <c r="M90" s="1" t="s">
        <v>83</v>
      </c>
      <c r="O90" s="9">
        <f t="shared" ref="O90:O100" si="106">L90+O89-P89-N90</f>
        <v>5.2245528095381095</v>
      </c>
      <c r="P90" s="9">
        <f t="shared" si="93"/>
        <v>1.8235191108629369</v>
      </c>
      <c r="Q90" s="12">
        <f t="shared" si="94"/>
        <v>0.82058359988832164</v>
      </c>
      <c r="R90" s="9">
        <f t="shared" si="95"/>
        <v>1.4301931875000002</v>
      </c>
      <c r="S90" s="13">
        <f t="shared" si="96"/>
        <v>0.57375717284929484</v>
      </c>
      <c r="T90" s="2">
        <f t="shared" si="97"/>
        <v>0.23</v>
      </c>
      <c r="U90" s="14">
        <f t="shared" si="98"/>
        <v>0.13196414975533782</v>
      </c>
      <c r="V90" s="2">
        <v>220</v>
      </c>
      <c r="W90" s="2">
        <v>0.12</v>
      </c>
      <c r="X90" s="2">
        <v>15.1</v>
      </c>
      <c r="Y90" s="2">
        <v>0.13</v>
      </c>
      <c r="Z90" s="2">
        <v>6</v>
      </c>
      <c r="AA90" s="2">
        <v>0.35</v>
      </c>
      <c r="AB90" s="2"/>
      <c r="AC90" s="2"/>
      <c r="AD90" s="2">
        <v>110</v>
      </c>
      <c r="AE90" s="2">
        <v>0.02</v>
      </c>
      <c r="AF90" s="2">
        <v>3</v>
      </c>
      <c r="AG90" s="2">
        <v>7.0000000000000007E-2</v>
      </c>
      <c r="AH90" s="2">
        <v>7</v>
      </c>
      <c r="AI90" s="2">
        <v>0.08</v>
      </c>
      <c r="AJ90" s="1">
        <f t="shared" si="99"/>
        <v>7.3220191151234362E-2</v>
      </c>
      <c r="AK90" s="9">
        <f t="shared" si="100"/>
        <v>13.818291666666667</v>
      </c>
      <c r="AL90" s="1">
        <f t="shared" si="101"/>
        <v>0.45</v>
      </c>
      <c r="AM90" s="17">
        <f t="shared" si="102"/>
        <v>650673.91666666663</v>
      </c>
      <c r="AN90" s="1">
        <f t="shared" si="103"/>
        <v>6583375262.1928177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4"/>
        <v>25.0288447671429</v>
      </c>
      <c r="E91" s="10">
        <f t="shared" si="105"/>
        <v>25.074989964193598</v>
      </c>
      <c r="F91" s="7" t="s">
        <v>83</v>
      </c>
      <c r="G91" s="1">
        <v>3</v>
      </c>
      <c r="H91" s="9">
        <f t="shared" si="88"/>
        <v>25.0288447671429</v>
      </c>
      <c r="I91" s="9">
        <f t="shared" si="89"/>
        <v>298.17884476714289</v>
      </c>
      <c r="J91" s="9">
        <f t="shared" si="90"/>
        <v>0.34726966388754338</v>
      </c>
      <c r="K91" s="9">
        <f t="shared" si="91"/>
        <v>13.818291666666667</v>
      </c>
      <c r="L91" s="9">
        <f t="shared" si="92"/>
        <v>3.1782070833333336</v>
      </c>
      <c r="M91" s="1" t="s">
        <v>83</v>
      </c>
      <c r="O91" s="9">
        <f t="shared" si="106"/>
        <v>6.5792407820085073</v>
      </c>
      <c r="P91" s="9">
        <f t="shared" si="93"/>
        <v>2.2847707350033124</v>
      </c>
      <c r="Q91" s="12">
        <f t="shared" si="94"/>
        <v>1.0281468307514907</v>
      </c>
      <c r="R91" s="9">
        <f t="shared" si="95"/>
        <v>1.4301931875000002</v>
      </c>
      <c r="S91" s="13">
        <f t="shared" si="96"/>
        <v>0.718886678902944</v>
      </c>
      <c r="T91" s="2">
        <f t="shared" si="97"/>
        <v>0.23</v>
      </c>
      <c r="U91" s="14">
        <f t="shared" si="98"/>
        <v>0.16534393614767712</v>
      </c>
      <c r="V91" s="2">
        <v>220</v>
      </c>
      <c r="W91" s="2">
        <v>0.12</v>
      </c>
      <c r="X91" s="2">
        <v>15.1</v>
      </c>
      <c r="Y91" s="2">
        <v>0.13</v>
      </c>
      <c r="Z91" s="2">
        <v>6</v>
      </c>
      <c r="AA91" s="2">
        <v>0.35</v>
      </c>
      <c r="AB91" s="2"/>
      <c r="AC91" s="2"/>
      <c r="AD91" s="2">
        <v>110</v>
      </c>
      <c r="AE91" s="2">
        <v>0.02</v>
      </c>
      <c r="AF91" s="2">
        <v>3</v>
      </c>
      <c r="AG91" s="2">
        <v>7.0000000000000007E-2</v>
      </c>
      <c r="AH91" s="2">
        <v>7</v>
      </c>
      <c r="AI91" s="2">
        <v>0.08</v>
      </c>
      <c r="AJ91" s="1">
        <f t="shared" si="99"/>
        <v>8.3284196748524664E-2</v>
      </c>
      <c r="AK91" s="9">
        <f t="shared" si="100"/>
        <v>13.818291666666667</v>
      </c>
      <c r="AL91" s="1">
        <f t="shared" si="101"/>
        <v>0.45</v>
      </c>
      <c r="AM91" s="17">
        <f t="shared" si="102"/>
        <v>650673.91666666663</v>
      </c>
      <c r="AN91" s="1">
        <f t="shared" si="103"/>
        <v>7488250330.7503796</v>
      </c>
    </row>
    <row r="92" spans="1:48" x14ac:dyDescent="0.15">
      <c r="C92" s="7">
        <v>3</v>
      </c>
      <c r="D92" s="7">
        <f t="shared" si="104"/>
        <v>25.3310526080645</v>
      </c>
      <c r="E92" s="10">
        <f t="shared" si="105"/>
        <v>25.0288447671429</v>
      </c>
      <c r="F92" s="7" t="s">
        <v>83</v>
      </c>
      <c r="G92" s="1">
        <v>4</v>
      </c>
      <c r="H92" s="9">
        <f t="shared" si="88"/>
        <v>25.3310526080645</v>
      </c>
      <c r="I92" s="9">
        <f t="shared" si="89"/>
        <v>298.48105260806449</v>
      </c>
      <c r="J92" s="9">
        <f t="shared" si="90"/>
        <v>0.35894296869450371</v>
      </c>
      <c r="K92" s="9">
        <f t="shared" si="91"/>
        <v>13.818291666666667</v>
      </c>
      <c r="L92" s="9">
        <f t="shared" si="92"/>
        <v>3.1782070833333336</v>
      </c>
      <c r="M92" s="1" t="s">
        <v>83</v>
      </c>
      <c r="O92" s="9">
        <f t="shared" si="106"/>
        <v>7.4726771303385293</v>
      </c>
      <c r="P92" s="9">
        <f t="shared" si="93"/>
        <v>2.6822649132592367</v>
      </c>
      <c r="Q92" s="12">
        <f t="shared" si="94"/>
        <v>1.2070192109666564</v>
      </c>
      <c r="R92" s="9">
        <f t="shared" si="95"/>
        <v>1.4301931875000002</v>
      </c>
      <c r="S92" s="13">
        <f t="shared" si="96"/>
        <v>0.84395536317477826</v>
      </c>
      <c r="T92" s="2">
        <f t="shared" si="97"/>
        <v>0.23</v>
      </c>
      <c r="U92" s="14">
        <f t="shared" si="98"/>
        <v>0.194109733530199</v>
      </c>
      <c r="V92" s="2">
        <v>220</v>
      </c>
      <c r="W92" s="2">
        <v>0.12</v>
      </c>
      <c r="X92" s="2">
        <v>15.1</v>
      </c>
      <c r="Y92" s="2">
        <v>0.13</v>
      </c>
      <c r="Z92" s="2">
        <v>6</v>
      </c>
      <c r="AA92" s="2">
        <v>0.35</v>
      </c>
      <c r="AB92" s="2"/>
      <c r="AC92" s="2"/>
      <c r="AD92" s="2">
        <v>110</v>
      </c>
      <c r="AE92" s="2">
        <v>0.02</v>
      </c>
      <c r="AF92" s="2">
        <v>3</v>
      </c>
      <c r="AG92" s="2">
        <v>7.0000000000000007E-2</v>
      </c>
      <c r="AH92" s="2">
        <v>7</v>
      </c>
      <c r="AI92" s="2">
        <v>0.08</v>
      </c>
      <c r="AJ92" s="1">
        <f t="shared" si="99"/>
        <v>9.195708465935501E-2</v>
      </c>
      <c r="AK92" s="9">
        <f t="shared" si="100"/>
        <v>13.818291666666667</v>
      </c>
      <c r="AL92" s="1">
        <f t="shared" si="101"/>
        <v>0.45</v>
      </c>
      <c r="AM92" s="17">
        <f t="shared" si="102"/>
        <v>650673.91666666663</v>
      </c>
      <c r="AN92" s="1">
        <f t="shared" si="103"/>
        <v>8268047198.6115894</v>
      </c>
    </row>
    <row r="93" spans="1:48" x14ac:dyDescent="0.15">
      <c r="C93" s="7">
        <v>4</v>
      </c>
      <c r="D93" s="7">
        <f t="shared" si="104"/>
        <v>25.537913167999999</v>
      </c>
      <c r="E93" s="10">
        <f t="shared" si="105"/>
        <v>25.3310526080645</v>
      </c>
      <c r="F93" s="7" t="s">
        <v>83</v>
      </c>
      <c r="G93" s="1">
        <v>5</v>
      </c>
      <c r="H93" s="9">
        <f t="shared" si="88"/>
        <v>25.537913167999999</v>
      </c>
      <c r="I93" s="9">
        <f t="shared" si="89"/>
        <v>298.68791316799997</v>
      </c>
      <c r="J93" s="9">
        <f t="shared" si="90"/>
        <v>0.36714458731541999</v>
      </c>
      <c r="K93" s="9">
        <f t="shared" si="91"/>
        <v>13.818291666666667</v>
      </c>
      <c r="L93" s="9">
        <f t="shared" si="92"/>
        <v>3.1782070833333336</v>
      </c>
      <c r="M93" s="1" t="s">
        <v>85</v>
      </c>
      <c r="N93" s="9">
        <f>(O92-P92)*$C$21/100</f>
        <v>4.5508916062253286</v>
      </c>
      <c r="O93" s="9">
        <f t="shared" si="106"/>
        <v>3.4177276941872963</v>
      </c>
      <c r="P93" s="9">
        <f t="shared" si="93"/>
        <v>1.2548002238388769</v>
      </c>
      <c r="Q93" s="12">
        <f t="shared" si="94"/>
        <v>0.56466010072749462</v>
      </c>
      <c r="R93" s="9">
        <f t="shared" si="95"/>
        <v>1.4301931875000002</v>
      </c>
      <c r="S93" s="13">
        <f t="shared" si="96"/>
        <v>0.39481386547122993</v>
      </c>
      <c r="T93" s="2">
        <f t="shared" si="97"/>
        <v>0.23</v>
      </c>
      <c r="U93" s="14">
        <f t="shared" si="98"/>
        <v>9.0807189058382892E-2</v>
      </c>
      <c r="V93" s="2">
        <v>220</v>
      </c>
      <c r="W93" s="2">
        <v>0.12</v>
      </c>
      <c r="X93" s="2">
        <v>15.1</v>
      </c>
      <c r="Y93" s="2">
        <v>0.13</v>
      </c>
      <c r="Z93" s="2">
        <v>6</v>
      </c>
      <c r="AA93" s="2">
        <v>0.35</v>
      </c>
      <c r="AB93" s="2"/>
      <c r="AC93" s="2"/>
      <c r="AD93" s="2">
        <v>110</v>
      </c>
      <c r="AE93" s="2">
        <v>0.02</v>
      </c>
      <c r="AF93" s="2">
        <v>3</v>
      </c>
      <c r="AG93" s="2">
        <v>7.0000000000000007E-2</v>
      </c>
      <c r="AH93" s="2">
        <v>7</v>
      </c>
      <c r="AI93" s="2">
        <v>0.08</v>
      </c>
      <c r="AJ93" s="1">
        <f t="shared" si="99"/>
        <v>6.0811367501102442E-2</v>
      </c>
      <c r="AK93" s="9">
        <f t="shared" si="100"/>
        <v>13.818291666666667</v>
      </c>
      <c r="AL93" s="1">
        <f t="shared" si="101"/>
        <v>0.45</v>
      </c>
      <c r="AM93" s="17">
        <f t="shared" si="102"/>
        <v>650673.91666666663</v>
      </c>
      <c r="AN93" s="1">
        <f t="shared" si="103"/>
        <v>5467672866.9005251</v>
      </c>
    </row>
    <row r="94" spans="1:48" x14ac:dyDescent="0.15">
      <c r="C94" s="7">
        <v>5</v>
      </c>
      <c r="D94" s="7">
        <f t="shared" si="104"/>
        <v>25.696171031935499</v>
      </c>
      <c r="E94" s="10">
        <f t="shared" si="105"/>
        <v>25.537913167999999</v>
      </c>
      <c r="F94" s="7" t="s">
        <v>85</v>
      </c>
      <c r="G94" s="1">
        <v>6</v>
      </c>
      <c r="H94" s="9">
        <f t="shared" si="88"/>
        <v>25.696171031935499</v>
      </c>
      <c r="I94" s="9">
        <f t="shared" si="89"/>
        <v>298.84617103193546</v>
      </c>
      <c r="J94" s="9">
        <f t="shared" si="90"/>
        <v>0.37353761890498183</v>
      </c>
      <c r="K94" s="9">
        <f t="shared" si="91"/>
        <v>13.818291666666667</v>
      </c>
      <c r="L94" s="9">
        <f t="shared" si="92"/>
        <v>3.1782070833333336</v>
      </c>
      <c r="M94" s="1" t="s">
        <v>83</v>
      </c>
      <c r="O94" s="9">
        <f t="shared" si="106"/>
        <v>5.3411345536817532</v>
      </c>
      <c r="P94" s="9">
        <f t="shared" si="93"/>
        <v>1.9951146834334048</v>
      </c>
      <c r="Q94" s="12">
        <f t="shared" si="94"/>
        <v>0.89780160754503213</v>
      </c>
      <c r="R94" s="9">
        <f t="shared" si="95"/>
        <v>1.4301931875000002</v>
      </c>
      <c r="S94" s="13">
        <f t="shared" si="96"/>
        <v>0.62774848558354779</v>
      </c>
      <c r="T94" s="2">
        <f t="shared" si="97"/>
        <v>0.23</v>
      </c>
      <c r="U94" s="14">
        <f t="shared" si="98"/>
        <v>0.144382151684216</v>
      </c>
      <c r="V94" s="2">
        <v>220</v>
      </c>
      <c r="W94" s="2">
        <v>0.12</v>
      </c>
      <c r="X94" s="2">
        <v>15.1</v>
      </c>
      <c r="Y94" s="2">
        <v>0.13</v>
      </c>
      <c r="Z94" s="2">
        <v>6</v>
      </c>
      <c r="AA94" s="2">
        <v>0.35</v>
      </c>
      <c r="AB94" s="2"/>
      <c r="AC94" s="2"/>
      <c r="AD94" s="2">
        <v>110</v>
      </c>
      <c r="AE94" s="2">
        <v>0.02</v>
      </c>
      <c r="AF94" s="2">
        <v>3</v>
      </c>
      <c r="AG94" s="2">
        <v>7.0000000000000007E-2</v>
      </c>
      <c r="AH94" s="2">
        <v>7</v>
      </c>
      <c r="AI94" s="2">
        <v>0.08</v>
      </c>
      <c r="AJ94" s="1">
        <f t="shared" si="99"/>
        <v>7.6964218732791134E-2</v>
      </c>
      <c r="AK94" s="9">
        <f t="shared" si="100"/>
        <v>13.818291666666667</v>
      </c>
      <c r="AL94" s="1">
        <f t="shared" si="101"/>
        <v>0.45</v>
      </c>
      <c r="AM94" s="17">
        <f t="shared" si="102"/>
        <v>650673.91666666663</v>
      </c>
      <c r="AN94" s="1">
        <f t="shared" si="103"/>
        <v>6920008343.5033808</v>
      </c>
    </row>
    <row r="95" spans="1:48" x14ac:dyDescent="0.15">
      <c r="C95" s="7">
        <v>6</v>
      </c>
      <c r="D95" s="7">
        <f t="shared" si="104"/>
        <v>25.440972548333299</v>
      </c>
      <c r="E95" s="10">
        <f t="shared" si="105"/>
        <v>25.696171031935499</v>
      </c>
      <c r="F95" s="7" t="s">
        <v>83</v>
      </c>
      <c r="G95" s="1">
        <v>7</v>
      </c>
      <c r="H95" s="9">
        <f t="shared" si="88"/>
        <v>25.440972548333299</v>
      </c>
      <c r="I95" s="9">
        <f t="shared" si="89"/>
        <v>298.5909725483333</v>
      </c>
      <c r="J95" s="9">
        <f t="shared" si="90"/>
        <v>0.36327942066139518</v>
      </c>
      <c r="K95" s="9">
        <f t="shared" si="91"/>
        <v>13.818291666666667</v>
      </c>
      <c r="L95" s="9">
        <f t="shared" si="92"/>
        <v>3.1782070833333336</v>
      </c>
      <c r="M95" s="1" t="s">
        <v>83</v>
      </c>
      <c r="O95" s="9">
        <f t="shared" si="106"/>
        <v>6.5242269535816817</v>
      </c>
      <c r="P95" s="9">
        <f t="shared" si="93"/>
        <v>2.3701173879606126</v>
      </c>
      <c r="Q95" s="12">
        <f t="shared" si="94"/>
        <v>1.0665528245822757</v>
      </c>
      <c r="R95" s="9">
        <f t="shared" si="95"/>
        <v>1.4301931875000002</v>
      </c>
      <c r="S95" s="13">
        <f t="shared" si="96"/>
        <v>0.74574038941314391</v>
      </c>
      <c r="T95" s="2">
        <f t="shared" si="97"/>
        <v>0.23</v>
      </c>
      <c r="U95" s="14">
        <f t="shared" si="98"/>
        <v>0.1715202895650231</v>
      </c>
      <c r="V95" s="2">
        <v>220</v>
      </c>
      <c r="W95" s="2">
        <v>0.12</v>
      </c>
      <c r="X95" s="2">
        <v>15.1</v>
      </c>
      <c r="Y95" s="2">
        <v>0.13</v>
      </c>
      <c r="Z95" s="2">
        <v>6</v>
      </c>
      <c r="AA95" s="2">
        <v>0.35</v>
      </c>
      <c r="AB95" s="2"/>
      <c r="AC95" s="2"/>
      <c r="AD95" s="2">
        <v>110</v>
      </c>
      <c r="AE95" s="2">
        <v>0.02</v>
      </c>
      <c r="AF95" s="2">
        <v>3</v>
      </c>
      <c r="AG95" s="2">
        <v>7.0000000000000007E-2</v>
      </c>
      <c r="AH95" s="2">
        <v>7</v>
      </c>
      <c r="AI95" s="2">
        <v>0.08</v>
      </c>
      <c r="AJ95" s="1">
        <f t="shared" si="99"/>
        <v>8.514636730385447E-2</v>
      </c>
      <c r="AK95" s="9">
        <f t="shared" si="100"/>
        <v>13.818291666666667</v>
      </c>
      <c r="AL95" s="1">
        <f t="shared" si="101"/>
        <v>0.45</v>
      </c>
      <c r="AM95" s="17">
        <f t="shared" si="102"/>
        <v>650673.91666666663</v>
      </c>
      <c r="AN95" s="1">
        <f t="shared" si="103"/>
        <v>7655681846.2270422</v>
      </c>
    </row>
    <row r="96" spans="1:48" x14ac:dyDescent="0.15">
      <c r="C96" s="7">
        <v>7</v>
      </c>
      <c r="D96" s="7">
        <f t="shared" si="104"/>
        <v>25.3416100164516</v>
      </c>
      <c r="E96" s="10">
        <f t="shared" si="105"/>
        <v>25.440972548333299</v>
      </c>
      <c r="F96" s="7" t="s">
        <v>83</v>
      </c>
      <c r="G96" s="1">
        <v>8</v>
      </c>
      <c r="H96" s="9">
        <f t="shared" si="88"/>
        <v>25.3416100164516</v>
      </c>
      <c r="I96" s="9">
        <f t="shared" si="89"/>
        <v>298.4916100164516</v>
      </c>
      <c r="J96" s="9">
        <f t="shared" si="90"/>
        <v>0.3593573500485846</v>
      </c>
      <c r="K96" s="9">
        <f t="shared" si="91"/>
        <v>13.818291666666667</v>
      </c>
      <c r="L96" s="9">
        <f t="shared" si="92"/>
        <v>3.1782070833333336</v>
      </c>
      <c r="M96" s="1" t="s">
        <v>83</v>
      </c>
      <c r="O96" s="9">
        <f t="shared" si="106"/>
        <v>7.3323166489544027</v>
      </c>
      <c r="P96" s="9">
        <f t="shared" si="93"/>
        <v>2.634921880685372</v>
      </c>
      <c r="Q96" s="12">
        <f t="shared" si="94"/>
        <v>1.1857148463084175</v>
      </c>
      <c r="R96" s="9">
        <f t="shared" si="95"/>
        <v>1.4301931875000002</v>
      </c>
      <c r="S96" s="13">
        <f t="shared" si="96"/>
        <v>0.82905921848296971</v>
      </c>
      <c r="T96" s="2">
        <f t="shared" si="97"/>
        <v>0.23</v>
      </c>
      <c r="U96" s="14">
        <f t="shared" si="98"/>
        <v>0.19068362025108304</v>
      </c>
      <c r="V96" s="2">
        <v>220</v>
      </c>
      <c r="W96" s="2">
        <v>0.12</v>
      </c>
      <c r="X96" s="2">
        <v>15.1</v>
      </c>
      <c r="Y96" s="2">
        <v>0.13</v>
      </c>
      <c r="Z96" s="2">
        <v>6</v>
      </c>
      <c r="AA96" s="2">
        <v>0.35</v>
      </c>
      <c r="AB96" s="2"/>
      <c r="AC96" s="2"/>
      <c r="AD96" s="2">
        <v>110</v>
      </c>
      <c r="AE96" s="2">
        <v>0.02</v>
      </c>
      <c r="AF96" s="2">
        <v>3</v>
      </c>
      <c r="AG96" s="2">
        <v>7.0000000000000007E-2</v>
      </c>
      <c r="AH96" s="2">
        <v>7</v>
      </c>
      <c r="AI96" s="2">
        <v>0.08</v>
      </c>
      <c r="AJ96" s="1">
        <f t="shared" si="99"/>
        <v>9.0924111505701552E-2</v>
      </c>
      <c r="AK96" s="9">
        <f t="shared" si="100"/>
        <v>13.818291666666667</v>
      </c>
      <c r="AL96" s="1">
        <f t="shared" si="101"/>
        <v>0.45</v>
      </c>
      <c r="AM96" s="17">
        <f t="shared" si="102"/>
        <v>650673.91666666663</v>
      </c>
      <c r="AN96" s="1">
        <f t="shared" si="103"/>
        <v>8175170496.1699734</v>
      </c>
    </row>
    <row r="97" spans="1:50" x14ac:dyDescent="0.15">
      <c r="C97" s="7">
        <v>8</v>
      </c>
      <c r="D97" s="7">
        <f t="shared" si="104"/>
        <v>25.214553500000001</v>
      </c>
      <c r="E97" s="10">
        <f t="shared" si="105"/>
        <v>25.3416100164516</v>
      </c>
      <c r="F97" s="7" t="s">
        <v>83</v>
      </c>
      <c r="G97" s="1">
        <v>9</v>
      </c>
      <c r="H97" s="9">
        <f t="shared" si="88"/>
        <v>25.214553500000001</v>
      </c>
      <c r="I97" s="9">
        <f t="shared" si="89"/>
        <v>298.3645535</v>
      </c>
      <c r="J97" s="9">
        <f t="shared" si="90"/>
        <v>0.35440002968268242</v>
      </c>
      <c r="K97" s="9">
        <f t="shared" si="91"/>
        <v>13.818291666666667</v>
      </c>
      <c r="L97" s="9">
        <f t="shared" si="92"/>
        <v>3.1782070833333336</v>
      </c>
      <c r="M97" s="1" t="s">
        <v>83</v>
      </c>
      <c r="O97" s="9">
        <f t="shared" si="106"/>
        <v>7.8756018516023651</v>
      </c>
      <c r="P97" s="9">
        <f t="shared" si="93"/>
        <v>2.791113529976867</v>
      </c>
      <c r="Q97" s="12">
        <f t="shared" si="94"/>
        <v>1.2560010884895902</v>
      </c>
      <c r="R97" s="9">
        <f t="shared" si="95"/>
        <v>1.4301931875000002</v>
      </c>
      <c r="S97" s="13">
        <f t="shared" si="96"/>
        <v>0.87820379754786804</v>
      </c>
      <c r="T97" s="2">
        <f t="shared" si="97"/>
        <v>0.23</v>
      </c>
      <c r="U97" s="14">
        <f t="shared" si="98"/>
        <v>0.20198687343600966</v>
      </c>
      <c r="V97" s="2">
        <v>220</v>
      </c>
      <c r="W97" s="2">
        <v>0.12</v>
      </c>
      <c r="X97" s="2">
        <v>15.1</v>
      </c>
      <c r="Y97" s="2">
        <v>0.13</v>
      </c>
      <c r="Z97" s="2">
        <v>6</v>
      </c>
      <c r="AA97" s="2">
        <v>0.35</v>
      </c>
      <c r="AB97" s="2"/>
      <c r="AC97" s="2"/>
      <c r="AD97" s="2">
        <v>110</v>
      </c>
      <c r="AE97" s="2">
        <v>0.02</v>
      </c>
      <c r="AF97" s="2">
        <v>3</v>
      </c>
      <c r="AG97" s="2">
        <v>7.0000000000000007E-2</v>
      </c>
      <c r="AH97" s="2">
        <v>7</v>
      </c>
      <c r="AI97" s="2">
        <v>0.08</v>
      </c>
      <c r="AJ97" s="1">
        <f t="shared" si="99"/>
        <v>9.4332042340956906E-2</v>
      </c>
      <c r="AK97" s="9">
        <f t="shared" si="100"/>
        <v>13.818291666666667</v>
      </c>
      <c r="AL97" s="1">
        <f t="shared" si="101"/>
        <v>0.45</v>
      </c>
      <c r="AM97" s="17">
        <f t="shared" si="102"/>
        <v>650673.91666666663</v>
      </c>
      <c r="AN97" s="1">
        <f t="shared" si="103"/>
        <v>8481584440.2382689</v>
      </c>
    </row>
    <row r="98" spans="1:50" x14ac:dyDescent="0.15">
      <c r="C98" s="7">
        <v>9</v>
      </c>
      <c r="D98" s="7">
        <f t="shared" si="104"/>
        <v>25.628557432000001</v>
      </c>
      <c r="E98" s="10">
        <f t="shared" si="105"/>
        <v>25.214553500000001</v>
      </c>
      <c r="F98" s="7" t="s">
        <v>83</v>
      </c>
      <c r="G98" s="1">
        <v>10</v>
      </c>
      <c r="H98" s="9">
        <f t="shared" si="88"/>
        <v>25.628557432000001</v>
      </c>
      <c r="I98" s="9">
        <f t="shared" si="89"/>
        <v>298.77855743199996</v>
      </c>
      <c r="J98" s="9">
        <f t="shared" si="90"/>
        <v>0.37079360078900414</v>
      </c>
      <c r="K98" s="9">
        <f t="shared" si="91"/>
        <v>13.818291666666667</v>
      </c>
      <c r="L98" s="9">
        <f t="shared" si="92"/>
        <v>3.1782070833333336</v>
      </c>
      <c r="M98" s="1" t="s">
        <v>83</v>
      </c>
      <c r="O98" s="9">
        <f t="shared" si="106"/>
        <v>8.2626954049588317</v>
      </c>
      <c r="P98" s="9">
        <f t="shared" si="93"/>
        <v>3.0637545814274438</v>
      </c>
      <c r="Q98" s="12">
        <f t="shared" si="94"/>
        <v>1.3786895616423498</v>
      </c>
      <c r="R98" s="9">
        <f t="shared" si="95"/>
        <v>1.4301931875000002</v>
      </c>
      <c r="S98" s="13">
        <f t="shared" si="96"/>
        <v>0.96398834345751594</v>
      </c>
      <c r="T98" s="2">
        <f t="shared" si="97"/>
        <v>0.23</v>
      </c>
      <c r="U98" s="14">
        <f t="shared" si="98"/>
        <v>0.22171731899522867</v>
      </c>
      <c r="V98" s="2">
        <v>220</v>
      </c>
      <c r="W98" s="2">
        <v>0.12</v>
      </c>
      <c r="X98" s="2">
        <v>15.1</v>
      </c>
      <c r="Y98" s="2">
        <v>0.13</v>
      </c>
      <c r="Z98" s="2">
        <v>6</v>
      </c>
      <c r="AA98" s="2">
        <v>0.35</v>
      </c>
      <c r="AB98" s="2"/>
      <c r="AC98" s="2"/>
      <c r="AD98" s="2">
        <v>110</v>
      </c>
      <c r="AE98" s="2">
        <v>0.02</v>
      </c>
      <c r="AF98" s="2">
        <v>3</v>
      </c>
      <c r="AG98" s="2">
        <v>7.0000000000000007E-2</v>
      </c>
      <c r="AH98" s="2">
        <v>7</v>
      </c>
      <c r="AI98" s="2">
        <v>0.08</v>
      </c>
      <c r="AJ98" s="1">
        <f t="shared" si="99"/>
        <v>0.10028077167706147</v>
      </c>
      <c r="AK98" s="9">
        <f t="shared" si="100"/>
        <v>13.818291666666667</v>
      </c>
      <c r="AL98" s="1">
        <f t="shared" si="101"/>
        <v>0.45</v>
      </c>
      <c r="AM98" s="17">
        <f t="shared" si="102"/>
        <v>650673.91666666663</v>
      </c>
      <c r="AN98" s="1">
        <f t="shared" si="103"/>
        <v>9016446708.9245377</v>
      </c>
    </row>
    <row r="99" spans="1:50" x14ac:dyDescent="0.15">
      <c r="C99" s="7">
        <v>10</v>
      </c>
      <c r="D99" s="7">
        <f t="shared" si="104"/>
        <v>25.9678108006452</v>
      </c>
      <c r="E99" s="10">
        <f t="shared" si="105"/>
        <v>25.628557432000001</v>
      </c>
      <c r="F99" s="7" t="s">
        <v>83</v>
      </c>
      <c r="G99" s="1">
        <v>11</v>
      </c>
      <c r="H99" s="9">
        <f t="shared" si="88"/>
        <v>25.9678108006452</v>
      </c>
      <c r="I99" s="9">
        <f t="shared" si="89"/>
        <v>299.1178108006452</v>
      </c>
      <c r="J99" s="9">
        <f t="shared" si="90"/>
        <v>0.38475507400934778</v>
      </c>
      <c r="K99" s="9">
        <f t="shared" si="91"/>
        <v>13.818291666666667</v>
      </c>
      <c r="L99" s="9">
        <f t="shared" si="92"/>
        <v>3.1782070833333336</v>
      </c>
      <c r="M99" s="1" t="s">
        <v>85</v>
      </c>
      <c r="N99" s="9">
        <f>(O98-P98)*$C$21/100</f>
        <v>4.9389937823548173</v>
      </c>
      <c r="O99" s="9">
        <f t="shared" si="106"/>
        <v>3.4381541245099037</v>
      </c>
      <c r="P99" s="9">
        <f t="shared" si="93"/>
        <v>1.3228472446313524</v>
      </c>
      <c r="Q99" s="12">
        <f t="shared" si="94"/>
        <v>0.59528126008410864</v>
      </c>
      <c r="R99" s="9">
        <f t="shared" si="95"/>
        <v>1.4301931875000002</v>
      </c>
      <c r="S99" s="13">
        <f t="shared" si="96"/>
        <v>0.41622437114573974</v>
      </c>
      <c r="T99" s="2">
        <f t="shared" si="97"/>
        <v>0.23</v>
      </c>
      <c r="U99" s="14">
        <f t="shared" si="98"/>
        <v>9.5731605363520142E-2</v>
      </c>
      <c r="V99" s="2">
        <v>220</v>
      </c>
      <c r="W99" s="2">
        <v>0.12</v>
      </c>
      <c r="X99" s="2">
        <v>15.1</v>
      </c>
      <c r="Y99" s="2">
        <v>0.13</v>
      </c>
      <c r="Z99" s="2">
        <v>6</v>
      </c>
      <c r="AA99" s="2">
        <v>0.35</v>
      </c>
      <c r="AB99" s="2"/>
      <c r="AC99" s="2"/>
      <c r="AD99" s="2">
        <v>110</v>
      </c>
      <c r="AE99" s="2">
        <v>0.02</v>
      </c>
      <c r="AF99" s="2">
        <v>3</v>
      </c>
      <c r="AG99" s="2">
        <v>7.0000000000000007E-2</v>
      </c>
      <c r="AH99" s="2">
        <v>7</v>
      </c>
      <c r="AI99" s="2">
        <v>0.08</v>
      </c>
      <c r="AJ99" s="1">
        <f t="shared" si="99"/>
        <v>6.2296079017101331E-2</v>
      </c>
      <c r="AK99" s="9">
        <f t="shared" si="100"/>
        <v>13.818291666666667</v>
      </c>
      <c r="AL99" s="1">
        <f t="shared" si="101"/>
        <v>0.45</v>
      </c>
      <c r="AM99" s="17">
        <f t="shared" si="102"/>
        <v>650673.91666666663</v>
      </c>
      <c r="AN99" s="1">
        <f t="shared" si="103"/>
        <v>5601166277.8331881</v>
      </c>
    </row>
    <row r="100" spans="1:50" x14ac:dyDescent="0.15">
      <c r="C100" s="7">
        <v>11</v>
      </c>
      <c r="D100" s="7">
        <f t="shared" si="104"/>
        <v>25.799141170999999</v>
      </c>
      <c r="E100" s="10">
        <f t="shared" si="105"/>
        <v>25.9678108006452</v>
      </c>
      <c r="F100" s="7" t="s">
        <v>85</v>
      </c>
      <c r="G100" s="1">
        <v>12</v>
      </c>
      <c r="H100" s="9">
        <f t="shared" si="88"/>
        <v>25.799141170999999</v>
      </c>
      <c r="I100" s="9">
        <f t="shared" si="89"/>
        <v>298.94914117099995</v>
      </c>
      <c r="J100" s="9">
        <f t="shared" si="90"/>
        <v>0.37775318182148832</v>
      </c>
      <c r="K100" s="9">
        <f t="shared" si="91"/>
        <v>13.818291666666667</v>
      </c>
      <c r="L100" s="9">
        <f t="shared" si="92"/>
        <v>3.1782070833333336</v>
      </c>
      <c r="M100" s="1" t="s">
        <v>83</v>
      </c>
      <c r="O100" s="9">
        <f t="shared" si="106"/>
        <v>5.2935139632118844</v>
      </c>
      <c r="P100" s="9">
        <f t="shared" si="93"/>
        <v>1.9996417426197661</v>
      </c>
      <c r="Q100" s="12">
        <f t="shared" si="94"/>
        <v>0.89983878417889473</v>
      </c>
      <c r="R100" s="9">
        <f t="shared" si="95"/>
        <v>1.4301931875000002</v>
      </c>
      <c r="S100" s="13">
        <f t="shared" si="96"/>
        <v>0.62917289219635197</v>
      </c>
      <c r="T100" s="2">
        <f t="shared" si="97"/>
        <v>0.23</v>
      </c>
      <c r="U100" s="14">
        <f t="shared" si="98"/>
        <v>0.14470976520516096</v>
      </c>
      <c r="V100" s="2">
        <v>220</v>
      </c>
      <c r="W100" s="2">
        <v>0.12</v>
      </c>
      <c r="X100" s="2">
        <v>15.1</v>
      </c>
      <c r="Y100" s="2">
        <v>0.13</v>
      </c>
      <c r="Z100" s="2">
        <v>6</v>
      </c>
      <c r="AA100" s="2">
        <v>0.35</v>
      </c>
      <c r="AB100" s="2"/>
      <c r="AC100" s="2"/>
      <c r="AD100" s="2">
        <v>110</v>
      </c>
      <c r="AE100" s="2">
        <v>0.02</v>
      </c>
      <c r="AF100" s="2">
        <v>3</v>
      </c>
      <c r="AG100" s="2">
        <v>7.0000000000000007E-2</v>
      </c>
      <c r="AH100" s="2">
        <v>7</v>
      </c>
      <c r="AI100" s="2">
        <v>0.08</v>
      </c>
      <c r="AJ100" s="1">
        <f t="shared" si="99"/>
        <v>7.7062994209356028E-2</v>
      </c>
      <c r="AK100" s="9">
        <f t="shared" si="100"/>
        <v>13.818291666666667</v>
      </c>
      <c r="AL100" s="1">
        <f t="shared" si="101"/>
        <v>0.45</v>
      </c>
      <c r="AM100" s="17">
        <f t="shared" si="102"/>
        <v>650673.91666666663</v>
      </c>
      <c r="AN100" s="1">
        <f t="shared" si="103"/>
        <v>6928889446.0886698</v>
      </c>
      <c r="AO100" s="1">
        <f>SUM(AN89:AN100)</f>
        <v>85812786845.893311</v>
      </c>
    </row>
    <row r="101" spans="1:50" x14ac:dyDescent="0.15">
      <c r="C101" s="7">
        <v>12</v>
      </c>
      <c r="D101" s="7">
        <f t="shared" si="104"/>
        <v>25.8047425096774</v>
      </c>
      <c r="E101" s="10">
        <f t="shared" si="105"/>
        <v>25.799141170999999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25.259133497419398</v>
      </c>
      <c r="E105" s="7"/>
      <c r="F105" s="7"/>
      <c r="G105" s="1">
        <v>1</v>
      </c>
      <c r="H105" s="9">
        <f t="shared" ref="H105:H116" si="107">E106</f>
        <v>25.259133497419398</v>
      </c>
      <c r="I105" s="9">
        <f t="shared" ref="I105:I116" si="108">H105+273.15</f>
        <v>298.40913349741936</v>
      </c>
      <c r="J105" s="9">
        <f t="shared" ref="J105:J116" si="109">EXP(($C$15*(I105-$C$13))/($C$16*I105*$C$13))</f>
        <v>0.35613203527991966</v>
      </c>
      <c r="K105" s="9">
        <f t="shared" ref="K105:K116" si="110">$B$105/12</f>
        <v>52.122000000000007</v>
      </c>
      <c r="L105" s="9">
        <f t="shared" ref="L105:L116" si="111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12">O105*J105</f>
        <v>0.18562313942859973</v>
      </c>
      <c r="Q105" s="12">
        <f t="shared" ref="Q105:Q116" si="113">P105*$B$107</f>
        <v>5.5686941828579917E-2</v>
      </c>
      <c r="R105" s="9">
        <f t="shared" ref="R105:R116" si="114">L105*$B$107</f>
        <v>0.156366</v>
      </c>
      <c r="S105" s="13">
        <f t="shared" ref="S105:S116" si="115">Q105/R105</f>
        <v>0.35613203527991966</v>
      </c>
      <c r="T105" s="2">
        <f t="shared" ref="T105:T116" si="116">$B$106/100</f>
        <v>0.01</v>
      </c>
      <c r="U105" s="14">
        <f t="shared" ref="U105:U116" si="117">S105*T105</f>
        <v>3.5613203527991967E-3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0.01</v>
      </c>
      <c r="AF105" s="2">
        <v>0.49</v>
      </c>
      <c r="AG105" s="14">
        <f t="shared" ref="AG105:AG116" si="118">AF105*AE105</f>
        <v>4.8999999999999998E-3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0.02</v>
      </c>
      <c r="AR105" s="2">
        <v>0.5</v>
      </c>
      <c r="AS105" s="2">
        <f t="shared" ref="AS105:AS116" si="119">AR105*AQ105</f>
        <v>0.01</v>
      </c>
      <c r="AT105" s="1">
        <f t="shared" ref="AT105:AT116" si="120">(AS105+AM105+AD105+AA105+U105+X105+AG105+AJ105+AP105)</f>
        <v>1.8461320352799196E-2</v>
      </c>
      <c r="AU105" s="9">
        <f t="shared" ref="AU105:AU116" si="121">$B$105/12</f>
        <v>52.122000000000007</v>
      </c>
      <c r="AV105" s="1">
        <f t="shared" ref="AV105:AV116" si="122">$B$107</f>
        <v>0.3</v>
      </c>
      <c r="AW105" s="1">
        <f t="shared" ref="AW105:AW116" si="123">$E$7/12</f>
        <v>35867</v>
      </c>
      <c r="AX105" s="1">
        <f t="shared" ref="AX105:AX116" si="124">AW105*10000*AV105*0.67*AU105*AT105</f>
        <v>69370518.506716043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5">D90</f>
        <v>25.074989964193598</v>
      </c>
      <c r="E106" s="10">
        <f t="shared" ref="E106:E117" si="126">D105</f>
        <v>25.259133497419398</v>
      </c>
      <c r="F106" s="7" t="s">
        <v>83</v>
      </c>
      <c r="G106" s="1">
        <v>2</v>
      </c>
      <c r="H106" s="9">
        <f t="shared" si="107"/>
        <v>25.074989964193598</v>
      </c>
      <c r="I106" s="9">
        <f t="shared" si="108"/>
        <v>298.22498996419358</v>
      </c>
      <c r="J106" s="9">
        <f t="shared" si="109"/>
        <v>0.34902874510788034</v>
      </c>
      <c r="K106" s="9">
        <f t="shared" si="110"/>
        <v>52.122000000000007</v>
      </c>
      <c r="L106" s="9">
        <f t="shared" si="111"/>
        <v>0.52122000000000002</v>
      </c>
      <c r="M106" s="1" t="s">
        <v>83</v>
      </c>
      <c r="O106" s="9">
        <f t="shared" ref="O106:O116" si="127">L106+O105-P105-N106</f>
        <v>0.85681686057140027</v>
      </c>
      <c r="P106" s="9">
        <f t="shared" si="112"/>
        <v>0.29905371363250954</v>
      </c>
      <c r="Q106" s="12">
        <f t="shared" si="113"/>
        <v>8.9716114089752858E-2</v>
      </c>
      <c r="R106" s="9">
        <f t="shared" si="114"/>
        <v>0.156366</v>
      </c>
      <c r="S106" s="13">
        <f t="shared" si="115"/>
        <v>0.57375717284929495</v>
      </c>
      <c r="T106" s="2">
        <f t="shared" si="116"/>
        <v>0.01</v>
      </c>
      <c r="U106" s="14">
        <f t="shared" si="117"/>
        <v>5.7375717284929495E-3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0.01</v>
      </c>
      <c r="AF106" s="2">
        <v>0.49</v>
      </c>
      <c r="AG106" s="14">
        <f t="shared" si="118"/>
        <v>4.8999999999999998E-3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0.02</v>
      </c>
      <c r="AR106" s="2">
        <v>0.5</v>
      </c>
      <c r="AS106" s="2">
        <f t="shared" si="119"/>
        <v>0.01</v>
      </c>
      <c r="AT106" s="1">
        <f t="shared" si="120"/>
        <v>2.0637571728492947E-2</v>
      </c>
      <c r="AU106" s="9">
        <f t="shared" si="121"/>
        <v>52.122000000000007</v>
      </c>
      <c r="AV106" s="1">
        <f t="shared" si="122"/>
        <v>0.3</v>
      </c>
      <c r="AW106" s="1">
        <f t="shared" si="123"/>
        <v>35867</v>
      </c>
      <c r="AX106" s="1">
        <f t="shared" si="124"/>
        <v>77548031.46070902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5"/>
        <v>25.0288447671429</v>
      </c>
      <c r="E107" s="10">
        <f t="shared" si="126"/>
        <v>25.074989964193598</v>
      </c>
      <c r="F107" s="7" t="s">
        <v>83</v>
      </c>
      <c r="G107" s="1">
        <v>3</v>
      </c>
      <c r="H107" s="9">
        <f t="shared" si="107"/>
        <v>25.0288447671429</v>
      </c>
      <c r="I107" s="9">
        <f t="shared" si="108"/>
        <v>298.17884476714289</v>
      </c>
      <c r="J107" s="9">
        <f t="shared" si="109"/>
        <v>0.34726966388754338</v>
      </c>
      <c r="K107" s="9">
        <f t="shared" si="110"/>
        <v>52.122000000000007</v>
      </c>
      <c r="L107" s="9">
        <f t="shared" si="111"/>
        <v>0.52122000000000002</v>
      </c>
      <c r="M107" s="1" t="s">
        <v>83</v>
      </c>
      <c r="O107" s="9">
        <f t="shared" si="127"/>
        <v>1.0789831469388906</v>
      </c>
      <c r="P107" s="9">
        <f t="shared" si="112"/>
        <v>0.37469811477779236</v>
      </c>
      <c r="Q107" s="12">
        <f t="shared" si="113"/>
        <v>0.1124094344333377</v>
      </c>
      <c r="R107" s="9">
        <f t="shared" si="114"/>
        <v>0.156366</v>
      </c>
      <c r="S107" s="13">
        <f t="shared" si="115"/>
        <v>0.71888667890294378</v>
      </c>
      <c r="T107" s="2">
        <f t="shared" si="116"/>
        <v>0.01</v>
      </c>
      <c r="U107" s="14">
        <f t="shared" si="117"/>
        <v>7.1888667890294376E-3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0.01</v>
      </c>
      <c r="AF107" s="2">
        <v>0.49</v>
      </c>
      <c r="AG107" s="14">
        <f t="shared" si="118"/>
        <v>4.8999999999999998E-3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0.02</v>
      </c>
      <c r="AR107" s="2">
        <v>0.5</v>
      </c>
      <c r="AS107" s="2">
        <f t="shared" si="119"/>
        <v>0.01</v>
      </c>
      <c r="AT107" s="1">
        <f t="shared" si="120"/>
        <v>2.2088866789029438E-2</v>
      </c>
      <c r="AU107" s="9">
        <f t="shared" si="121"/>
        <v>52.122000000000007</v>
      </c>
      <c r="AV107" s="1">
        <f t="shared" si="122"/>
        <v>0.3</v>
      </c>
      <c r="AW107" s="1">
        <f t="shared" si="123"/>
        <v>35867</v>
      </c>
      <c r="AX107" s="1">
        <f t="shared" si="124"/>
        <v>83001438.309823528</v>
      </c>
    </row>
    <row r="108" spans="1:50" x14ac:dyDescent="0.15">
      <c r="C108" s="7">
        <v>3</v>
      </c>
      <c r="D108" s="7">
        <f t="shared" si="125"/>
        <v>25.3310526080645</v>
      </c>
      <c r="E108" s="10">
        <f t="shared" si="126"/>
        <v>25.0288447671429</v>
      </c>
      <c r="F108" s="7" t="s">
        <v>83</v>
      </c>
      <c r="G108" s="1">
        <v>4</v>
      </c>
      <c r="H108" s="9">
        <f t="shared" si="107"/>
        <v>25.3310526080645</v>
      </c>
      <c r="I108" s="9">
        <f t="shared" si="108"/>
        <v>298.48105260806449</v>
      </c>
      <c r="J108" s="9">
        <f t="shared" si="109"/>
        <v>0.35894296869450371</v>
      </c>
      <c r="K108" s="9">
        <f t="shared" si="110"/>
        <v>52.122000000000007</v>
      </c>
      <c r="L108" s="9">
        <f t="shared" si="111"/>
        <v>0.52122000000000002</v>
      </c>
      <c r="M108" s="1" t="s">
        <v>83</v>
      </c>
      <c r="O108" s="9">
        <f t="shared" si="127"/>
        <v>1.2255050321610983</v>
      </c>
      <c r="P108" s="9">
        <f t="shared" si="112"/>
        <v>0.43988641439395787</v>
      </c>
      <c r="Q108" s="12">
        <f t="shared" si="113"/>
        <v>0.13196592431818735</v>
      </c>
      <c r="R108" s="9">
        <f t="shared" si="114"/>
        <v>0.156366</v>
      </c>
      <c r="S108" s="13">
        <f t="shared" si="115"/>
        <v>0.84395536317477804</v>
      </c>
      <c r="T108" s="2">
        <f t="shared" si="116"/>
        <v>0.01</v>
      </c>
      <c r="U108" s="14">
        <f t="shared" si="117"/>
        <v>8.4395536317477798E-3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8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9"/>
        <v>0.01</v>
      </c>
      <c r="AT108" s="1">
        <f t="shared" si="120"/>
        <v>2.3339553631747778E-2</v>
      </c>
      <c r="AU108" s="9">
        <f t="shared" si="121"/>
        <v>52.122000000000007</v>
      </c>
      <c r="AV108" s="1">
        <f t="shared" si="122"/>
        <v>0.3</v>
      </c>
      <c r="AW108" s="1">
        <f t="shared" si="123"/>
        <v>35867</v>
      </c>
      <c r="AX108" s="1">
        <f t="shared" si="124"/>
        <v>87701036.881912857</v>
      </c>
    </row>
    <row r="109" spans="1:50" x14ac:dyDescent="0.15">
      <c r="C109" s="7">
        <v>4</v>
      </c>
      <c r="D109" s="7">
        <f t="shared" si="125"/>
        <v>25.537913167999999</v>
      </c>
      <c r="E109" s="10">
        <f t="shared" si="126"/>
        <v>25.3310526080645</v>
      </c>
      <c r="F109" s="7" t="s">
        <v>83</v>
      </c>
      <c r="G109" s="1">
        <v>5</v>
      </c>
      <c r="H109" s="9">
        <f t="shared" si="107"/>
        <v>25.537913167999999</v>
      </c>
      <c r="I109" s="9">
        <f t="shared" si="108"/>
        <v>298.68791316799997</v>
      </c>
      <c r="J109" s="9">
        <f t="shared" si="109"/>
        <v>0.36714458731541999</v>
      </c>
      <c r="K109" s="9">
        <f t="shared" si="110"/>
        <v>52.122000000000007</v>
      </c>
      <c r="L109" s="9">
        <f t="shared" si="111"/>
        <v>0.52122000000000002</v>
      </c>
      <c r="M109" s="1" t="s">
        <v>85</v>
      </c>
      <c r="N109" s="9">
        <f>(O108-P108)*$C$21/100</f>
        <v>0.74633768687878344</v>
      </c>
      <c r="O109" s="9">
        <f t="shared" si="127"/>
        <v>0.56050093088835706</v>
      </c>
      <c r="P109" s="9">
        <f t="shared" si="112"/>
        <v>0.2057848829609146</v>
      </c>
      <c r="Q109" s="12">
        <f t="shared" si="113"/>
        <v>6.1735464888274375E-2</v>
      </c>
      <c r="R109" s="9">
        <f t="shared" si="114"/>
        <v>0.156366</v>
      </c>
      <c r="S109" s="13">
        <f t="shared" si="115"/>
        <v>0.39481386547123015</v>
      </c>
      <c r="T109" s="2">
        <f t="shared" si="116"/>
        <v>0.01</v>
      </c>
      <c r="U109" s="14">
        <f t="shared" si="117"/>
        <v>3.9481386547123012E-3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8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9"/>
        <v>0.01</v>
      </c>
      <c r="AT109" s="1">
        <f t="shared" si="120"/>
        <v>1.8848138654712299E-2</v>
      </c>
      <c r="AU109" s="9">
        <f t="shared" si="121"/>
        <v>52.122000000000007</v>
      </c>
      <c r="AV109" s="1">
        <f t="shared" si="122"/>
        <v>0.3</v>
      </c>
      <c r="AW109" s="1">
        <f t="shared" si="123"/>
        <v>35867</v>
      </c>
      <c r="AX109" s="1">
        <f t="shared" si="124"/>
        <v>70824032.429815844</v>
      </c>
    </row>
    <row r="110" spans="1:50" x14ac:dyDescent="0.15">
      <c r="C110" s="7">
        <v>5</v>
      </c>
      <c r="D110" s="7">
        <f t="shared" si="125"/>
        <v>25.696171031935499</v>
      </c>
      <c r="E110" s="10">
        <f t="shared" si="126"/>
        <v>25.537913167999999</v>
      </c>
      <c r="F110" s="7" t="s">
        <v>85</v>
      </c>
      <c r="G110" s="1">
        <v>6</v>
      </c>
      <c r="H110" s="9">
        <f t="shared" si="107"/>
        <v>25.696171031935499</v>
      </c>
      <c r="I110" s="9">
        <f t="shared" si="108"/>
        <v>298.84617103193546</v>
      </c>
      <c r="J110" s="9">
        <f t="shared" si="109"/>
        <v>0.37353761890498183</v>
      </c>
      <c r="K110" s="9">
        <f t="shared" si="110"/>
        <v>52.122000000000007</v>
      </c>
      <c r="L110" s="9">
        <f t="shared" si="111"/>
        <v>0.52122000000000002</v>
      </c>
      <c r="M110" s="1" t="s">
        <v>83</v>
      </c>
      <c r="O110" s="9">
        <f t="shared" si="127"/>
        <v>0.87593604792744251</v>
      </c>
      <c r="P110" s="9">
        <f t="shared" si="112"/>
        <v>0.32719506565585693</v>
      </c>
      <c r="Q110" s="12">
        <f t="shared" si="113"/>
        <v>9.8158519696757082E-2</v>
      </c>
      <c r="R110" s="9">
        <f t="shared" si="114"/>
        <v>0.156366</v>
      </c>
      <c r="S110" s="13">
        <f t="shared" si="115"/>
        <v>0.62774848558354812</v>
      </c>
      <c r="T110" s="2">
        <f t="shared" si="116"/>
        <v>0.01</v>
      </c>
      <c r="U110" s="14">
        <f t="shared" si="117"/>
        <v>6.2774848558354813E-3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8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9"/>
        <v>0.01</v>
      </c>
      <c r="AT110" s="1">
        <f t="shared" si="120"/>
        <v>2.1177484855835482E-2</v>
      </c>
      <c r="AU110" s="9">
        <f t="shared" si="121"/>
        <v>52.122000000000007</v>
      </c>
      <c r="AV110" s="1">
        <f t="shared" si="122"/>
        <v>0.3</v>
      </c>
      <c r="AW110" s="1">
        <f t="shared" si="123"/>
        <v>35867</v>
      </c>
      <c r="AX110" s="1">
        <f t="shared" si="124"/>
        <v>79576816.665482044</v>
      </c>
    </row>
    <row r="111" spans="1:50" x14ac:dyDescent="0.15">
      <c r="C111" s="7">
        <v>6</v>
      </c>
      <c r="D111" s="7">
        <f t="shared" si="125"/>
        <v>25.440972548333299</v>
      </c>
      <c r="E111" s="10">
        <f t="shared" si="126"/>
        <v>25.696171031935499</v>
      </c>
      <c r="F111" s="7" t="s">
        <v>83</v>
      </c>
      <c r="G111" s="1">
        <v>7</v>
      </c>
      <c r="H111" s="9">
        <f t="shared" si="107"/>
        <v>25.440972548333299</v>
      </c>
      <c r="I111" s="9">
        <f t="shared" si="108"/>
        <v>298.5909725483333</v>
      </c>
      <c r="J111" s="9">
        <f t="shared" si="109"/>
        <v>0.36327942066139518</v>
      </c>
      <c r="K111" s="9">
        <f t="shared" si="110"/>
        <v>52.122000000000007</v>
      </c>
      <c r="L111" s="9">
        <f t="shared" si="111"/>
        <v>0.52122000000000002</v>
      </c>
      <c r="M111" s="1" t="s">
        <v>83</v>
      </c>
      <c r="O111" s="9">
        <f t="shared" si="127"/>
        <v>1.0699609822715856</v>
      </c>
      <c r="P111" s="9">
        <f t="shared" si="112"/>
        <v>0.38869480576991894</v>
      </c>
      <c r="Q111" s="12">
        <f t="shared" si="113"/>
        <v>0.11660844173097568</v>
      </c>
      <c r="R111" s="9">
        <f t="shared" si="114"/>
        <v>0.156366</v>
      </c>
      <c r="S111" s="13">
        <f t="shared" si="115"/>
        <v>0.74574038941314402</v>
      </c>
      <c r="T111" s="2">
        <f t="shared" si="116"/>
        <v>0.01</v>
      </c>
      <c r="U111" s="14">
        <f t="shared" si="117"/>
        <v>7.4574038941314404E-3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8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9"/>
        <v>0.01</v>
      </c>
      <c r="AT111" s="1">
        <f t="shared" si="120"/>
        <v>2.235740389413144E-2</v>
      </c>
      <c r="AU111" s="9">
        <f t="shared" si="121"/>
        <v>52.122000000000007</v>
      </c>
      <c r="AV111" s="1">
        <f t="shared" si="122"/>
        <v>0.3</v>
      </c>
      <c r="AW111" s="1">
        <f t="shared" si="123"/>
        <v>35867</v>
      </c>
      <c r="AX111" s="1">
        <f t="shared" si="124"/>
        <v>84010497.134610876</v>
      </c>
    </row>
    <row r="112" spans="1:50" x14ac:dyDescent="0.15">
      <c r="C112" s="7">
        <v>7</v>
      </c>
      <c r="D112" s="7">
        <f t="shared" si="125"/>
        <v>25.3416100164516</v>
      </c>
      <c r="E112" s="10">
        <f t="shared" si="126"/>
        <v>25.440972548333299</v>
      </c>
      <c r="F112" s="7" t="s">
        <v>83</v>
      </c>
      <c r="G112" s="1">
        <v>8</v>
      </c>
      <c r="H112" s="9">
        <f t="shared" si="107"/>
        <v>25.3416100164516</v>
      </c>
      <c r="I112" s="9">
        <f t="shared" si="108"/>
        <v>298.4916100164516</v>
      </c>
      <c r="J112" s="9">
        <f t="shared" si="109"/>
        <v>0.3593573500485846</v>
      </c>
      <c r="K112" s="9">
        <f t="shared" si="110"/>
        <v>52.122000000000007</v>
      </c>
      <c r="L112" s="9">
        <f t="shared" si="111"/>
        <v>0.52122000000000002</v>
      </c>
      <c r="M112" s="1" t="s">
        <v>83</v>
      </c>
      <c r="O112" s="9">
        <f t="shared" si="127"/>
        <v>1.2024861765016668</v>
      </c>
      <c r="P112" s="9">
        <f t="shared" si="112"/>
        <v>0.43212224585769354</v>
      </c>
      <c r="Q112" s="12">
        <f t="shared" si="113"/>
        <v>0.12963667375730806</v>
      </c>
      <c r="R112" s="9">
        <f t="shared" si="114"/>
        <v>0.156366</v>
      </c>
      <c r="S112" s="13">
        <f t="shared" si="115"/>
        <v>0.82905921848296982</v>
      </c>
      <c r="T112" s="2">
        <f t="shared" si="116"/>
        <v>0.01</v>
      </c>
      <c r="U112" s="14">
        <f t="shared" si="117"/>
        <v>8.2905921848296978E-3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8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9"/>
        <v>0.01</v>
      </c>
      <c r="AT112" s="1">
        <f t="shared" si="120"/>
        <v>2.3190592184829696E-2</v>
      </c>
      <c r="AU112" s="9">
        <f t="shared" si="121"/>
        <v>52.122000000000007</v>
      </c>
      <c r="AV112" s="1">
        <f t="shared" si="122"/>
        <v>0.3</v>
      </c>
      <c r="AW112" s="1">
        <f t="shared" si="123"/>
        <v>35867</v>
      </c>
      <c r="AX112" s="1">
        <f t="shared" si="124"/>
        <v>87141297.241803572</v>
      </c>
    </row>
    <row r="113" spans="1:53" x14ac:dyDescent="0.15">
      <c r="C113" s="7">
        <v>8</v>
      </c>
      <c r="D113" s="7">
        <f t="shared" si="125"/>
        <v>25.214553500000001</v>
      </c>
      <c r="E113" s="10">
        <f t="shared" si="126"/>
        <v>25.3416100164516</v>
      </c>
      <c r="F113" s="7" t="s">
        <v>83</v>
      </c>
      <c r="G113" s="1">
        <v>9</v>
      </c>
      <c r="H113" s="9">
        <f t="shared" si="107"/>
        <v>25.214553500000001</v>
      </c>
      <c r="I113" s="9">
        <f t="shared" si="108"/>
        <v>298.3645535</v>
      </c>
      <c r="J113" s="9">
        <f t="shared" si="109"/>
        <v>0.35440002968268242</v>
      </c>
      <c r="K113" s="9">
        <f t="shared" si="110"/>
        <v>52.122000000000007</v>
      </c>
      <c r="L113" s="9">
        <f t="shared" si="111"/>
        <v>0.52122000000000002</v>
      </c>
      <c r="M113" s="1" t="s">
        <v>83</v>
      </c>
      <c r="O113" s="9">
        <f t="shared" si="127"/>
        <v>1.2915839306439731</v>
      </c>
      <c r="P113" s="9">
        <f t="shared" si="112"/>
        <v>0.45773738335789971</v>
      </c>
      <c r="Q113" s="12">
        <f t="shared" si="113"/>
        <v>0.13732121500736991</v>
      </c>
      <c r="R113" s="9">
        <f t="shared" si="114"/>
        <v>0.156366</v>
      </c>
      <c r="S113" s="13">
        <f t="shared" si="115"/>
        <v>0.87820379754786781</v>
      </c>
      <c r="T113" s="2">
        <f t="shared" si="116"/>
        <v>0.01</v>
      </c>
      <c r="U113" s="14">
        <f t="shared" si="117"/>
        <v>8.7820379754786782E-3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8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9"/>
        <v>0.01</v>
      </c>
      <c r="AT113" s="1">
        <f t="shared" si="120"/>
        <v>2.368203797547868E-2</v>
      </c>
      <c r="AU113" s="9">
        <f t="shared" si="121"/>
        <v>52.122000000000007</v>
      </c>
      <c r="AV113" s="1">
        <f t="shared" si="122"/>
        <v>0.3</v>
      </c>
      <c r="AW113" s="1">
        <f t="shared" si="123"/>
        <v>35867</v>
      </c>
      <c r="AX113" s="1">
        <f t="shared" si="124"/>
        <v>88987960.896610573</v>
      </c>
    </row>
    <row r="114" spans="1:53" x14ac:dyDescent="0.15">
      <c r="C114" s="7">
        <v>9</v>
      </c>
      <c r="D114" s="7">
        <f t="shared" si="125"/>
        <v>25.628557432000001</v>
      </c>
      <c r="E114" s="10">
        <f t="shared" si="126"/>
        <v>25.214553500000001</v>
      </c>
      <c r="F114" s="7" t="s">
        <v>83</v>
      </c>
      <c r="G114" s="1">
        <v>10</v>
      </c>
      <c r="H114" s="9">
        <f t="shared" si="107"/>
        <v>25.628557432000001</v>
      </c>
      <c r="I114" s="9">
        <f t="shared" si="108"/>
        <v>298.77855743199996</v>
      </c>
      <c r="J114" s="9">
        <f t="shared" si="109"/>
        <v>0.37079360078900414</v>
      </c>
      <c r="K114" s="9">
        <f t="shared" si="110"/>
        <v>52.122000000000007</v>
      </c>
      <c r="L114" s="9">
        <f t="shared" si="111"/>
        <v>0.52122000000000002</v>
      </c>
      <c r="M114" s="1" t="s">
        <v>83</v>
      </c>
      <c r="O114" s="9">
        <f t="shared" si="127"/>
        <v>1.3550665472860735</v>
      </c>
      <c r="P114" s="9">
        <f t="shared" si="112"/>
        <v>0.50245000437692655</v>
      </c>
      <c r="Q114" s="12">
        <f t="shared" si="113"/>
        <v>0.15073500131307796</v>
      </c>
      <c r="R114" s="9">
        <f t="shared" si="114"/>
        <v>0.156366</v>
      </c>
      <c r="S114" s="13">
        <f t="shared" si="115"/>
        <v>0.96398834345751605</v>
      </c>
      <c r="T114" s="2">
        <f t="shared" si="116"/>
        <v>0.01</v>
      </c>
      <c r="U114" s="14">
        <f t="shared" si="117"/>
        <v>9.6398834345751607E-3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8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9"/>
        <v>0.01</v>
      </c>
      <c r="AT114" s="1">
        <f t="shared" si="120"/>
        <v>2.4539883434575159E-2</v>
      </c>
      <c r="AU114" s="9">
        <f t="shared" si="121"/>
        <v>52.122000000000007</v>
      </c>
      <c r="AV114" s="1">
        <f t="shared" si="122"/>
        <v>0.3</v>
      </c>
      <c r="AW114" s="1">
        <f t="shared" si="123"/>
        <v>35867</v>
      </c>
      <c r="AX114" s="1">
        <f t="shared" si="124"/>
        <v>92211413.128570333</v>
      </c>
    </row>
    <row r="115" spans="1:53" x14ac:dyDescent="0.15">
      <c r="C115" s="7">
        <v>10</v>
      </c>
      <c r="D115" s="7">
        <f t="shared" si="125"/>
        <v>25.9678108006452</v>
      </c>
      <c r="E115" s="10">
        <f t="shared" si="126"/>
        <v>25.628557432000001</v>
      </c>
      <c r="F115" s="7" t="s">
        <v>83</v>
      </c>
      <c r="G115" s="1">
        <v>11</v>
      </c>
      <c r="H115" s="9">
        <f t="shared" si="107"/>
        <v>25.9678108006452</v>
      </c>
      <c r="I115" s="9">
        <f t="shared" si="108"/>
        <v>299.1178108006452</v>
      </c>
      <c r="J115" s="9">
        <f t="shared" si="109"/>
        <v>0.38475507400934778</v>
      </c>
      <c r="K115" s="9">
        <f t="shared" si="110"/>
        <v>52.122000000000007</v>
      </c>
      <c r="L115" s="9">
        <f t="shared" si="111"/>
        <v>0.52122000000000002</v>
      </c>
      <c r="M115" s="1" t="s">
        <v>85</v>
      </c>
      <c r="N115" s="9">
        <f>(O114-P114)*$C$21/100</f>
        <v>0.80998571576368961</v>
      </c>
      <c r="O115" s="9">
        <f t="shared" si="127"/>
        <v>0.5638508271454572</v>
      </c>
      <c r="P115" s="9">
        <f t="shared" si="112"/>
        <v>0.21694446672858234</v>
      </c>
      <c r="Q115" s="12">
        <f t="shared" si="113"/>
        <v>6.5083340018574701E-2</v>
      </c>
      <c r="R115" s="9">
        <f t="shared" si="114"/>
        <v>0.156366</v>
      </c>
      <c r="S115" s="13">
        <f t="shared" si="115"/>
        <v>0.41622437114573946</v>
      </c>
      <c r="T115" s="2">
        <f t="shared" si="116"/>
        <v>0.01</v>
      </c>
      <c r="U115" s="14">
        <f t="shared" si="117"/>
        <v>4.1622437114573942E-3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8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9"/>
        <v>0.01</v>
      </c>
      <c r="AT115" s="1">
        <f t="shared" si="120"/>
        <v>1.9062243711457393E-2</v>
      </c>
      <c r="AU115" s="9">
        <f t="shared" si="121"/>
        <v>52.122000000000007</v>
      </c>
      <c r="AV115" s="1">
        <f t="shared" si="122"/>
        <v>0.3</v>
      </c>
      <c r="AW115" s="1">
        <f t="shared" si="123"/>
        <v>35867</v>
      </c>
      <c r="AX115" s="1">
        <f t="shared" si="124"/>
        <v>71628556.619715676</v>
      </c>
    </row>
    <row r="116" spans="1:53" x14ac:dyDescent="0.15">
      <c r="C116" s="7">
        <v>11</v>
      </c>
      <c r="D116" s="7">
        <f t="shared" si="125"/>
        <v>25.799141170999999</v>
      </c>
      <c r="E116" s="10">
        <f t="shared" si="126"/>
        <v>25.9678108006452</v>
      </c>
      <c r="F116" s="7" t="s">
        <v>85</v>
      </c>
      <c r="G116" s="1">
        <v>12</v>
      </c>
      <c r="H116" s="9">
        <f t="shared" si="107"/>
        <v>25.799141170999999</v>
      </c>
      <c r="I116" s="9">
        <f t="shared" si="108"/>
        <v>298.94914117099995</v>
      </c>
      <c r="J116" s="9">
        <f t="shared" si="109"/>
        <v>0.37775318182148832</v>
      </c>
      <c r="K116" s="9">
        <f t="shared" si="110"/>
        <v>52.122000000000007</v>
      </c>
      <c r="L116" s="9">
        <f t="shared" si="111"/>
        <v>0.52122000000000002</v>
      </c>
      <c r="M116" s="1" t="s">
        <v>83</v>
      </c>
      <c r="O116" s="9">
        <f t="shared" si="127"/>
        <v>0.86812636041687485</v>
      </c>
      <c r="P116" s="9">
        <f t="shared" si="112"/>
        <v>0.3279374948705826</v>
      </c>
      <c r="Q116" s="12">
        <f t="shared" si="113"/>
        <v>9.8381248461174783E-2</v>
      </c>
      <c r="R116" s="9">
        <f t="shared" si="114"/>
        <v>0.156366</v>
      </c>
      <c r="S116" s="13">
        <f t="shared" si="115"/>
        <v>0.62917289219635197</v>
      </c>
      <c r="T116" s="2">
        <f t="shared" si="116"/>
        <v>0.01</v>
      </c>
      <c r="U116" s="14">
        <f t="shared" si="117"/>
        <v>6.2917289219635202E-3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8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9"/>
        <v>0.01</v>
      </c>
      <c r="AT116" s="1">
        <f t="shared" si="120"/>
        <v>2.1191728921963519E-2</v>
      </c>
      <c r="AU116" s="9">
        <f t="shared" si="121"/>
        <v>52.122000000000007</v>
      </c>
      <c r="AV116" s="1">
        <f t="shared" si="122"/>
        <v>0.3</v>
      </c>
      <c r="AW116" s="1">
        <f t="shared" si="123"/>
        <v>35867</v>
      </c>
      <c r="AX116" s="1">
        <f t="shared" si="124"/>
        <v>79630340.369857609</v>
      </c>
      <c r="AY116" s="1">
        <f>SUM(AX105:AX116)</f>
        <v>971631939.64562798</v>
      </c>
    </row>
    <row r="117" spans="1:53" x14ac:dyDescent="0.15">
      <c r="C117" s="7">
        <v>12</v>
      </c>
      <c r="D117" s="7">
        <f t="shared" si="125"/>
        <v>25.8047425096774</v>
      </c>
      <c r="E117" s="10">
        <f t="shared" si="126"/>
        <v>25.799141170999999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25.259133497419398</v>
      </c>
      <c r="E121" s="7"/>
      <c r="F121" s="7"/>
      <c r="G121" s="1">
        <v>1</v>
      </c>
      <c r="H121" s="9">
        <f t="shared" ref="H121:H132" si="128">E122</f>
        <v>25.259133497419398</v>
      </c>
      <c r="I121" s="9">
        <f t="shared" ref="I121:I132" si="129">H121+273.15</f>
        <v>298.40913349741936</v>
      </c>
      <c r="J121" s="9">
        <f t="shared" ref="J121:J132" si="130">EXP(($C$15*(I121-$C$13))/($C$16*I121*$C$13))</f>
        <v>0.35613203527991966</v>
      </c>
      <c r="K121" s="9">
        <f t="shared" ref="K121:K132" si="131">$B$121/12</f>
        <v>28.47</v>
      </c>
      <c r="L121" s="9">
        <f t="shared" ref="L121:L132" si="132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33">O121*J121</f>
        <v>0.10139079044419314</v>
      </c>
      <c r="Q121" s="12">
        <f t="shared" ref="Q121:Q132" si="134">P121*$B$123</f>
        <v>3.3458960846583737E-2</v>
      </c>
      <c r="R121" s="9">
        <f t="shared" ref="R121:R132" si="135">L121*$B$123</f>
        <v>9.3951000000000007E-2</v>
      </c>
      <c r="S121" s="13">
        <f t="shared" ref="S121:S132" si="136">Q121/R121</f>
        <v>0.35613203527991966</v>
      </c>
      <c r="T121" s="2">
        <f t="shared" ref="T121:T132" si="137">$B$122/100</f>
        <v>0.01</v>
      </c>
      <c r="U121" s="14">
        <f t="shared" ref="U121:U132" si="138">S121*T121</f>
        <v>3.5613203527991967E-3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0.01</v>
      </c>
      <c r="AF121" s="2">
        <v>0.49</v>
      </c>
      <c r="AG121" s="14">
        <f t="shared" ref="AG121:AG132" si="139">AF121*AE121</f>
        <v>4.8999999999999998E-3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0.02</v>
      </c>
      <c r="AR121" s="2">
        <v>0.5</v>
      </c>
      <c r="AS121" s="2">
        <f t="shared" ref="AS121:AS132" si="140">AR121*AQ121</f>
        <v>0.01</v>
      </c>
      <c r="AT121" s="1">
        <f t="shared" ref="AT121:AT132" si="141">(AS121+AM121+AD121+AA121+U121+X121+AG121+AJ121+AP121)</f>
        <v>1.8461320352799196E-2</v>
      </c>
      <c r="AU121" s="9">
        <f t="shared" ref="AU121:AU132" si="142">$B$121/12</f>
        <v>28.47</v>
      </c>
      <c r="AV121" s="1">
        <f t="shared" ref="AV121:AV132" si="143">$B$123</f>
        <v>0.33</v>
      </c>
      <c r="AW121" s="1">
        <f t="shared" ref="AW121:AW132" si="144">$E$8/12</f>
        <v>0</v>
      </c>
      <c r="AX121" s="1">
        <f t="shared" ref="AX121:AX132" si="145">AW121*10000*AV121*0.67*AU121*AT121</f>
        <v>0</v>
      </c>
      <c r="AZ121" s="1">
        <f t="shared" ref="AZ121:AZ132" si="146">$E$9/12</f>
        <v>0</v>
      </c>
      <c r="BA121" s="1">
        <f t="shared" ref="BA121:BA132" si="147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8">D106</f>
        <v>25.074989964193598</v>
      </c>
      <c r="E122" s="10">
        <f t="shared" ref="E122:E133" si="149">D121</f>
        <v>25.259133497419398</v>
      </c>
      <c r="F122" s="7" t="s">
        <v>83</v>
      </c>
      <c r="G122" s="1">
        <v>2</v>
      </c>
      <c r="H122" s="9">
        <f t="shared" si="128"/>
        <v>25.074989964193598</v>
      </c>
      <c r="I122" s="9">
        <f t="shared" si="129"/>
        <v>298.22498996419358</v>
      </c>
      <c r="J122" s="9">
        <f t="shared" si="130"/>
        <v>0.34902874510788034</v>
      </c>
      <c r="K122" s="9">
        <f t="shared" si="131"/>
        <v>28.47</v>
      </c>
      <c r="L122" s="9">
        <f t="shared" si="132"/>
        <v>0.28470000000000001</v>
      </c>
      <c r="M122" s="1" t="s">
        <v>83</v>
      </c>
      <c r="O122" s="9">
        <f t="shared" ref="O122:O132" si="150">L122+O121-P121-N122</f>
        <v>0.46800920955580688</v>
      </c>
      <c r="P122" s="9">
        <f t="shared" si="133"/>
        <v>0.16334866711019427</v>
      </c>
      <c r="Q122" s="12">
        <f t="shared" si="134"/>
        <v>5.3905060146364113E-2</v>
      </c>
      <c r="R122" s="9">
        <f t="shared" si="135"/>
        <v>9.3951000000000007E-2</v>
      </c>
      <c r="S122" s="13">
        <f t="shared" si="136"/>
        <v>0.57375717284929495</v>
      </c>
      <c r="T122" s="2">
        <f t="shared" si="137"/>
        <v>0.01</v>
      </c>
      <c r="U122" s="14">
        <f t="shared" si="138"/>
        <v>5.7375717284929495E-3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0.01</v>
      </c>
      <c r="AF122" s="2">
        <v>0.49</v>
      </c>
      <c r="AG122" s="14">
        <f t="shared" si="139"/>
        <v>4.8999999999999998E-3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0.02</v>
      </c>
      <c r="AR122" s="2">
        <v>0.5</v>
      </c>
      <c r="AS122" s="2">
        <f t="shared" si="140"/>
        <v>0.01</v>
      </c>
      <c r="AT122" s="1">
        <f t="shared" si="141"/>
        <v>2.0637571728492947E-2</v>
      </c>
      <c r="AU122" s="9">
        <f t="shared" si="142"/>
        <v>28.47</v>
      </c>
      <c r="AV122" s="1">
        <f t="shared" si="143"/>
        <v>0.33</v>
      </c>
      <c r="AW122" s="1">
        <f t="shared" si="144"/>
        <v>0</v>
      </c>
      <c r="AX122" s="1">
        <f t="shared" si="145"/>
        <v>0</v>
      </c>
      <c r="AZ122" s="1">
        <f t="shared" si="146"/>
        <v>0</v>
      </c>
      <c r="BA122" s="1">
        <f t="shared" si="147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8"/>
        <v>25.0288447671429</v>
      </c>
      <c r="E123" s="10">
        <f t="shared" si="149"/>
        <v>25.074989964193598</v>
      </c>
      <c r="F123" s="7" t="s">
        <v>83</v>
      </c>
      <c r="G123" s="1">
        <v>3</v>
      </c>
      <c r="H123" s="9">
        <f t="shared" si="128"/>
        <v>25.0288447671429</v>
      </c>
      <c r="I123" s="9">
        <f t="shared" si="129"/>
        <v>298.17884476714289</v>
      </c>
      <c r="J123" s="9">
        <f t="shared" si="130"/>
        <v>0.34726966388754338</v>
      </c>
      <c r="K123" s="9">
        <f t="shared" si="131"/>
        <v>28.47</v>
      </c>
      <c r="L123" s="9">
        <f t="shared" si="132"/>
        <v>0.28470000000000001</v>
      </c>
      <c r="M123" s="1" t="s">
        <v>83</v>
      </c>
      <c r="O123" s="9">
        <f t="shared" si="150"/>
        <v>0.58936054244561265</v>
      </c>
      <c r="P123" s="9">
        <f t="shared" si="133"/>
        <v>0.20466703748366816</v>
      </c>
      <c r="Q123" s="12">
        <f t="shared" si="134"/>
        <v>6.7540122369610489E-2</v>
      </c>
      <c r="R123" s="9">
        <f t="shared" si="135"/>
        <v>9.3951000000000007E-2</v>
      </c>
      <c r="S123" s="13">
        <f t="shared" si="136"/>
        <v>0.71888667890294389</v>
      </c>
      <c r="T123" s="2">
        <f t="shared" si="137"/>
        <v>0.01</v>
      </c>
      <c r="U123" s="14">
        <f t="shared" si="138"/>
        <v>7.1888667890294394E-3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0.01</v>
      </c>
      <c r="AF123" s="2">
        <v>0.49</v>
      </c>
      <c r="AG123" s="14">
        <f t="shared" si="139"/>
        <v>4.8999999999999998E-3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0.02</v>
      </c>
      <c r="AR123" s="2">
        <v>0.5</v>
      </c>
      <c r="AS123" s="2">
        <f t="shared" si="140"/>
        <v>0.01</v>
      </c>
      <c r="AT123" s="1">
        <f t="shared" si="141"/>
        <v>2.2088866789029438E-2</v>
      </c>
      <c r="AU123" s="9">
        <f t="shared" si="142"/>
        <v>28.47</v>
      </c>
      <c r="AV123" s="1">
        <f t="shared" si="143"/>
        <v>0.33</v>
      </c>
      <c r="AW123" s="1">
        <f t="shared" si="144"/>
        <v>0</v>
      </c>
      <c r="AX123" s="1">
        <f t="shared" si="145"/>
        <v>0</v>
      </c>
      <c r="AZ123" s="1">
        <f t="shared" si="146"/>
        <v>0</v>
      </c>
      <c r="BA123" s="1">
        <f t="shared" si="147"/>
        <v>0</v>
      </c>
    </row>
    <row r="124" spans="1:53" x14ac:dyDescent="0.15">
      <c r="C124" s="7">
        <v>3</v>
      </c>
      <c r="D124" s="7">
        <f t="shared" si="148"/>
        <v>25.3310526080645</v>
      </c>
      <c r="E124" s="10">
        <f t="shared" si="149"/>
        <v>25.0288447671429</v>
      </c>
      <c r="F124" s="7" t="s">
        <v>83</v>
      </c>
      <c r="G124" s="1">
        <v>4</v>
      </c>
      <c r="H124" s="9">
        <f t="shared" si="128"/>
        <v>25.3310526080645</v>
      </c>
      <c r="I124" s="9">
        <f t="shared" si="129"/>
        <v>298.48105260806449</v>
      </c>
      <c r="J124" s="9">
        <f t="shared" si="130"/>
        <v>0.35894296869450371</v>
      </c>
      <c r="K124" s="9">
        <f t="shared" si="131"/>
        <v>28.47</v>
      </c>
      <c r="L124" s="9">
        <f t="shared" si="132"/>
        <v>0.28470000000000001</v>
      </c>
      <c r="M124" s="1" t="s">
        <v>83</v>
      </c>
      <c r="O124" s="9">
        <f t="shared" si="150"/>
        <v>0.66939350496194461</v>
      </c>
      <c r="P124" s="9">
        <f t="shared" si="133"/>
        <v>0.24027409189585938</v>
      </c>
      <c r="Q124" s="12">
        <f t="shared" si="134"/>
        <v>7.9290450325633602E-2</v>
      </c>
      <c r="R124" s="9">
        <f t="shared" si="135"/>
        <v>9.3951000000000007E-2</v>
      </c>
      <c r="S124" s="13">
        <f t="shared" si="136"/>
        <v>0.84395536317477826</v>
      </c>
      <c r="T124" s="2">
        <f t="shared" si="137"/>
        <v>0.01</v>
      </c>
      <c r="U124" s="14">
        <f t="shared" si="138"/>
        <v>8.4395536317477832E-3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9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40"/>
        <v>0.01</v>
      </c>
      <c r="AT124" s="1">
        <f t="shared" si="141"/>
        <v>2.3339553631747785E-2</v>
      </c>
      <c r="AU124" s="9">
        <f t="shared" si="142"/>
        <v>28.47</v>
      </c>
      <c r="AV124" s="1">
        <f t="shared" si="143"/>
        <v>0.33</v>
      </c>
      <c r="AW124" s="1">
        <f t="shared" si="144"/>
        <v>0</v>
      </c>
      <c r="AX124" s="1">
        <f t="shared" si="145"/>
        <v>0</v>
      </c>
      <c r="AZ124" s="1">
        <f t="shared" si="146"/>
        <v>0</v>
      </c>
      <c r="BA124" s="1">
        <f t="shared" si="147"/>
        <v>0</v>
      </c>
    </row>
    <row r="125" spans="1:53" x14ac:dyDescent="0.15">
      <c r="C125" s="7">
        <v>4</v>
      </c>
      <c r="D125" s="7">
        <f t="shared" si="148"/>
        <v>25.537913167999999</v>
      </c>
      <c r="E125" s="10">
        <f t="shared" si="149"/>
        <v>25.3310526080645</v>
      </c>
      <c r="F125" s="7" t="s">
        <v>83</v>
      </c>
      <c r="G125" s="1">
        <v>5</v>
      </c>
      <c r="H125" s="9">
        <f t="shared" si="128"/>
        <v>25.537913167999999</v>
      </c>
      <c r="I125" s="9">
        <f t="shared" si="129"/>
        <v>298.68791316799997</v>
      </c>
      <c r="J125" s="9">
        <f t="shared" si="130"/>
        <v>0.36714458731541999</v>
      </c>
      <c r="K125" s="9">
        <f t="shared" si="131"/>
        <v>28.47</v>
      </c>
      <c r="L125" s="9">
        <f t="shared" si="132"/>
        <v>0.28470000000000001</v>
      </c>
      <c r="M125" s="1" t="s">
        <v>85</v>
      </c>
      <c r="N125" s="9">
        <f>(O124-P124)*$C$21/100</f>
        <v>0.40766344241278096</v>
      </c>
      <c r="O125" s="9">
        <f t="shared" si="150"/>
        <v>0.30615597065330424</v>
      </c>
      <c r="P125" s="9">
        <f t="shared" si="133"/>
        <v>0.11240350749965922</v>
      </c>
      <c r="Q125" s="12">
        <f t="shared" si="134"/>
        <v>3.7093157474887541E-2</v>
      </c>
      <c r="R125" s="9">
        <f t="shared" si="135"/>
        <v>9.3951000000000007E-2</v>
      </c>
      <c r="S125" s="13">
        <f t="shared" si="136"/>
        <v>0.3948138654712301</v>
      </c>
      <c r="T125" s="2">
        <f t="shared" si="137"/>
        <v>0.01</v>
      </c>
      <c r="U125" s="14">
        <f t="shared" si="138"/>
        <v>3.9481386547123012E-3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9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40"/>
        <v>0.01</v>
      </c>
      <c r="AT125" s="1">
        <f t="shared" si="141"/>
        <v>1.8848138654712299E-2</v>
      </c>
      <c r="AU125" s="9">
        <f t="shared" si="142"/>
        <v>28.47</v>
      </c>
      <c r="AV125" s="1">
        <f t="shared" si="143"/>
        <v>0.33</v>
      </c>
      <c r="AW125" s="1">
        <f t="shared" si="144"/>
        <v>0</v>
      </c>
      <c r="AX125" s="1">
        <f t="shared" si="145"/>
        <v>0</v>
      </c>
      <c r="AZ125" s="1">
        <f t="shared" si="146"/>
        <v>0</v>
      </c>
      <c r="BA125" s="1">
        <f t="shared" si="147"/>
        <v>0</v>
      </c>
    </row>
    <row r="126" spans="1:53" x14ac:dyDescent="0.15">
      <c r="C126" s="7">
        <v>5</v>
      </c>
      <c r="D126" s="7">
        <f t="shared" si="148"/>
        <v>25.696171031935499</v>
      </c>
      <c r="E126" s="10">
        <f t="shared" si="149"/>
        <v>25.537913167999999</v>
      </c>
      <c r="F126" s="7" t="s">
        <v>85</v>
      </c>
      <c r="G126" s="1">
        <v>6</v>
      </c>
      <c r="H126" s="9">
        <f t="shared" si="128"/>
        <v>25.696171031935499</v>
      </c>
      <c r="I126" s="9">
        <f t="shared" si="129"/>
        <v>298.84617103193546</v>
      </c>
      <c r="J126" s="9">
        <f t="shared" si="130"/>
        <v>0.37353761890498183</v>
      </c>
      <c r="K126" s="9">
        <f t="shared" si="131"/>
        <v>28.47</v>
      </c>
      <c r="L126" s="9">
        <f t="shared" si="132"/>
        <v>0.28470000000000001</v>
      </c>
      <c r="M126" s="1" t="s">
        <v>83</v>
      </c>
      <c r="O126" s="9">
        <f t="shared" si="150"/>
        <v>0.47845246315364509</v>
      </c>
      <c r="P126" s="9">
        <f t="shared" si="133"/>
        <v>0.17871999384563614</v>
      </c>
      <c r="Q126" s="12">
        <f t="shared" si="134"/>
        <v>5.8977597969059929E-2</v>
      </c>
      <c r="R126" s="9">
        <f t="shared" si="135"/>
        <v>9.3951000000000007E-2</v>
      </c>
      <c r="S126" s="13">
        <f t="shared" si="136"/>
        <v>0.62774848558354812</v>
      </c>
      <c r="T126" s="2">
        <f t="shared" si="137"/>
        <v>0.01</v>
      </c>
      <c r="U126" s="14">
        <f t="shared" si="138"/>
        <v>6.2774848558354813E-3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9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40"/>
        <v>0.01</v>
      </c>
      <c r="AT126" s="1">
        <f t="shared" si="141"/>
        <v>2.1177484855835482E-2</v>
      </c>
      <c r="AU126" s="9">
        <f t="shared" si="142"/>
        <v>28.47</v>
      </c>
      <c r="AV126" s="1">
        <f t="shared" si="143"/>
        <v>0.33</v>
      </c>
      <c r="AW126" s="1">
        <f t="shared" si="144"/>
        <v>0</v>
      </c>
      <c r="AX126" s="1">
        <f t="shared" si="145"/>
        <v>0</v>
      </c>
      <c r="AZ126" s="1">
        <f t="shared" si="146"/>
        <v>0</v>
      </c>
      <c r="BA126" s="1">
        <f t="shared" si="147"/>
        <v>0</v>
      </c>
    </row>
    <row r="127" spans="1:53" x14ac:dyDescent="0.15">
      <c r="C127" s="7">
        <v>6</v>
      </c>
      <c r="D127" s="7">
        <f t="shared" si="148"/>
        <v>25.440972548333299</v>
      </c>
      <c r="E127" s="10">
        <f t="shared" si="149"/>
        <v>25.696171031935499</v>
      </c>
      <c r="F127" s="7" t="s">
        <v>83</v>
      </c>
      <c r="G127" s="1">
        <v>7</v>
      </c>
      <c r="H127" s="9">
        <f t="shared" si="128"/>
        <v>25.440972548333299</v>
      </c>
      <c r="I127" s="9">
        <f t="shared" si="129"/>
        <v>298.5909725483333</v>
      </c>
      <c r="J127" s="9">
        <f t="shared" si="130"/>
        <v>0.36327942066139518</v>
      </c>
      <c r="K127" s="9">
        <f t="shared" si="131"/>
        <v>28.47</v>
      </c>
      <c r="L127" s="9">
        <f t="shared" si="132"/>
        <v>0.28470000000000001</v>
      </c>
      <c r="M127" s="1" t="s">
        <v>83</v>
      </c>
      <c r="O127" s="9">
        <f t="shared" si="150"/>
        <v>0.58443246930800896</v>
      </c>
      <c r="P127" s="9">
        <f t="shared" si="133"/>
        <v>0.21231228886592213</v>
      </c>
      <c r="Q127" s="12">
        <f t="shared" si="134"/>
        <v>7.0063055325754311E-2</v>
      </c>
      <c r="R127" s="9">
        <f t="shared" si="135"/>
        <v>9.3951000000000007E-2</v>
      </c>
      <c r="S127" s="13">
        <f t="shared" si="136"/>
        <v>0.74574038941314413</v>
      </c>
      <c r="T127" s="2">
        <f t="shared" si="137"/>
        <v>0.01</v>
      </c>
      <c r="U127" s="14">
        <f t="shared" si="138"/>
        <v>7.4574038941314412E-3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9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40"/>
        <v>0.01</v>
      </c>
      <c r="AT127" s="1">
        <f t="shared" si="141"/>
        <v>2.235740389413144E-2</v>
      </c>
      <c r="AU127" s="9">
        <f t="shared" si="142"/>
        <v>28.47</v>
      </c>
      <c r="AV127" s="1">
        <f t="shared" si="143"/>
        <v>0.33</v>
      </c>
      <c r="AW127" s="1">
        <f t="shared" si="144"/>
        <v>0</v>
      </c>
      <c r="AX127" s="1">
        <f t="shared" si="145"/>
        <v>0</v>
      </c>
      <c r="AZ127" s="1">
        <f t="shared" si="146"/>
        <v>0</v>
      </c>
      <c r="BA127" s="1">
        <f t="shared" si="147"/>
        <v>0</v>
      </c>
    </row>
    <row r="128" spans="1:53" x14ac:dyDescent="0.15">
      <c r="C128" s="7">
        <v>7</v>
      </c>
      <c r="D128" s="7">
        <f t="shared" si="148"/>
        <v>25.3416100164516</v>
      </c>
      <c r="E128" s="10">
        <f t="shared" si="149"/>
        <v>25.440972548333299</v>
      </c>
      <c r="F128" s="7" t="s">
        <v>83</v>
      </c>
      <c r="G128" s="1">
        <v>8</v>
      </c>
      <c r="H128" s="9">
        <f t="shared" si="128"/>
        <v>25.3416100164516</v>
      </c>
      <c r="I128" s="9">
        <f t="shared" si="129"/>
        <v>298.4916100164516</v>
      </c>
      <c r="J128" s="9">
        <f t="shared" si="130"/>
        <v>0.3593573500485846</v>
      </c>
      <c r="K128" s="9">
        <f t="shared" si="131"/>
        <v>28.47</v>
      </c>
      <c r="L128" s="9">
        <f t="shared" si="132"/>
        <v>0.28470000000000001</v>
      </c>
      <c r="M128" s="1" t="s">
        <v>83</v>
      </c>
      <c r="O128" s="9">
        <f t="shared" si="150"/>
        <v>0.65682018044208679</v>
      </c>
      <c r="P128" s="9">
        <f t="shared" si="133"/>
        <v>0.23603315950210149</v>
      </c>
      <c r="Q128" s="12">
        <f t="shared" si="134"/>
        <v>7.7890942635693503E-2</v>
      </c>
      <c r="R128" s="9">
        <f t="shared" si="135"/>
        <v>9.3951000000000007E-2</v>
      </c>
      <c r="S128" s="13">
        <f t="shared" si="136"/>
        <v>0.82905921848296982</v>
      </c>
      <c r="T128" s="2">
        <f t="shared" si="137"/>
        <v>0.01</v>
      </c>
      <c r="U128" s="14">
        <f t="shared" si="138"/>
        <v>8.2905921848296978E-3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9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40"/>
        <v>0.01</v>
      </c>
      <c r="AT128" s="1">
        <f t="shared" si="141"/>
        <v>2.3190592184829696E-2</v>
      </c>
      <c r="AU128" s="9">
        <f t="shared" si="142"/>
        <v>28.47</v>
      </c>
      <c r="AV128" s="1">
        <f t="shared" si="143"/>
        <v>0.33</v>
      </c>
      <c r="AW128" s="1">
        <f t="shared" si="144"/>
        <v>0</v>
      </c>
      <c r="AX128" s="1">
        <f t="shared" si="145"/>
        <v>0</v>
      </c>
      <c r="AZ128" s="1">
        <f t="shared" si="146"/>
        <v>0</v>
      </c>
      <c r="BA128" s="1">
        <f t="shared" si="147"/>
        <v>0</v>
      </c>
    </row>
    <row r="129" spans="1:54" x14ac:dyDescent="0.15">
      <c r="C129" s="7">
        <v>8</v>
      </c>
      <c r="D129" s="7">
        <f t="shared" si="148"/>
        <v>25.214553500000001</v>
      </c>
      <c r="E129" s="10">
        <f t="shared" si="149"/>
        <v>25.3416100164516</v>
      </c>
      <c r="F129" s="7" t="s">
        <v>83</v>
      </c>
      <c r="G129" s="1">
        <v>9</v>
      </c>
      <c r="H129" s="9">
        <f t="shared" si="128"/>
        <v>25.214553500000001</v>
      </c>
      <c r="I129" s="9">
        <f t="shared" si="129"/>
        <v>298.3645535</v>
      </c>
      <c r="J129" s="9">
        <f t="shared" si="130"/>
        <v>0.35440002968268242</v>
      </c>
      <c r="K129" s="9">
        <f t="shared" si="131"/>
        <v>28.47</v>
      </c>
      <c r="L129" s="9">
        <f t="shared" si="132"/>
        <v>0.28470000000000001</v>
      </c>
      <c r="M129" s="1" t="s">
        <v>83</v>
      </c>
      <c r="O129" s="9">
        <f t="shared" si="150"/>
        <v>0.70548702093998528</v>
      </c>
      <c r="P129" s="9">
        <f t="shared" si="133"/>
        <v>0.25002462116187796</v>
      </c>
      <c r="Q129" s="12">
        <f t="shared" si="134"/>
        <v>8.2508124983419737E-2</v>
      </c>
      <c r="R129" s="9">
        <f t="shared" si="135"/>
        <v>9.3951000000000007E-2</v>
      </c>
      <c r="S129" s="13">
        <f t="shared" si="136"/>
        <v>0.87820379754786781</v>
      </c>
      <c r="T129" s="2">
        <f t="shared" si="137"/>
        <v>0.01</v>
      </c>
      <c r="U129" s="14">
        <f t="shared" si="138"/>
        <v>8.7820379754786782E-3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9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40"/>
        <v>0.01</v>
      </c>
      <c r="AT129" s="1">
        <f t="shared" si="141"/>
        <v>2.368203797547868E-2</v>
      </c>
      <c r="AU129" s="9">
        <f t="shared" si="142"/>
        <v>28.47</v>
      </c>
      <c r="AV129" s="1">
        <f t="shared" si="143"/>
        <v>0.33</v>
      </c>
      <c r="AW129" s="1">
        <f t="shared" si="144"/>
        <v>0</v>
      </c>
      <c r="AX129" s="1">
        <f t="shared" si="145"/>
        <v>0</v>
      </c>
      <c r="AZ129" s="1">
        <f t="shared" si="146"/>
        <v>0</v>
      </c>
      <c r="BA129" s="1">
        <f t="shared" si="147"/>
        <v>0</v>
      </c>
    </row>
    <row r="130" spans="1:54" x14ac:dyDescent="0.15">
      <c r="C130" s="7">
        <v>9</v>
      </c>
      <c r="D130" s="7">
        <f t="shared" si="148"/>
        <v>25.628557432000001</v>
      </c>
      <c r="E130" s="10">
        <f t="shared" si="149"/>
        <v>25.214553500000001</v>
      </c>
      <c r="F130" s="7" t="s">
        <v>83</v>
      </c>
      <c r="G130" s="1">
        <v>10</v>
      </c>
      <c r="H130" s="9">
        <f t="shared" si="128"/>
        <v>25.628557432000001</v>
      </c>
      <c r="I130" s="9">
        <f t="shared" si="129"/>
        <v>298.77855743199996</v>
      </c>
      <c r="J130" s="9">
        <f t="shared" si="130"/>
        <v>0.37079360078900414</v>
      </c>
      <c r="K130" s="9">
        <f t="shared" si="131"/>
        <v>28.47</v>
      </c>
      <c r="L130" s="9">
        <f t="shared" si="132"/>
        <v>0.28470000000000001</v>
      </c>
      <c r="M130" s="1" t="s">
        <v>83</v>
      </c>
      <c r="O130" s="9">
        <f t="shared" si="150"/>
        <v>0.74016239977810727</v>
      </c>
      <c r="P130" s="9">
        <f t="shared" si="133"/>
        <v>0.27444748138235481</v>
      </c>
      <c r="Q130" s="12">
        <f t="shared" si="134"/>
        <v>9.0567668856177092E-2</v>
      </c>
      <c r="R130" s="9">
        <f t="shared" si="135"/>
        <v>9.3951000000000007E-2</v>
      </c>
      <c r="S130" s="13">
        <f t="shared" si="136"/>
        <v>0.96398834345751594</v>
      </c>
      <c r="T130" s="2">
        <f t="shared" si="137"/>
        <v>0.01</v>
      </c>
      <c r="U130" s="14">
        <f t="shared" si="138"/>
        <v>9.639883434575159E-3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9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40"/>
        <v>0.01</v>
      </c>
      <c r="AT130" s="1">
        <f t="shared" si="141"/>
        <v>2.4539883434575159E-2</v>
      </c>
      <c r="AU130" s="9">
        <f t="shared" si="142"/>
        <v>28.47</v>
      </c>
      <c r="AV130" s="1">
        <f t="shared" si="143"/>
        <v>0.33</v>
      </c>
      <c r="AW130" s="1">
        <f t="shared" si="144"/>
        <v>0</v>
      </c>
      <c r="AX130" s="1">
        <f t="shared" si="145"/>
        <v>0</v>
      </c>
      <c r="AZ130" s="1">
        <f t="shared" si="146"/>
        <v>0</v>
      </c>
      <c r="BA130" s="1">
        <f t="shared" si="147"/>
        <v>0</v>
      </c>
    </row>
    <row r="131" spans="1:54" x14ac:dyDescent="0.15">
      <c r="C131" s="7">
        <v>10</v>
      </c>
      <c r="D131" s="7">
        <f t="shared" si="148"/>
        <v>25.9678108006452</v>
      </c>
      <c r="E131" s="10">
        <f t="shared" si="149"/>
        <v>25.628557432000001</v>
      </c>
      <c r="F131" s="7" t="s">
        <v>83</v>
      </c>
      <c r="G131" s="1">
        <v>11</v>
      </c>
      <c r="H131" s="9">
        <f t="shared" si="128"/>
        <v>25.9678108006452</v>
      </c>
      <c r="I131" s="9">
        <f t="shared" si="129"/>
        <v>299.1178108006452</v>
      </c>
      <c r="J131" s="9">
        <f t="shared" si="130"/>
        <v>0.38475507400934778</v>
      </c>
      <c r="K131" s="9">
        <f t="shared" si="131"/>
        <v>28.47</v>
      </c>
      <c r="L131" s="9">
        <f t="shared" si="132"/>
        <v>0.28470000000000001</v>
      </c>
      <c r="M131" s="1" t="s">
        <v>85</v>
      </c>
      <c r="N131" s="9">
        <f>(O130-P130)*$C$21/100</f>
        <v>0.44242917247596486</v>
      </c>
      <c r="O131" s="9">
        <f t="shared" si="150"/>
        <v>0.30798574591978761</v>
      </c>
      <c r="P131" s="9">
        <f t="shared" si="133"/>
        <v>0.11849907846519206</v>
      </c>
      <c r="Q131" s="12">
        <f t="shared" si="134"/>
        <v>3.9104695893513383E-2</v>
      </c>
      <c r="R131" s="9">
        <f t="shared" si="135"/>
        <v>9.3951000000000007E-2</v>
      </c>
      <c r="S131" s="13">
        <f t="shared" si="136"/>
        <v>0.41622437114573957</v>
      </c>
      <c r="T131" s="2">
        <f t="shared" si="137"/>
        <v>0.01</v>
      </c>
      <c r="U131" s="14">
        <f t="shared" si="138"/>
        <v>4.162243711457396E-3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9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40"/>
        <v>0.01</v>
      </c>
      <c r="AT131" s="1">
        <f t="shared" si="141"/>
        <v>1.9062243711457396E-2</v>
      </c>
      <c r="AU131" s="9">
        <f t="shared" si="142"/>
        <v>28.47</v>
      </c>
      <c r="AV131" s="1">
        <f t="shared" si="143"/>
        <v>0.33</v>
      </c>
      <c r="AW131" s="1">
        <f t="shared" si="144"/>
        <v>0</v>
      </c>
      <c r="AX131" s="1">
        <f t="shared" si="145"/>
        <v>0</v>
      </c>
      <c r="AZ131" s="1">
        <f t="shared" si="146"/>
        <v>0</v>
      </c>
      <c r="BA131" s="1">
        <f t="shared" si="147"/>
        <v>0</v>
      </c>
    </row>
    <row r="132" spans="1:54" x14ac:dyDescent="0.15">
      <c r="C132" s="7">
        <v>11</v>
      </c>
      <c r="D132" s="7">
        <f t="shared" si="148"/>
        <v>25.799141170999999</v>
      </c>
      <c r="E132" s="10">
        <f t="shared" si="149"/>
        <v>25.9678108006452</v>
      </c>
      <c r="F132" s="7" t="s">
        <v>85</v>
      </c>
      <c r="G132" s="1">
        <v>12</v>
      </c>
      <c r="H132" s="9">
        <f t="shared" si="128"/>
        <v>25.799141170999999</v>
      </c>
      <c r="I132" s="9">
        <f t="shared" si="129"/>
        <v>298.94914117099995</v>
      </c>
      <c r="J132" s="9">
        <f t="shared" si="130"/>
        <v>0.37775318182148832</v>
      </c>
      <c r="K132" s="9">
        <f t="shared" si="131"/>
        <v>28.47</v>
      </c>
      <c r="L132" s="9">
        <f t="shared" si="132"/>
        <v>0.28470000000000001</v>
      </c>
      <c r="M132" s="1" t="s">
        <v>83</v>
      </c>
      <c r="O132" s="9">
        <f t="shared" si="150"/>
        <v>0.47418666745459559</v>
      </c>
      <c r="P132" s="9">
        <f t="shared" si="133"/>
        <v>0.17912552240830146</v>
      </c>
      <c r="Q132" s="12">
        <f t="shared" si="134"/>
        <v>5.9111422394739481E-2</v>
      </c>
      <c r="R132" s="9">
        <f t="shared" si="135"/>
        <v>9.3951000000000007E-2</v>
      </c>
      <c r="S132" s="13">
        <f t="shared" si="136"/>
        <v>0.62917289219635208</v>
      </c>
      <c r="T132" s="2">
        <f t="shared" si="137"/>
        <v>0.01</v>
      </c>
      <c r="U132" s="14">
        <f t="shared" si="138"/>
        <v>6.2917289219635211E-3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9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40"/>
        <v>0.01</v>
      </c>
      <c r="AT132" s="1">
        <f t="shared" si="141"/>
        <v>2.1191728921963519E-2</v>
      </c>
      <c r="AU132" s="9">
        <f t="shared" si="142"/>
        <v>28.47</v>
      </c>
      <c r="AV132" s="1">
        <f t="shared" si="143"/>
        <v>0.33</v>
      </c>
      <c r="AW132" s="1">
        <f t="shared" si="144"/>
        <v>0</v>
      </c>
      <c r="AX132" s="1">
        <f t="shared" si="145"/>
        <v>0</v>
      </c>
      <c r="AY132" s="1">
        <f>SUM(AX121:AX132)</f>
        <v>0</v>
      </c>
      <c r="AZ132" s="1">
        <f t="shared" si="146"/>
        <v>0</v>
      </c>
      <c r="BA132" s="1">
        <f t="shared" si="147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8"/>
        <v>25.8047425096774</v>
      </c>
      <c r="E133" s="10">
        <f t="shared" si="149"/>
        <v>25.799141170999999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25.259133497419398</v>
      </c>
      <c r="E136" s="7"/>
      <c r="F136" s="7"/>
      <c r="G136" s="1">
        <v>1</v>
      </c>
      <c r="H136" s="9">
        <f t="shared" ref="H136:H147" si="151">E137</f>
        <v>25.259133497419398</v>
      </c>
      <c r="I136" s="9">
        <f t="shared" ref="I136:I147" si="152">H136+273.15</f>
        <v>298.40913349741936</v>
      </c>
      <c r="J136" s="9">
        <f t="shared" ref="J136:J147" si="153">EXP(($C$15*(I136-$C$13))/($C$16*I136*$C$13))</f>
        <v>0.35613203527991966</v>
      </c>
      <c r="K136" s="9">
        <f t="shared" ref="K136:K147" si="154">$B$136/12</f>
        <v>75.904791666666668</v>
      </c>
      <c r="L136" s="9">
        <f t="shared" ref="L136:L147" si="15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6">O136*J136</f>
        <v>0.27032127943748285</v>
      </c>
      <c r="Q136" s="12">
        <f t="shared" ref="Q136:Q147" si="157">P136*$B$138</f>
        <v>7.028353265374554E-2</v>
      </c>
      <c r="R136" s="9">
        <f t="shared" ref="R136:R147" si="158">L136*$B$138</f>
        <v>0.19735245833333334</v>
      </c>
      <c r="S136" s="13">
        <f t="shared" ref="S136:S147" si="159">Q136/R136</f>
        <v>0.35613203527991966</v>
      </c>
      <c r="T136" s="2">
        <f t="shared" ref="T136:T147" si="160">$B$137/100</f>
        <v>0.01</v>
      </c>
      <c r="U136" s="14">
        <f t="shared" ref="U136:U147" si="161">S136*T136</f>
        <v>3.5613203527991967E-3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0.01</v>
      </c>
      <c r="AF136" s="2">
        <v>0.49</v>
      </c>
      <c r="AG136" s="14">
        <f t="shared" ref="AG136:AG147" si="162">AF136*AE136</f>
        <v>4.8999999999999998E-3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0.02</v>
      </c>
      <c r="AR136" s="2">
        <v>0.5</v>
      </c>
      <c r="AS136" s="2">
        <f t="shared" ref="AS136:AS147" si="163">AR136*AQ136</f>
        <v>0.01</v>
      </c>
      <c r="AT136" s="1">
        <f t="shared" ref="AT136:AT147" si="164">(AS136+AM136+AD136+AA136+U136+X136+AG136+AJ136+AP136)</f>
        <v>1.8461320352799196E-2</v>
      </c>
      <c r="AU136" s="9">
        <f t="shared" ref="AU136:AU147" si="165">$B$136/12</f>
        <v>75.904791666666668</v>
      </c>
      <c r="AV136" s="1">
        <f t="shared" ref="AV136:AV147" si="166">$B$138</f>
        <v>0.26</v>
      </c>
      <c r="AW136" s="1">
        <f t="shared" ref="AW136:AW147" si="167">$E$10/12</f>
        <v>0</v>
      </c>
      <c r="AX136" s="1">
        <f t="shared" ref="AX136:AX147" si="16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9">D122</f>
        <v>25.074989964193598</v>
      </c>
      <c r="E137" s="10">
        <f t="shared" ref="E137:E148" si="170">D136</f>
        <v>25.259133497419398</v>
      </c>
      <c r="F137" s="7" t="s">
        <v>83</v>
      </c>
      <c r="G137" s="1">
        <v>2</v>
      </c>
      <c r="H137" s="9">
        <f t="shared" si="151"/>
        <v>25.074989964193598</v>
      </c>
      <c r="I137" s="9">
        <f t="shared" si="152"/>
        <v>298.22498996419358</v>
      </c>
      <c r="J137" s="9">
        <f t="shared" si="153"/>
        <v>0.34902874510788034</v>
      </c>
      <c r="K137" s="9">
        <f t="shared" si="154"/>
        <v>75.904791666666668</v>
      </c>
      <c r="L137" s="9">
        <f t="shared" si="155"/>
        <v>0.75904791666666671</v>
      </c>
      <c r="M137" s="1" t="s">
        <v>83</v>
      </c>
      <c r="O137" s="9">
        <f t="shared" ref="O137:O147" si="171">L137+O136-P136-N137</f>
        <v>1.2477745538958507</v>
      </c>
      <c r="P137" s="9">
        <f t="shared" si="156"/>
        <v>0.43550918672381395</v>
      </c>
      <c r="Q137" s="12">
        <f t="shared" si="157"/>
        <v>0.11323238854819163</v>
      </c>
      <c r="R137" s="9">
        <f t="shared" si="158"/>
        <v>0.19735245833333334</v>
      </c>
      <c r="S137" s="13">
        <f t="shared" si="159"/>
        <v>0.57375717284929506</v>
      </c>
      <c r="T137" s="2">
        <f t="shared" si="160"/>
        <v>0.01</v>
      </c>
      <c r="U137" s="14">
        <f t="shared" si="161"/>
        <v>5.7375717284929503E-3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0.01</v>
      </c>
      <c r="AF137" s="2">
        <v>0.49</v>
      </c>
      <c r="AG137" s="14">
        <f t="shared" si="162"/>
        <v>4.8999999999999998E-3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0.02</v>
      </c>
      <c r="AR137" s="2">
        <v>0.5</v>
      </c>
      <c r="AS137" s="2">
        <f t="shared" si="163"/>
        <v>0.01</v>
      </c>
      <c r="AT137" s="1">
        <f t="shared" si="164"/>
        <v>2.0637571728492954E-2</v>
      </c>
      <c r="AU137" s="9">
        <f t="shared" si="165"/>
        <v>75.904791666666668</v>
      </c>
      <c r="AV137" s="1">
        <f t="shared" si="166"/>
        <v>0.26</v>
      </c>
      <c r="AW137" s="1">
        <f t="shared" si="167"/>
        <v>0</v>
      </c>
      <c r="AX137" s="1">
        <f t="shared" si="16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9"/>
        <v>25.0288447671429</v>
      </c>
      <c r="E138" s="10">
        <f t="shared" si="170"/>
        <v>25.074989964193598</v>
      </c>
      <c r="F138" s="7" t="s">
        <v>83</v>
      </c>
      <c r="G138" s="1">
        <v>3</v>
      </c>
      <c r="H138" s="9">
        <f t="shared" si="151"/>
        <v>25.0288447671429</v>
      </c>
      <c r="I138" s="9">
        <f t="shared" si="152"/>
        <v>298.17884476714289</v>
      </c>
      <c r="J138" s="9">
        <f t="shared" si="153"/>
        <v>0.34726966388754338</v>
      </c>
      <c r="K138" s="9">
        <f t="shared" si="154"/>
        <v>75.904791666666668</v>
      </c>
      <c r="L138" s="9">
        <f t="shared" si="155"/>
        <v>0.75904791666666671</v>
      </c>
      <c r="M138" s="1" t="s">
        <v>83</v>
      </c>
      <c r="O138" s="9">
        <f t="shared" si="171"/>
        <v>1.5713132838387036</v>
      </c>
      <c r="P138" s="9">
        <f t="shared" si="156"/>
        <v>0.54566943594069861</v>
      </c>
      <c r="Q138" s="12">
        <f t="shared" si="157"/>
        <v>0.14187405334458164</v>
      </c>
      <c r="R138" s="9">
        <f t="shared" si="158"/>
        <v>0.19735245833333334</v>
      </c>
      <c r="S138" s="13">
        <f t="shared" si="159"/>
        <v>0.718886678902944</v>
      </c>
      <c r="T138" s="2">
        <f t="shared" si="160"/>
        <v>0.01</v>
      </c>
      <c r="U138" s="14">
        <f t="shared" si="161"/>
        <v>7.1888667890294402E-3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0.01</v>
      </c>
      <c r="AF138" s="2">
        <v>0.49</v>
      </c>
      <c r="AG138" s="14">
        <f t="shared" si="162"/>
        <v>4.8999999999999998E-3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0.02</v>
      </c>
      <c r="AR138" s="2">
        <v>0.5</v>
      </c>
      <c r="AS138" s="2">
        <f t="shared" si="163"/>
        <v>0.01</v>
      </c>
      <c r="AT138" s="1">
        <f t="shared" si="164"/>
        <v>2.2088866789029438E-2</v>
      </c>
      <c r="AU138" s="9">
        <f t="shared" si="165"/>
        <v>75.904791666666668</v>
      </c>
      <c r="AV138" s="1">
        <f t="shared" si="166"/>
        <v>0.26</v>
      </c>
      <c r="AW138" s="1">
        <f t="shared" si="167"/>
        <v>0</v>
      </c>
      <c r="AX138" s="1">
        <f t="shared" si="168"/>
        <v>0</v>
      </c>
    </row>
    <row r="139" spans="1:54" x14ac:dyDescent="0.15">
      <c r="C139" s="7">
        <v>3</v>
      </c>
      <c r="D139" s="7">
        <f t="shared" si="169"/>
        <v>25.3310526080645</v>
      </c>
      <c r="E139" s="10">
        <f t="shared" si="170"/>
        <v>25.0288447671429</v>
      </c>
      <c r="F139" s="7" t="s">
        <v>83</v>
      </c>
      <c r="G139" s="1">
        <v>4</v>
      </c>
      <c r="H139" s="9">
        <f t="shared" si="151"/>
        <v>25.3310526080645</v>
      </c>
      <c r="I139" s="9">
        <f t="shared" si="152"/>
        <v>298.48105260806449</v>
      </c>
      <c r="J139" s="9">
        <f t="shared" si="153"/>
        <v>0.35894296869450371</v>
      </c>
      <c r="K139" s="9">
        <f t="shared" si="154"/>
        <v>75.904791666666668</v>
      </c>
      <c r="L139" s="9">
        <f t="shared" si="155"/>
        <v>0.75904791666666671</v>
      </c>
      <c r="M139" s="1" t="s">
        <v>83</v>
      </c>
      <c r="O139" s="9">
        <f t="shared" si="171"/>
        <v>1.7846917645646718</v>
      </c>
      <c r="P139" s="9">
        <f t="shared" si="156"/>
        <v>0.64060256017747552</v>
      </c>
      <c r="Q139" s="12">
        <f t="shared" si="157"/>
        <v>0.16655666564614363</v>
      </c>
      <c r="R139" s="9">
        <f t="shared" si="158"/>
        <v>0.19735245833333334</v>
      </c>
      <c r="S139" s="13">
        <f t="shared" si="159"/>
        <v>0.84395536317477826</v>
      </c>
      <c r="T139" s="2">
        <f t="shared" si="160"/>
        <v>0.01</v>
      </c>
      <c r="U139" s="14">
        <f t="shared" si="161"/>
        <v>8.4395536317477832E-3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62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63"/>
        <v>0.01</v>
      </c>
      <c r="AT139" s="1">
        <f t="shared" si="164"/>
        <v>2.3339553631747785E-2</v>
      </c>
      <c r="AU139" s="9">
        <f t="shared" si="165"/>
        <v>75.904791666666668</v>
      </c>
      <c r="AV139" s="1">
        <f t="shared" si="166"/>
        <v>0.26</v>
      </c>
      <c r="AW139" s="1">
        <f t="shared" si="167"/>
        <v>0</v>
      </c>
      <c r="AX139" s="1">
        <f t="shared" si="168"/>
        <v>0</v>
      </c>
    </row>
    <row r="140" spans="1:54" x14ac:dyDescent="0.15">
      <c r="C140" s="7">
        <v>4</v>
      </c>
      <c r="D140" s="7">
        <f t="shared" si="169"/>
        <v>25.537913167999999</v>
      </c>
      <c r="E140" s="10">
        <f t="shared" si="170"/>
        <v>25.3310526080645</v>
      </c>
      <c r="F140" s="7" t="s">
        <v>83</v>
      </c>
      <c r="G140" s="1">
        <v>5</v>
      </c>
      <c r="H140" s="9">
        <f t="shared" si="151"/>
        <v>25.537913167999999</v>
      </c>
      <c r="I140" s="9">
        <f t="shared" si="152"/>
        <v>298.68791316799997</v>
      </c>
      <c r="J140" s="9">
        <f t="shared" si="153"/>
        <v>0.36714458731541999</v>
      </c>
      <c r="K140" s="9">
        <f t="shared" si="154"/>
        <v>75.904791666666668</v>
      </c>
      <c r="L140" s="9">
        <f t="shared" si="155"/>
        <v>0.75904791666666671</v>
      </c>
      <c r="M140" s="1" t="s">
        <v>85</v>
      </c>
      <c r="N140" s="9">
        <f>(O139-P139)*$C$24/100</f>
        <v>0</v>
      </c>
      <c r="O140" s="9">
        <f t="shared" si="171"/>
        <v>1.903137121053863</v>
      </c>
      <c r="P140" s="9">
        <f t="shared" si="156"/>
        <v>0.69872649291397704</v>
      </c>
      <c r="Q140" s="12">
        <f t="shared" si="157"/>
        <v>0.18166888815763405</v>
      </c>
      <c r="R140" s="9">
        <f t="shared" si="158"/>
        <v>0.19735245833333334</v>
      </c>
      <c r="S140" s="13">
        <f t="shared" si="159"/>
        <v>0.92053015043162345</v>
      </c>
      <c r="T140" s="2">
        <f t="shared" si="160"/>
        <v>0.01</v>
      </c>
      <c r="U140" s="14">
        <f t="shared" si="161"/>
        <v>9.2053015043162354E-3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62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63"/>
        <v>0.01</v>
      </c>
      <c r="AT140" s="1">
        <f t="shared" si="164"/>
        <v>2.4105301504316237E-2</v>
      </c>
      <c r="AU140" s="9">
        <f t="shared" si="165"/>
        <v>75.904791666666668</v>
      </c>
      <c r="AV140" s="1">
        <f t="shared" si="166"/>
        <v>0.26</v>
      </c>
      <c r="AW140" s="1">
        <f t="shared" si="167"/>
        <v>0</v>
      </c>
      <c r="AX140" s="1">
        <f t="shared" si="168"/>
        <v>0</v>
      </c>
    </row>
    <row r="141" spans="1:54" x14ac:dyDescent="0.15">
      <c r="C141" s="7">
        <v>5</v>
      </c>
      <c r="D141" s="7">
        <f t="shared" si="169"/>
        <v>25.696171031935499</v>
      </c>
      <c r="E141" s="10">
        <f t="shared" si="170"/>
        <v>25.537913167999999</v>
      </c>
      <c r="F141" s="7" t="s">
        <v>85</v>
      </c>
      <c r="G141" s="1">
        <v>6</v>
      </c>
      <c r="H141" s="9">
        <f t="shared" si="151"/>
        <v>25.696171031935499</v>
      </c>
      <c r="I141" s="9">
        <f t="shared" si="152"/>
        <v>298.84617103193546</v>
      </c>
      <c r="J141" s="9">
        <f t="shared" si="153"/>
        <v>0.37353761890498183</v>
      </c>
      <c r="K141" s="9">
        <f t="shared" si="154"/>
        <v>75.904791666666668</v>
      </c>
      <c r="L141" s="9">
        <f t="shared" si="155"/>
        <v>0.75904791666666671</v>
      </c>
      <c r="M141" s="1" t="s">
        <v>83</v>
      </c>
      <c r="O141" s="9">
        <f t="shared" si="171"/>
        <v>1.9634585448065529</v>
      </c>
      <c r="P141" s="9">
        <f t="shared" si="156"/>
        <v>0.73342562964568037</v>
      </c>
      <c r="Q141" s="12">
        <f t="shared" si="157"/>
        <v>0.19069066370787691</v>
      </c>
      <c r="R141" s="9">
        <f t="shared" si="158"/>
        <v>0.19735245833333334</v>
      </c>
      <c r="S141" s="13">
        <f t="shared" si="159"/>
        <v>0.96624417713508037</v>
      </c>
      <c r="T141" s="2">
        <f t="shared" si="160"/>
        <v>0.01</v>
      </c>
      <c r="U141" s="14">
        <f t="shared" si="161"/>
        <v>9.6624417713508035E-3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6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63"/>
        <v>0.01</v>
      </c>
      <c r="AT141" s="1">
        <f t="shared" si="164"/>
        <v>2.4562441771350807E-2</v>
      </c>
      <c r="AU141" s="9">
        <f t="shared" si="165"/>
        <v>75.904791666666668</v>
      </c>
      <c r="AV141" s="1">
        <f t="shared" si="166"/>
        <v>0.26</v>
      </c>
      <c r="AW141" s="1">
        <f t="shared" si="167"/>
        <v>0</v>
      </c>
      <c r="AX141" s="1">
        <f t="shared" si="168"/>
        <v>0</v>
      </c>
    </row>
    <row r="142" spans="1:54" x14ac:dyDescent="0.15">
      <c r="C142" s="7">
        <v>6</v>
      </c>
      <c r="D142" s="7">
        <f t="shared" si="169"/>
        <v>25.440972548333299</v>
      </c>
      <c r="E142" s="10">
        <f t="shared" si="170"/>
        <v>25.696171031935499</v>
      </c>
      <c r="F142" s="7" t="s">
        <v>83</v>
      </c>
      <c r="G142" s="1">
        <v>7</v>
      </c>
      <c r="H142" s="9">
        <f t="shared" si="151"/>
        <v>25.440972548333299</v>
      </c>
      <c r="I142" s="9">
        <f t="shared" si="152"/>
        <v>298.5909725483333</v>
      </c>
      <c r="J142" s="9">
        <f t="shared" si="153"/>
        <v>0.36327942066139518</v>
      </c>
      <c r="K142" s="9">
        <f t="shared" si="154"/>
        <v>75.904791666666668</v>
      </c>
      <c r="L142" s="9">
        <f t="shared" si="155"/>
        <v>0.75904791666666671</v>
      </c>
      <c r="M142" s="1" t="s">
        <v>83</v>
      </c>
      <c r="O142" s="9">
        <f t="shared" si="171"/>
        <v>1.9890808318275393</v>
      </c>
      <c r="P142" s="9">
        <f t="shared" si="156"/>
        <v>0.72259213223499452</v>
      </c>
      <c r="Q142" s="12">
        <f t="shared" si="157"/>
        <v>0.18787395438109858</v>
      </c>
      <c r="R142" s="9">
        <f t="shared" si="158"/>
        <v>0.19735245833333334</v>
      </c>
      <c r="S142" s="13">
        <f t="shared" si="159"/>
        <v>0.95197169555280969</v>
      </c>
      <c r="T142" s="2">
        <f t="shared" si="160"/>
        <v>0.01</v>
      </c>
      <c r="U142" s="14">
        <f t="shared" si="161"/>
        <v>9.5197169555280969E-3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6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63"/>
        <v>0.01</v>
      </c>
      <c r="AT142" s="1">
        <f t="shared" si="164"/>
        <v>2.4419716955528095E-2</v>
      </c>
      <c r="AU142" s="9">
        <f t="shared" si="165"/>
        <v>75.904791666666668</v>
      </c>
      <c r="AV142" s="1">
        <f t="shared" si="166"/>
        <v>0.26</v>
      </c>
      <c r="AW142" s="1">
        <f t="shared" si="167"/>
        <v>0</v>
      </c>
      <c r="AX142" s="1">
        <f t="shared" si="168"/>
        <v>0</v>
      </c>
    </row>
    <row r="143" spans="1:54" x14ac:dyDescent="0.15">
      <c r="C143" s="7">
        <v>7</v>
      </c>
      <c r="D143" s="7">
        <f t="shared" si="169"/>
        <v>25.3416100164516</v>
      </c>
      <c r="E143" s="10">
        <f t="shared" si="170"/>
        <v>25.440972548333299</v>
      </c>
      <c r="F143" s="7" t="s">
        <v>83</v>
      </c>
      <c r="G143" s="1">
        <v>8</v>
      </c>
      <c r="H143" s="9">
        <f t="shared" si="151"/>
        <v>25.3416100164516</v>
      </c>
      <c r="I143" s="9">
        <f t="shared" si="152"/>
        <v>298.4916100164516</v>
      </c>
      <c r="J143" s="9">
        <f t="shared" si="153"/>
        <v>0.3593573500485846</v>
      </c>
      <c r="K143" s="9">
        <f t="shared" si="154"/>
        <v>75.904791666666668</v>
      </c>
      <c r="L143" s="9">
        <f t="shared" si="155"/>
        <v>0.75904791666666671</v>
      </c>
      <c r="M143" s="1" t="s">
        <v>83</v>
      </c>
      <c r="O143" s="9">
        <f t="shared" si="171"/>
        <v>2.0255366162592114</v>
      </c>
      <c r="P143" s="9">
        <f t="shared" si="156"/>
        <v>0.72789147084528705</v>
      </c>
      <c r="Q143" s="12">
        <f t="shared" si="157"/>
        <v>0.18925178241977464</v>
      </c>
      <c r="R143" s="9">
        <f t="shared" si="158"/>
        <v>0.19735245833333334</v>
      </c>
      <c r="S143" s="13">
        <f t="shared" si="159"/>
        <v>0.95895325560183065</v>
      </c>
      <c r="T143" s="2">
        <f t="shared" si="160"/>
        <v>0.01</v>
      </c>
      <c r="U143" s="14">
        <f t="shared" si="161"/>
        <v>9.5895325560183074E-3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6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63"/>
        <v>0.01</v>
      </c>
      <c r="AT143" s="1">
        <f t="shared" si="164"/>
        <v>2.4489532556018309E-2</v>
      </c>
      <c r="AU143" s="9">
        <f t="shared" si="165"/>
        <v>75.904791666666668</v>
      </c>
      <c r="AV143" s="1">
        <f t="shared" si="166"/>
        <v>0.26</v>
      </c>
      <c r="AW143" s="1">
        <f t="shared" si="167"/>
        <v>0</v>
      </c>
      <c r="AX143" s="1">
        <f t="shared" si="168"/>
        <v>0</v>
      </c>
    </row>
    <row r="144" spans="1:54" x14ac:dyDescent="0.15">
      <c r="C144" s="7">
        <v>8</v>
      </c>
      <c r="D144" s="7">
        <f t="shared" si="169"/>
        <v>25.214553500000001</v>
      </c>
      <c r="E144" s="10">
        <f t="shared" si="170"/>
        <v>25.3416100164516</v>
      </c>
      <c r="F144" s="7" t="s">
        <v>83</v>
      </c>
      <c r="G144" s="1">
        <v>9</v>
      </c>
      <c r="H144" s="9">
        <f t="shared" si="151"/>
        <v>25.214553500000001</v>
      </c>
      <c r="I144" s="9">
        <f t="shared" si="152"/>
        <v>298.3645535</v>
      </c>
      <c r="J144" s="9">
        <f t="shared" si="153"/>
        <v>0.35440002968268242</v>
      </c>
      <c r="K144" s="9">
        <f t="shared" si="154"/>
        <v>75.904791666666668</v>
      </c>
      <c r="L144" s="9">
        <f t="shared" si="155"/>
        <v>0.75904791666666671</v>
      </c>
      <c r="M144" s="1" t="s">
        <v>83</v>
      </c>
      <c r="O144" s="9">
        <f t="shared" si="171"/>
        <v>2.0566930620805914</v>
      </c>
      <c r="P144" s="9">
        <f t="shared" si="156"/>
        <v>0.72889208224952862</v>
      </c>
      <c r="Q144" s="12">
        <f t="shared" si="157"/>
        <v>0.18951194138487745</v>
      </c>
      <c r="R144" s="9">
        <f t="shared" si="158"/>
        <v>0.19735245833333334</v>
      </c>
      <c r="S144" s="13">
        <f t="shared" si="159"/>
        <v>0.96027150097510794</v>
      </c>
      <c r="T144" s="2">
        <f t="shared" si="160"/>
        <v>0.01</v>
      </c>
      <c r="U144" s="14">
        <f t="shared" si="161"/>
        <v>9.6027150097510797E-3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6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63"/>
        <v>0.01</v>
      </c>
      <c r="AT144" s="1">
        <f t="shared" si="164"/>
        <v>2.4502715009751083E-2</v>
      </c>
      <c r="AU144" s="9">
        <f t="shared" si="165"/>
        <v>75.904791666666668</v>
      </c>
      <c r="AV144" s="1">
        <f t="shared" si="166"/>
        <v>0.26</v>
      </c>
      <c r="AW144" s="1">
        <f t="shared" si="167"/>
        <v>0</v>
      </c>
      <c r="AX144" s="1">
        <f t="shared" si="168"/>
        <v>0</v>
      </c>
    </row>
    <row r="145" spans="3:51" x14ac:dyDescent="0.15">
      <c r="C145" s="7">
        <v>9</v>
      </c>
      <c r="D145" s="7">
        <f t="shared" si="169"/>
        <v>25.628557432000001</v>
      </c>
      <c r="E145" s="10">
        <f t="shared" si="170"/>
        <v>25.214553500000001</v>
      </c>
      <c r="F145" s="7" t="s">
        <v>83</v>
      </c>
      <c r="G145" s="1">
        <v>10</v>
      </c>
      <c r="H145" s="9">
        <f t="shared" si="151"/>
        <v>25.628557432000001</v>
      </c>
      <c r="I145" s="9">
        <f t="shared" si="152"/>
        <v>298.77855743199996</v>
      </c>
      <c r="J145" s="9">
        <f t="shared" si="153"/>
        <v>0.37079360078900414</v>
      </c>
      <c r="K145" s="9">
        <f t="shared" si="154"/>
        <v>75.904791666666668</v>
      </c>
      <c r="L145" s="9">
        <f t="shared" si="155"/>
        <v>0.75904791666666671</v>
      </c>
      <c r="M145" s="1" t="s">
        <v>83</v>
      </c>
      <c r="O145" s="9">
        <f t="shared" si="171"/>
        <v>2.0868488964977296</v>
      </c>
      <c r="P145" s="9">
        <f t="shared" si="156"/>
        <v>0.77379021663495295</v>
      </c>
      <c r="Q145" s="12">
        <f t="shared" si="157"/>
        <v>0.20118545632508777</v>
      </c>
      <c r="R145" s="9">
        <f t="shared" si="158"/>
        <v>0.19735245833333334</v>
      </c>
      <c r="S145" s="13">
        <f t="shared" si="159"/>
        <v>1.0194220939740228</v>
      </c>
      <c r="T145" s="2">
        <f t="shared" si="160"/>
        <v>0.01</v>
      </c>
      <c r="U145" s="14">
        <f t="shared" si="161"/>
        <v>1.0194220939740229E-2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6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63"/>
        <v>0.01</v>
      </c>
      <c r="AT145" s="1">
        <f t="shared" si="164"/>
        <v>2.509422093974023E-2</v>
      </c>
      <c r="AU145" s="9">
        <f t="shared" si="165"/>
        <v>75.904791666666668</v>
      </c>
      <c r="AV145" s="1">
        <f t="shared" si="166"/>
        <v>0.26</v>
      </c>
      <c r="AW145" s="1">
        <f t="shared" si="167"/>
        <v>0</v>
      </c>
      <c r="AX145" s="1">
        <f t="shared" si="168"/>
        <v>0</v>
      </c>
    </row>
    <row r="146" spans="3:51" x14ac:dyDescent="0.15">
      <c r="C146" s="7">
        <v>10</v>
      </c>
      <c r="D146" s="7">
        <f t="shared" si="169"/>
        <v>25.9678108006452</v>
      </c>
      <c r="E146" s="10">
        <f t="shared" si="170"/>
        <v>25.628557432000001</v>
      </c>
      <c r="F146" s="7" t="s">
        <v>83</v>
      </c>
      <c r="G146" s="1">
        <v>11</v>
      </c>
      <c r="H146" s="9">
        <f t="shared" si="151"/>
        <v>25.9678108006452</v>
      </c>
      <c r="I146" s="9">
        <f t="shared" si="152"/>
        <v>299.1178108006452</v>
      </c>
      <c r="J146" s="9">
        <f t="shared" si="153"/>
        <v>0.38475507400934778</v>
      </c>
      <c r="K146" s="9">
        <f t="shared" si="154"/>
        <v>75.904791666666668</v>
      </c>
      <c r="L146" s="9">
        <f t="shared" si="155"/>
        <v>0.75904791666666671</v>
      </c>
      <c r="M146" s="1" t="s">
        <v>85</v>
      </c>
      <c r="N146" s="9">
        <f>(O145-P145)*$C$24/100</f>
        <v>0</v>
      </c>
      <c r="O146" s="9">
        <f t="shared" si="171"/>
        <v>2.0721065965294434</v>
      </c>
      <c r="P146" s="9">
        <f t="shared" si="156"/>
        <v>0.79725352690294371</v>
      </c>
      <c r="Q146" s="12">
        <f t="shared" si="157"/>
        <v>0.20728591699476537</v>
      </c>
      <c r="R146" s="9">
        <f t="shared" si="158"/>
        <v>0.19735245833333334</v>
      </c>
      <c r="S146" s="13">
        <f t="shared" si="159"/>
        <v>1.0503335947538801</v>
      </c>
      <c r="T146" s="2">
        <f t="shared" si="160"/>
        <v>0.01</v>
      </c>
      <c r="U146" s="14">
        <f t="shared" si="161"/>
        <v>1.0503335947538802E-2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6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63"/>
        <v>0.01</v>
      </c>
      <c r="AT146" s="1">
        <f t="shared" si="164"/>
        <v>2.5403335947538803E-2</v>
      </c>
      <c r="AU146" s="9">
        <f t="shared" si="165"/>
        <v>75.904791666666668</v>
      </c>
      <c r="AV146" s="1">
        <f t="shared" si="166"/>
        <v>0.26</v>
      </c>
      <c r="AW146" s="1">
        <f t="shared" si="167"/>
        <v>0</v>
      </c>
      <c r="AX146" s="1">
        <f t="shared" si="168"/>
        <v>0</v>
      </c>
    </row>
    <row r="147" spans="3:51" x14ac:dyDescent="0.15">
      <c r="C147" s="7">
        <v>11</v>
      </c>
      <c r="D147" s="7">
        <f t="shared" si="169"/>
        <v>25.799141170999999</v>
      </c>
      <c r="E147" s="10">
        <f t="shared" si="170"/>
        <v>25.9678108006452</v>
      </c>
      <c r="F147" s="7" t="s">
        <v>85</v>
      </c>
      <c r="G147" s="1">
        <v>12</v>
      </c>
      <c r="H147" s="9">
        <f t="shared" si="151"/>
        <v>25.799141170999999</v>
      </c>
      <c r="I147" s="9">
        <f t="shared" si="152"/>
        <v>298.94914117099995</v>
      </c>
      <c r="J147" s="9">
        <f t="shared" si="153"/>
        <v>0.37775318182148832</v>
      </c>
      <c r="K147" s="9">
        <f t="shared" si="154"/>
        <v>75.904791666666668</v>
      </c>
      <c r="L147" s="9">
        <f t="shared" si="155"/>
        <v>0.75904791666666671</v>
      </c>
      <c r="M147" s="1" t="s">
        <v>83</v>
      </c>
      <c r="O147" s="9">
        <f t="shared" si="171"/>
        <v>2.0339009862931663</v>
      </c>
      <c r="P147" s="9">
        <f t="shared" si="156"/>
        <v>0.76831256908210688</v>
      </c>
      <c r="Q147" s="12">
        <f t="shared" si="157"/>
        <v>0.1997612679613478</v>
      </c>
      <c r="R147" s="9">
        <f t="shared" si="158"/>
        <v>0.19735245833333334</v>
      </c>
      <c r="S147" s="13">
        <f t="shared" si="159"/>
        <v>1.0122056226122398</v>
      </c>
      <c r="T147" s="2">
        <f t="shared" si="160"/>
        <v>0.01</v>
      </c>
      <c r="U147" s="14">
        <f t="shared" si="161"/>
        <v>1.0122056226122398E-2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62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63"/>
        <v>0.01</v>
      </c>
      <c r="AT147" s="1">
        <f t="shared" si="164"/>
        <v>2.5022056226122399E-2</v>
      </c>
      <c r="AU147" s="9">
        <f t="shared" si="165"/>
        <v>75.904791666666668</v>
      </c>
      <c r="AV147" s="1">
        <f t="shared" si="166"/>
        <v>0.26</v>
      </c>
      <c r="AW147" s="1">
        <f t="shared" si="167"/>
        <v>0</v>
      </c>
      <c r="AX147" s="1">
        <f t="shared" si="168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9"/>
        <v>25.8047425096774</v>
      </c>
      <c r="E148" s="10">
        <f t="shared" si="170"/>
        <v>25.799141170999999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1370488</v>
      </c>
      <c r="F2" s="2">
        <v>1287.72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215220508</v>
      </c>
      <c r="F3" s="2">
        <v>1464.818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9620877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18410551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39795222</v>
      </c>
      <c r="F6" s="2">
        <v>118.625</v>
      </c>
      <c r="G6" s="2">
        <v>0.45</v>
      </c>
      <c r="H6" s="2">
        <v>34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5551288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908406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1258881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173317804.48419341</v>
      </c>
      <c r="J13" s="6" t="s">
        <v>37</v>
      </c>
      <c r="K13" s="6">
        <f>I13/(10000*1000)</f>
        <v>17.331780448419341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1287.72</v>
      </c>
      <c r="C26" s="7" t="s">
        <v>82</v>
      </c>
      <c r="D26" s="8">
        <v>25.567072902903199</v>
      </c>
      <c r="E26" s="7"/>
      <c r="F26" s="7"/>
      <c r="G26" s="1">
        <v>1</v>
      </c>
      <c r="H26" s="9">
        <f t="shared" ref="H26:H37" si="0">E27</f>
        <v>25.567072902903199</v>
      </c>
      <c r="I26" s="9">
        <f t="shared" ref="I26:I37" si="1">H26+273.15</f>
        <v>298.71707290290317</v>
      </c>
      <c r="J26" s="9">
        <f t="shared" ref="J26:J37" si="2">EXP(($C$15*(I26-$C$13))/($C$16*I26*$C$13))</f>
        <v>0.36831475998934737</v>
      </c>
      <c r="K26" s="9">
        <f t="shared" ref="K26:K37" si="3">$B$26/12</f>
        <v>107.31</v>
      </c>
      <c r="L26" s="9">
        <f t="shared" ref="L26:L37" si="4">K26*$B$27/100</f>
        <v>1.0730999999999999</v>
      </c>
      <c r="M26" s="1" t="s">
        <v>83</v>
      </c>
      <c r="O26" s="9">
        <f>L26</f>
        <v>1.0730999999999999</v>
      </c>
      <c r="P26" s="9">
        <f t="shared" ref="P26:P37" si="5">O26*J26</f>
        <v>0.39523856894456866</v>
      </c>
      <c r="Q26" s="12">
        <f t="shared" ref="Q26:Q37" si="6">P26*$B$28</f>
        <v>3.9523856894456866E-2</v>
      </c>
      <c r="R26" s="9">
        <f t="shared" ref="R26:R37" si="7">L26*$B$28</f>
        <v>0.10731</v>
      </c>
      <c r="S26" s="13">
        <f t="shared" ref="S26:S37" si="8">Q26/R26</f>
        <v>0.36831475998934737</v>
      </c>
      <c r="T26" s="2">
        <f t="shared" ref="T26:T37" si="9">$B$27/100</f>
        <v>0.01</v>
      </c>
      <c r="U26" s="14">
        <f t="shared" ref="U26:U37" si="10">S26*T26</f>
        <v>3.6831475998934738E-3</v>
      </c>
      <c r="V26" s="13"/>
      <c r="W26" s="2"/>
      <c r="X26" s="14"/>
      <c r="Y26" s="2">
        <v>0.05</v>
      </c>
      <c r="Z26" s="2">
        <v>0.63</v>
      </c>
      <c r="AA26" s="2">
        <f t="shared" ref="AA26:AA37" si="11">Y26*Z26</f>
        <v>3.15E-2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0.02</v>
      </c>
      <c r="AO26" s="2">
        <v>0.03</v>
      </c>
      <c r="AP26" s="2">
        <f t="shared" ref="AP26:AP37" si="12">AO26*AN26</f>
        <v>5.9999999999999995E-4</v>
      </c>
      <c r="AQ26" s="1">
        <f t="shared" ref="AQ26:AQ37" si="13">(AP26+AM26+AD26+AA26+U26+X26+AG26+AJ26)</f>
        <v>3.5783147599893476E-2</v>
      </c>
      <c r="AR26" s="9">
        <f t="shared" ref="AR26:AR37" si="14">$B$26/12</f>
        <v>107.31</v>
      </c>
      <c r="AS26" s="1">
        <f t="shared" ref="AS26:AS37" si="15">$B$28</f>
        <v>0.1</v>
      </c>
      <c r="AT26" s="1">
        <f t="shared" ref="AT26:AT37" si="16">$E$2/12</f>
        <v>114207.33333333333</v>
      </c>
      <c r="AU26" s="1">
        <f t="shared" ref="AU26:AU37" si="17">AT26*10000*AS26*0.67*AR26*AQ26</f>
        <v>293824177.13564014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25.8554617983871</v>
      </c>
      <c r="E27" s="10">
        <f t="shared" ref="E27:E38" si="18">D26</f>
        <v>25.567072902903199</v>
      </c>
      <c r="F27" s="7" t="s">
        <v>83</v>
      </c>
      <c r="G27" s="1">
        <v>2</v>
      </c>
      <c r="H27" s="9">
        <f t="shared" si="0"/>
        <v>25.8554617983871</v>
      </c>
      <c r="I27" s="9">
        <f t="shared" si="1"/>
        <v>299.0054617983871</v>
      </c>
      <c r="J27" s="9">
        <f t="shared" si="2"/>
        <v>0.38007777952113397</v>
      </c>
      <c r="K27" s="9">
        <f t="shared" si="3"/>
        <v>107.31</v>
      </c>
      <c r="L27" s="9">
        <f t="shared" si="4"/>
        <v>1.0730999999999999</v>
      </c>
      <c r="M27" s="1" t="s">
        <v>83</v>
      </c>
      <c r="O27" s="9">
        <f t="shared" ref="O27:O37" si="19">L27+O26-P26-N27</f>
        <v>1.7509614310554311</v>
      </c>
      <c r="P27" s="9">
        <f t="shared" si="5"/>
        <v>0.66550153274269541</v>
      </c>
      <c r="Q27" s="12">
        <f t="shared" si="6"/>
        <v>6.6550153274269538E-2</v>
      </c>
      <c r="R27" s="9">
        <f t="shared" si="7"/>
        <v>0.10731</v>
      </c>
      <c r="S27" s="13">
        <f t="shared" si="8"/>
        <v>0.62016730290065736</v>
      </c>
      <c r="T27" s="2">
        <f t="shared" si="9"/>
        <v>0.01</v>
      </c>
      <c r="U27" s="14">
        <f t="shared" si="10"/>
        <v>6.2016730290065736E-3</v>
      </c>
      <c r="V27" s="13"/>
      <c r="W27" s="2"/>
      <c r="X27" s="14"/>
      <c r="Y27" s="2">
        <v>0.05</v>
      </c>
      <c r="Z27" s="2">
        <v>0.63</v>
      </c>
      <c r="AA27" s="2">
        <f t="shared" si="11"/>
        <v>3.15E-2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0.02</v>
      </c>
      <c r="AO27" s="2">
        <v>0.03</v>
      </c>
      <c r="AP27" s="2">
        <f t="shared" si="12"/>
        <v>5.9999999999999995E-4</v>
      </c>
      <c r="AQ27" s="1">
        <f t="shared" si="13"/>
        <v>3.8301673029006576E-2</v>
      </c>
      <c r="AR27" s="9">
        <f t="shared" si="14"/>
        <v>107.31</v>
      </c>
      <c r="AS27" s="1">
        <f t="shared" si="15"/>
        <v>0.1</v>
      </c>
      <c r="AT27" s="1">
        <f t="shared" si="16"/>
        <v>114207.33333333333</v>
      </c>
      <c r="AU27" s="1">
        <f t="shared" si="17"/>
        <v>314504405.43971878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25.4388072707143</v>
      </c>
      <c r="E28" s="10">
        <f t="shared" si="18"/>
        <v>25.8554617983871</v>
      </c>
      <c r="F28" s="7" t="s">
        <v>83</v>
      </c>
      <c r="G28" s="1">
        <v>3</v>
      </c>
      <c r="H28" s="9">
        <f t="shared" si="0"/>
        <v>25.4388072707143</v>
      </c>
      <c r="I28" s="9">
        <f t="shared" si="1"/>
        <v>298.58880727071426</v>
      </c>
      <c r="J28" s="9">
        <f t="shared" si="2"/>
        <v>0.3631935255193367</v>
      </c>
      <c r="K28" s="9">
        <f t="shared" si="3"/>
        <v>107.31</v>
      </c>
      <c r="L28" s="9">
        <f t="shared" si="4"/>
        <v>1.0730999999999999</v>
      </c>
      <c r="M28" s="1" t="s">
        <v>83</v>
      </c>
      <c r="O28" s="9">
        <f t="shared" si="19"/>
        <v>2.1585598983127356</v>
      </c>
      <c r="P28" s="9">
        <f t="shared" si="5"/>
        <v>0.78397497951286343</v>
      </c>
      <c r="Q28" s="12">
        <f t="shared" si="6"/>
        <v>7.8397497951286352E-2</v>
      </c>
      <c r="R28" s="9">
        <f t="shared" si="7"/>
        <v>0.10731</v>
      </c>
      <c r="S28" s="13">
        <f t="shared" si="8"/>
        <v>0.73057029122436257</v>
      </c>
      <c r="T28" s="2">
        <f t="shared" si="9"/>
        <v>0.01</v>
      </c>
      <c r="U28" s="14">
        <f t="shared" si="10"/>
        <v>7.305702912243626E-3</v>
      </c>
      <c r="V28" s="13"/>
      <c r="W28" s="2"/>
      <c r="X28" s="14"/>
      <c r="Y28" s="2">
        <v>0.05</v>
      </c>
      <c r="Z28" s="2">
        <v>0.63</v>
      </c>
      <c r="AA28" s="2">
        <f t="shared" si="11"/>
        <v>3.15E-2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0.02</v>
      </c>
      <c r="AO28" s="2">
        <v>0.03</v>
      </c>
      <c r="AP28" s="2">
        <f t="shared" si="12"/>
        <v>5.9999999999999995E-4</v>
      </c>
      <c r="AQ28" s="1">
        <f t="shared" si="13"/>
        <v>3.9405702912243629E-2</v>
      </c>
      <c r="AR28" s="9">
        <f t="shared" si="14"/>
        <v>107.31</v>
      </c>
      <c r="AS28" s="1">
        <f t="shared" si="15"/>
        <v>0.1</v>
      </c>
      <c r="AT28" s="1">
        <f t="shared" si="16"/>
        <v>114207.33333333333</v>
      </c>
      <c r="AU28" s="1">
        <f t="shared" si="17"/>
        <v>323569864.84542656</v>
      </c>
    </row>
    <row r="29" spans="1:47" x14ac:dyDescent="0.15">
      <c r="C29" s="7">
        <v>3</v>
      </c>
      <c r="D29" s="8">
        <v>25.146980929032299</v>
      </c>
      <c r="E29" s="10">
        <f t="shared" si="18"/>
        <v>25.4388072707143</v>
      </c>
      <c r="F29" s="7" t="s">
        <v>83</v>
      </c>
      <c r="G29" s="1">
        <v>4</v>
      </c>
      <c r="H29" s="9">
        <f t="shared" si="0"/>
        <v>25.146980929032299</v>
      </c>
      <c r="I29" s="9">
        <f t="shared" si="1"/>
        <v>298.29698092903226</v>
      </c>
      <c r="J29" s="9">
        <f t="shared" si="2"/>
        <v>0.35178979470394078</v>
      </c>
      <c r="K29" s="9">
        <f t="shared" si="3"/>
        <v>107.31</v>
      </c>
      <c r="L29" s="9">
        <f t="shared" si="4"/>
        <v>1.0730999999999999</v>
      </c>
      <c r="M29" s="1" t="s">
        <v>83</v>
      </c>
      <c r="O29" s="9">
        <f t="shared" si="19"/>
        <v>2.4476849187998724</v>
      </c>
      <c r="P29" s="9">
        <f t="shared" si="5"/>
        <v>0.8610705750845391</v>
      </c>
      <c r="Q29" s="12">
        <f t="shared" si="6"/>
        <v>8.6107057508453919E-2</v>
      </c>
      <c r="R29" s="9">
        <f t="shared" si="7"/>
        <v>0.10731</v>
      </c>
      <c r="S29" s="13">
        <f t="shared" si="8"/>
        <v>0.80241410407654379</v>
      </c>
      <c r="T29" s="2">
        <f t="shared" si="9"/>
        <v>0.01</v>
      </c>
      <c r="U29" s="14">
        <f t="shared" si="10"/>
        <v>8.0241410407654382E-3</v>
      </c>
      <c r="V29" s="13"/>
      <c r="W29" s="2"/>
      <c r="X29" s="14"/>
      <c r="Y29" s="2">
        <v>0.05</v>
      </c>
      <c r="Z29" s="2">
        <v>0.63</v>
      </c>
      <c r="AA29" s="2">
        <f t="shared" si="11"/>
        <v>3.15E-2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0.02</v>
      </c>
      <c r="AO29" s="2">
        <v>0.03</v>
      </c>
      <c r="AP29" s="2">
        <f t="shared" si="12"/>
        <v>5.9999999999999995E-4</v>
      </c>
      <c r="AQ29" s="1">
        <f t="shared" si="13"/>
        <v>4.0124141040765442E-2</v>
      </c>
      <c r="AR29" s="9">
        <f t="shared" si="14"/>
        <v>107.31</v>
      </c>
      <c r="AS29" s="1">
        <f t="shared" si="15"/>
        <v>0.1</v>
      </c>
      <c r="AT29" s="1">
        <f t="shared" si="16"/>
        <v>114207.33333333333</v>
      </c>
      <c r="AU29" s="1">
        <f t="shared" si="17"/>
        <v>329469136.04135734</v>
      </c>
    </row>
    <row r="30" spans="1:47" x14ac:dyDescent="0.15">
      <c r="C30" s="7">
        <v>4</v>
      </c>
      <c r="D30" s="8">
        <v>25.084569506333299</v>
      </c>
      <c r="E30" s="10">
        <f t="shared" si="18"/>
        <v>25.146980929032299</v>
      </c>
      <c r="F30" s="7" t="s">
        <v>83</v>
      </c>
      <c r="G30" s="1">
        <v>5</v>
      </c>
      <c r="H30" s="9">
        <f t="shared" si="0"/>
        <v>25.084569506333299</v>
      </c>
      <c r="I30" s="9">
        <f t="shared" si="1"/>
        <v>298.23456950633329</v>
      </c>
      <c r="J30" s="9">
        <f t="shared" si="2"/>
        <v>0.3493949696487002</v>
      </c>
      <c r="K30" s="9">
        <f t="shared" si="3"/>
        <v>107.31</v>
      </c>
      <c r="L30" s="9">
        <f t="shared" si="4"/>
        <v>1.0730999999999999</v>
      </c>
      <c r="M30" s="1" t="s">
        <v>85</v>
      </c>
      <c r="N30" s="9">
        <f>(O29-P29)*C21/100</f>
        <v>1.5072836265295666</v>
      </c>
      <c r="O30" s="9">
        <f t="shared" si="19"/>
        <v>1.1524307171857671</v>
      </c>
      <c r="P30" s="9">
        <f t="shared" si="5"/>
        <v>0.40265349545335088</v>
      </c>
      <c r="Q30" s="12">
        <f t="shared" si="6"/>
        <v>4.0265349545335088E-2</v>
      </c>
      <c r="R30" s="9">
        <f t="shared" si="7"/>
        <v>0.10731</v>
      </c>
      <c r="S30" s="13">
        <f t="shared" si="8"/>
        <v>0.37522457874694892</v>
      </c>
      <c r="T30" s="2">
        <f t="shared" si="9"/>
        <v>0.01</v>
      </c>
      <c r="U30" s="14">
        <f t="shared" si="10"/>
        <v>3.7522457874694893E-3</v>
      </c>
      <c r="V30" s="13"/>
      <c r="W30" s="2"/>
      <c r="X30" s="14"/>
      <c r="Y30" s="2">
        <v>0.05</v>
      </c>
      <c r="Z30" s="2">
        <v>0.63</v>
      </c>
      <c r="AA30" s="2">
        <f t="shared" si="11"/>
        <v>3.15E-2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0.02</v>
      </c>
      <c r="AO30" s="2">
        <v>0.03</v>
      </c>
      <c r="AP30" s="2">
        <f t="shared" si="12"/>
        <v>5.9999999999999995E-4</v>
      </c>
      <c r="AQ30" s="1">
        <f t="shared" si="13"/>
        <v>3.585224578746949E-2</v>
      </c>
      <c r="AR30" s="9">
        <f t="shared" si="14"/>
        <v>107.31</v>
      </c>
      <c r="AS30" s="1">
        <f t="shared" si="15"/>
        <v>0.1</v>
      </c>
      <c r="AT30" s="1">
        <f t="shared" si="16"/>
        <v>114207.33333333333</v>
      </c>
      <c r="AU30" s="1">
        <f t="shared" si="17"/>
        <v>294391559.25453866</v>
      </c>
    </row>
    <row r="31" spans="1:47" x14ac:dyDescent="0.15">
      <c r="C31" s="7">
        <v>5</v>
      </c>
      <c r="D31" s="8">
        <v>24.248416640322599</v>
      </c>
      <c r="E31" s="10">
        <f t="shared" si="18"/>
        <v>25.084569506333299</v>
      </c>
      <c r="F31" s="7" t="s">
        <v>85</v>
      </c>
      <c r="G31" s="1">
        <v>6</v>
      </c>
      <c r="H31" s="9">
        <f t="shared" si="0"/>
        <v>24.248416640322599</v>
      </c>
      <c r="I31" s="9">
        <f t="shared" si="1"/>
        <v>297.39841664032258</v>
      </c>
      <c r="J31" s="9">
        <f t="shared" si="2"/>
        <v>0.31875124575668989</v>
      </c>
      <c r="K31" s="9">
        <f t="shared" si="3"/>
        <v>107.31</v>
      </c>
      <c r="L31" s="9">
        <f t="shared" si="4"/>
        <v>1.0730999999999999</v>
      </c>
      <c r="M31" s="1" t="s">
        <v>83</v>
      </c>
      <c r="O31" s="9">
        <f t="shared" si="19"/>
        <v>1.8228772217324158</v>
      </c>
      <c r="P31" s="9">
        <f t="shared" si="5"/>
        <v>0.58104438528870139</v>
      </c>
      <c r="Q31" s="12">
        <f t="shared" si="6"/>
        <v>5.8104438528870143E-2</v>
      </c>
      <c r="R31" s="9">
        <f t="shared" si="7"/>
        <v>0.10731</v>
      </c>
      <c r="S31" s="13">
        <f t="shared" si="8"/>
        <v>0.54146341001649556</v>
      </c>
      <c r="T31" s="2">
        <f t="shared" si="9"/>
        <v>0.01</v>
      </c>
      <c r="U31" s="14">
        <f t="shared" si="10"/>
        <v>5.414634100164956E-3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3.7514634100164958E-2</v>
      </c>
      <c r="AR31" s="9">
        <f t="shared" si="14"/>
        <v>107.31</v>
      </c>
      <c r="AS31" s="1">
        <f t="shared" si="15"/>
        <v>0.1</v>
      </c>
      <c r="AT31" s="1">
        <f t="shared" si="16"/>
        <v>114207.33333333333</v>
      </c>
      <c r="AU31" s="1">
        <f t="shared" si="17"/>
        <v>308041836.29330605</v>
      </c>
    </row>
    <row r="32" spans="1:47" x14ac:dyDescent="0.15">
      <c r="C32" s="7">
        <v>6</v>
      </c>
      <c r="D32" s="8">
        <v>24.048221532333301</v>
      </c>
      <c r="E32" s="10">
        <f t="shared" si="18"/>
        <v>24.248416640322599</v>
      </c>
      <c r="F32" s="7" t="s">
        <v>83</v>
      </c>
      <c r="G32" s="1">
        <v>7</v>
      </c>
      <c r="H32" s="9">
        <f t="shared" si="0"/>
        <v>24.048221532333301</v>
      </c>
      <c r="I32" s="9">
        <f t="shared" si="1"/>
        <v>297.19822153233326</v>
      </c>
      <c r="J32" s="9">
        <f t="shared" si="2"/>
        <v>0.31179850355093697</v>
      </c>
      <c r="K32" s="9">
        <f t="shared" si="3"/>
        <v>107.31</v>
      </c>
      <c r="L32" s="9">
        <f t="shared" si="4"/>
        <v>1.0730999999999999</v>
      </c>
      <c r="M32" s="1" t="s">
        <v>83</v>
      </c>
      <c r="O32" s="9">
        <f t="shared" si="19"/>
        <v>2.3149328364437145</v>
      </c>
      <c r="P32" s="9">
        <f t="shared" si="5"/>
        <v>0.72179259422407616</v>
      </c>
      <c r="Q32" s="12">
        <f t="shared" si="6"/>
        <v>7.2179259422407618E-2</v>
      </c>
      <c r="R32" s="9">
        <f t="shared" si="7"/>
        <v>0.10731</v>
      </c>
      <c r="S32" s="13">
        <f t="shared" si="8"/>
        <v>0.67262379482254786</v>
      </c>
      <c r="T32" s="2">
        <f t="shared" si="9"/>
        <v>0.01</v>
      </c>
      <c r="U32" s="14">
        <f t="shared" si="10"/>
        <v>6.7262379482254785E-3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3.8826237948225484E-2</v>
      </c>
      <c r="AR32" s="9">
        <f t="shared" si="14"/>
        <v>107.31</v>
      </c>
      <c r="AS32" s="1">
        <f t="shared" si="15"/>
        <v>0.1</v>
      </c>
      <c r="AT32" s="1">
        <f t="shared" si="16"/>
        <v>114207.33333333333</v>
      </c>
      <c r="AU32" s="1">
        <f t="shared" si="17"/>
        <v>318811736.29465395</v>
      </c>
    </row>
    <row r="33" spans="1:48" x14ac:dyDescent="0.15">
      <c r="C33" s="7">
        <v>7</v>
      </c>
      <c r="D33" s="8">
        <v>24.099647672903199</v>
      </c>
      <c r="E33" s="10">
        <f t="shared" si="18"/>
        <v>24.048221532333301</v>
      </c>
      <c r="F33" s="7" t="s">
        <v>83</v>
      </c>
      <c r="G33" s="1">
        <v>8</v>
      </c>
      <c r="H33" s="9">
        <f t="shared" si="0"/>
        <v>24.099647672903199</v>
      </c>
      <c r="I33" s="9">
        <f t="shared" si="1"/>
        <v>297.24964767290317</v>
      </c>
      <c r="J33" s="9">
        <f t="shared" si="2"/>
        <v>0.31357080481537436</v>
      </c>
      <c r="K33" s="9">
        <f t="shared" si="3"/>
        <v>107.31</v>
      </c>
      <c r="L33" s="9">
        <f t="shared" si="4"/>
        <v>1.0730999999999999</v>
      </c>
      <c r="M33" s="1" t="s">
        <v>83</v>
      </c>
      <c r="O33" s="9">
        <f t="shared" si="19"/>
        <v>2.6662402422196383</v>
      </c>
      <c r="P33" s="9">
        <f t="shared" si="5"/>
        <v>0.83605509858395066</v>
      </c>
      <c r="Q33" s="12">
        <f t="shared" si="6"/>
        <v>8.3605509858395072E-2</v>
      </c>
      <c r="R33" s="9">
        <f t="shared" si="7"/>
        <v>0.10731</v>
      </c>
      <c r="S33" s="13">
        <f t="shared" si="8"/>
        <v>0.77910269181245984</v>
      </c>
      <c r="T33" s="2">
        <f t="shared" si="9"/>
        <v>0.01</v>
      </c>
      <c r="U33" s="14">
        <f t="shared" si="10"/>
        <v>7.7910269181245984E-3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3.98910269181246E-2</v>
      </c>
      <c r="AR33" s="9">
        <f t="shared" si="14"/>
        <v>107.31</v>
      </c>
      <c r="AS33" s="1">
        <f t="shared" si="15"/>
        <v>0.1</v>
      </c>
      <c r="AT33" s="1">
        <f t="shared" si="16"/>
        <v>114207.33333333333</v>
      </c>
      <c r="AU33" s="1">
        <f t="shared" si="17"/>
        <v>327554978.96301675</v>
      </c>
    </row>
    <row r="34" spans="1:48" x14ac:dyDescent="0.15">
      <c r="C34" s="7">
        <v>8</v>
      </c>
      <c r="D34" s="8">
        <v>25.614141524838701</v>
      </c>
      <c r="E34" s="10">
        <f t="shared" si="18"/>
        <v>24.099647672903199</v>
      </c>
      <c r="F34" s="7" t="s">
        <v>83</v>
      </c>
      <c r="G34" s="1">
        <v>9</v>
      </c>
      <c r="H34" s="9">
        <f t="shared" si="0"/>
        <v>25.614141524838701</v>
      </c>
      <c r="I34" s="9">
        <f t="shared" si="1"/>
        <v>298.76414152483869</v>
      </c>
      <c r="J34" s="9">
        <f t="shared" si="2"/>
        <v>0.37021100054282224</v>
      </c>
      <c r="K34" s="9">
        <f t="shared" si="3"/>
        <v>107.31</v>
      </c>
      <c r="L34" s="9">
        <f t="shared" si="4"/>
        <v>1.0730999999999999</v>
      </c>
      <c r="M34" s="1" t="s">
        <v>83</v>
      </c>
      <c r="O34" s="9">
        <f t="shared" si="19"/>
        <v>2.9032851436356877</v>
      </c>
      <c r="P34" s="9">
        <f t="shared" si="5"/>
        <v>1.0748280978864793</v>
      </c>
      <c r="Q34" s="12">
        <f t="shared" si="6"/>
        <v>0.10748280978864794</v>
      </c>
      <c r="R34" s="9">
        <f t="shared" si="7"/>
        <v>0.10731</v>
      </c>
      <c r="S34" s="13">
        <f t="shared" si="8"/>
        <v>1.0016103791692101</v>
      </c>
      <c r="T34" s="2">
        <f t="shared" si="9"/>
        <v>0.01</v>
      </c>
      <c r="U34" s="14">
        <f t="shared" si="10"/>
        <v>1.0016103791692101E-2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4.2116103791692103E-2</v>
      </c>
      <c r="AR34" s="9">
        <f t="shared" si="14"/>
        <v>107.31</v>
      </c>
      <c r="AS34" s="1">
        <f t="shared" si="15"/>
        <v>0.1</v>
      </c>
      <c r="AT34" s="1">
        <f t="shared" si="16"/>
        <v>114207.33333333333</v>
      </c>
      <c r="AU34" s="1">
        <f t="shared" si="17"/>
        <v>345825629.402987</v>
      </c>
    </row>
    <row r="35" spans="1:48" x14ac:dyDescent="0.15">
      <c r="C35" s="7">
        <v>9</v>
      </c>
      <c r="D35" s="8">
        <v>26.990165538666702</v>
      </c>
      <c r="E35" s="10">
        <f t="shared" si="18"/>
        <v>25.614141524838701</v>
      </c>
      <c r="F35" s="7" t="s">
        <v>83</v>
      </c>
      <c r="G35" s="1">
        <v>10</v>
      </c>
      <c r="H35" s="9">
        <f t="shared" si="0"/>
        <v>26.990165538666702</v>
      </c>
      <c r="I35" s="9">
        <f t="shared" si="1"/>
        <v>300.14016553866668</v>
      </c>
      <c r="J35" s="9">
        <f t="shared" si="2"/>
        <v>0.42987152762831621</v>
      </c>
      <c r="K35" s="9">
        <f t="shared" si="3"/>
        <v>107.31</v>
      </c>
      <c r="L35" s="9">
        <f t="shared" si="4"/>
        <v>1.0730999999999999</v>
      </c>
      <c r="M35" s="1" t="s">
        <v>83</v>
      </c>
      <c r="O35" s="9">
        <f t="shared" si="19"/>
        <v>2.9015570457492084</v>
      </c>
      <c r="P35" s="9">
        <f t="shared" si="5"/>
        <v>1.2472967597569165</v>
      </c>
      <c r="Q35" s="12">
        <f t="shared" si="6"/>
        <v>0.12472967597569165</v>
      </c>
      <c r="R35" s="9">
        <f t="shared" si="7"/>
        <v>0.10731</v>
      </c>
      <c r="S35" s="13">
        <f t="shared" si="8"/>
        <v>1.1623304070048612</v>
      </c>
      <c r="T35" s="2">
        <f t="shared" si="9"/>
        <v>0.01</v>
      </c>
      <c r="U35" s="14">
        <f t="shared" si="10"/>
        <v>1.1623304070048612E-2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4.3723304070048617E-2</v>
      </c>
      <c r="AR35" s="9">
        <f t="shared" si="14"/>
        <v>107.31</v>
      </c>
      <c r="AS35" s="1">
        <f t="shared" si="15"/>
        <v>0.1</v>
      </c>
      <c r="AT35" s="1">
        <f t="shared" si="16"/>
        <v>114207.33333333333</v>
      </c>
      <c r="AU35" s="1">
        <f t="shared" si="17"/>
        <v>359022743.99336702</v>
      </c>
    </row>
    <row r="36" spans="1:48" x14ac:dyDescent="0.15">
      <c r="C36" s="7">
        <v>10</v>
      </c>
      <c r="D36" s="8">
        <v>27.2805618025806</v>
      </c>
      <c r="E36" s="10">
        <f t="shared" si="18"/>
        <v>26.990165538666702</v>
      </c>
      <c r="F36" s="7" t="s">
        <v>83</v>
      </c>
      <c r="G36" s="1">
        <v>11</v>
      </c>
      <c r="H36" s="9">
        <f t="shared" si="0"/>
        <v>27.2805618025806</v>
      </c>
      <c r="I36" s="9">
        <f t="shared" si="1"/>
        <v>300.4305618025806</v>
      </c>
      <c r="J36" s="9">
        <f t="shared" si="2"/>
        <v>0.44356470345774507</v>
      </c>
      <c r="K36" s="9">
        <f t="shared" si="3"/>
        <v>107.31</v>
      </c>
      <c r="L36" s="9">
        <f t="shared" si="4"/>
        <v>1.0730999999999999</v>
      </c>
      <c r="M36" s="1" t="s">
        <v>85</v>
      </c>
      <c r="N36" s="9">
        <f>(O35-P35)*C21/100</f>
        <v>1.5715472716926775</v>
      </c>
      <c r="O36" s="9">
        <f t="shared" si="19"/>
        <v>1.1558130142996146</v>
      </c>
      <c r="P36" s="9">
        <f t="shared" si="5"/>
        <v>0.51267785694041101</v>
      </c>
      <c r="Q36" s="12">
        <f t="shared" si="6"/>
        <v>5.1267785694041106E-2</v>
      </c>
      <c r="R36" s="9">
        <f t="shared" si="7"/>
        <v>0.10731</v>
      </c>
      <c r="S36" s="13">
        <f t="shared" si="8"/>
        <v>0.47775403684690249</v>
      </c>
      <c r="T36" s="2">
        <f t="shared" si="9"/>
        <v>0.01</v>
      </c>
      <c r="U36" s="14">
        <f t="shared" si="10"/>
        <v>4.7775403684690246E-3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3.6877540368469026E-2</v>
      </c>
      <c r="AR36" s="9">
        <f t="shared" si="14"/>
        <v>107.31</v>
      </c>
      <c r="AS36" s="1">
        <f t="shared" si="15"/>
        <v>0.1</v>
      </c>
      <c r="AT36" s="1">
        <f t="shared" si="16"/>
        <v>114207.33333333333</v>
      </c>
      <c r="AU36" s="1">
        <f t="shared" si="17"/>
        <v>302810503.83572239</v>
      </c>
    </row>
    <row r="37" spans="1:48" x14ac:dyDescent="0.15">
      <c r="C37" s="7">
        <v>11</v>
      </c>
      <c r="D37" s="8">
        <v>26.920815618666701</v>
      </c>
      <c r="E37" s="10">
        <f t="shared" si="18"/>
        <v>27.2805618025806</v>
      </c>
      <c r="F37" s="7" t="s">
        <v>85</v>
      </c>
      <c r="G37" s="1">
        <v>12</v>
      </c>
      <c r="H37" s="9">
        <f t="shared" si="0"/>
        <v>26.920815618666701</v>
      </c>
      <c r="I37" s="9">
        <f t="shared" si="1"/>
        <v>300.0708156186667</v>
      </c>
      <c r="J37" s="9">
        <f t="shared" si="2"/>
        <v>0.4266606371015747</v>
      </c>
      <c r="K37" s="9">
        <f t="shared" si="3"/>
        <v>107.31</v>
      </c>
      <c r="L37" s="9">
        <f t="shared" si="4"/>
        <v>1.0730999999999999</v>
      </c>
      <c r="M37" s="1" t="s">
        <v>83</v>
      </c>
      <c r="O37" s="9">
        <f t="shared" si="19"/>
        <v>1.7162351573592032</v>
      </c>
      <c r="P37" s="9">
        <f t="shared" si="5"/>
        <v>0.73224998565499899</v>
      </c>
      <c r="Q37" s="12">
        <f t="shared" si="6"/>
        <v>7.3224998565499896E-2</v>
      </c>
      <c r="R37" s="9">
        <f t="shared" si="7"/>
        <v>0.10731</v>
      </c>
      <c r="S37" s="13">
        <f t="shared" si="8"/>
        <v>0.68236882457832349</v>
      </c>
      <c r="T37" s="2">
        <f t="shared" si="9"/>
        <v>0.01</v>
      </c>
      <c r="U37" s="14">
        <f t="shared" si="10"/>
        <v>6.8236882457832354E-3</v>
      </c>
      <c r="V37" s="13"/>
      <c r="W37" s="2"/>
      <c r="X37" s="14"/>
      <c r="Y37" s="2">
        <v>0.05</v>
      </c>
      <c r="Z37" s="2">
        <v>0.63</v>
      </c>
      <c r="AA37" s="2">
        <f t="shared" si="11"/>
        <v>3.15E-2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0.02</v>
      </c>
      <c r="AO37" s="2">
        <v>0.03</v>
      </c>
      <c r="AP37" s="2">
        <f t="shared" si="12"/>
        <v>5.9999999999999995E-4</v>
      </c>
      <c r="AQ37" s="1">
        <f t="shared" si="13"/>
        <v>3.8923688245783239E-2</v>
      </c>
      <c r="AR37" s="9">
        <f t="shared" si="14"/>
        <v>107.31</v>
      </c>
      <c r="AS37" s="1">
        <f t="shared" si="15"/>
        <v>0.1</v>
      </c>
      <c r="AT37" s="1">
        <f t="shared" si="16"/>
        <v>114207.33333333333</v>
      </c>
      <c r="AU37" s="1">
        <f t="shared" si="17"/>
        <v>319611924.52324945</v>
      </c>
      <c r="AV37" s="1">
        <f>SUM(AU26:AU37)</f>
        <v>3837438496.0229845</v>
      </c>
    </row>
    <row r="38" spans="1:48" x14ac:dyDescent="0.15">
      <c r="C38" s="7">
        <v>12</v>
      </c>
      <c r="D38" s="8">
        <v>26.891345566774199</v>
      </c>
      <c r="E38" s="10">
        <f t="shared" si="18"/>
        <v>26.920815618666701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1464.818</v>
      </c>
      <c r="C42" s="7" t="s">
        <v>82</v>
      </c>
      <c r="D42" s="7">
        <f>D26</f>
        <v>25.567072902903199</v>
      </c>
      <c r="E42" s="7"/>
      <c r="F42" s="7"/>
      <c r="G42" s="1">
        <v>1</v>
      </c>
      <c r="H42" s="9">
        <f t="shared" ref="H42:H53" si="20">E43</f>
        <v>25.567072902903199</v>
      </c>
      <c r="I42" s="9">
        <f t="shared" ref="I42:I53" si="21">H42+273.15</f>
        <v>298.71707290290317</v>
      </c>
      <c r="J42" s="9">
        <f t="shared" ref="J42:J53" si="22">EXP(($C$15*(I42-$C$13))/($C$16*I42*$C$13))</f>
        <v>0.36831475998934737</v>
      </c>
      <c r="K42" s="9">
        <f t="shared" ref="K42:K53" si="23">$B$42/12</f>
        <v>122.06816666666667</v>
      </c>
      <c r="L42" s="9">
        <f t="shared" ref="L42:L53" si="24">K42*$B$43/100</f>
        <v>1.2206816666666667</v>
      </c>
      <c r="M42" s="1" t="s">
        <v>83</v>
      </c>
      <c r="O42" s="9">
        <f>L42</f>
        <v>1.2206816666666667</v>
      </c>
      <c r="P42" s="9">
        <f t="shared" ref="P42:P53" si="25">O42*J42</f>
        <v>0.44959507508172986</v>
      </c>
      <c r="Q42" s="12">
        <f t="shared" ref="Q42:Q53" si="26">P42*$B$44</f>
        <v>0.10790281801961517</v>
      </c>
      <c r="R42" s="9">
        <f t="shared" ref="R42:R53" si="27">L42*$B$44</f>
        <v>0.29296359999999999</v>
      </c>
      <c r="S42" s="13">
        <f t="shared" ref="S42:S53" si="28">Q42/R42</f>
        <v>0.36831475998934737</v>
      </c>
      <c r="T42" s="2">
        <f t="shared" ref="T42:T53" si="29">$B$43/100</f>
        <v>0.01</v>
      </c>
      <c r="U42" s="14">
        <f t="shared" ref="U42:U53" si="30">S42*T42</f>
        <v>3.6831475998934738E-3</v>
      </c>
      <c r="V42" s="13"/>
      <c r="W42" s="2"/>
      <c r="X42" s="14"/>
      <c r="Y42" s="2">
        <v>0.05</v>
      </c>
      <c r="Z42" s="2">
        <v>0.28999999999999998</v>
      </c>
      <c r="AA42" s="2">
        <f t="shared" ref="AA42:AA53" si="31">Y42*Z42</f>
        <v>1.4499999999999999E-2</v>
      </c>
      <c r="AB42" s="2"/>
      <c r="AC42" s="2"/>
      <c r="AD42" s="2"/>
      <c r="AE42" s="13">
        <v>0.01</v>
      </c>
      <c r="AF42" s="2">
        <v>0.02</v>
      </c>
      <c r="AG42" s="16">
        <f t="shared" ref="AG42:AG53" si="32">AE42*AF42</f>
        <v>2.0000000000000001E-4</v>
      </c>
      <c r="AH42" s="13"/>
      <c r="AI42" s="2"/>
      <c r="AJ42" s="14"/>
      <c r="AL42" s="2"/>
      <c r="AM42" s="2"/>
      <c r="AN42" s="2">
        <v>0.02</v>
      </c>
      <c r="AO42" s="2">
        <v>0.26</v>
      </c>
      <c r="AP42" s="2">
        <f t="shared" ref="AP42:AP53" si="33">AO42*AN42</f>
        <v>5.2000000000000006E-3</v>
      </c>
      <c r="AQ42" s="1">
        <f t="shared" ref="AQ42:AQ53" si="34">(AP42+AM42+AD42+AA42+U42+X42+AG42+AJ42)</f>
        <v>2.358314759989347E-2</v>
      </c>
      <c r="AR42" s="9">
        <f t="shared" ref="AR42:AR53" si="35">$B$42/12</f>
        <v>122.06816666666667</v>
      </c>
      <c r="AS42" s="1">
        <f t="shared" ref="AS42:AS53" si="36">$B$44</f>
        <v>0.24</v>
      </c>
      <c r="AT42" s="1">
        <f t="shared" ref="AT42:AT53" si="37">$E$3/12</f>
        <v>17935042.333333332</v>
      </c>
      <c r="AU42" s="1">
        <f t="shared" ref="AU42:AU53" si="38">AT42*10000*AS42*0.67*AR42*AQ42</f>
        <v>83021894917.574371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39">D27</f>
        <v>25.8554617983871</v>
      </c>
      <c r="E43" s="10">
        <f t="shared" ref="E43:E54" si="40">D42</f>
        <v>25.567072902903199</v>
      </c>
      <c r="F43" s="7" t="s">
        <v>83</v>
      </c>
      <c r="G43" s="1">
        <v>2</v>
      </c>
      <c r="H43" s="9">
        <f t="shared" si="20"/>
        <v>25.8554617983871</v>
      </c>
      <c r="I43" s="9">
        <f t="shared" si="21"/>
        <v>299.0054617983871</v>
      </c>
      <c r="J43" s="9">
        <f t="shared" si="22"/>
        <v>0.38007777952113397</v>
      </c>
      <c r="K43" s="9">
        <f t="shared" si="23"/>
        <v>122.06816666666667</v>
      </c>
      <c r="L43" s="9">
        <f t="shared" si="24"/>
        <v>1.2206816666666667</v>
      </c>
      <c r="M43" s="1" t="s">
        <v>83</v>
      </c>
      <c r="O43" s="9">
        <f t="shared" ref="O43:O53" si="41">L43+O42-P42-N43</f>
        <v>1.9917682582516034</v>
      </c>
      <c r="P43" s="9">
        <f t="shared" si="25"/>
        <v>0.75702685691694593</v>
      </c>
      <c r="Q43" s="12">
        <f t="shared" si="26"/>
        <v>0.18168644566006703</v>
      </c>
      <c r="R43" s="9">
        <f t="shared" si="27"/>
        <v>0.29296359999999999</v>
      </c>
      <c r="S43" s="13">
        <f t="shared" si="28"/>
        <v>0.62016730290065736</v>
      </c>
      <c r="T43" s="2">
        <f t="shared" si="29"/>
        <v>0.01</v>
      </c>
      <c r="U43" s="14">
        <f t="shared" si="30"/>
        <v>6.2016730290065736E-3</v>
      </c>
      <c r="V43" s="13"/>
      <c r="W43" s="2"/>
      <c r="X43" s="14"/>
      <c r="Y43" s="2">
        <v>0.05</v>
      </c>
      <c r="Z43" s="2">
        <v>0.28999999999999998</v>
      </c>
      <c r="AA43" s="2">
        <f t="shared" si="31"/>
        <v>1.4499999999999999E-2</v>
      </c>
      <c r="AB43" s="2"/>
      <c r="AC43" s="2"/>
      <c r="AD43" s="2"/>
      <c r="AE43" s="13">
        <v>0.01</v>
      </c>
      <c r="AF43" s="2">
        <v>0.02</v>
      </c>
      <c r="AG43" s="16">
        <f t="shared" si="32"/>
        <v>2.0000000000000001E-4</v>
      </c>
      <c r="AH43" s="13"/>
      <c r="AI43" s="2"/>
      <c r="AJ43" s="14"/>
      <c r="AK43" s="2"/>
      <c r="AL43" s="2"/>
      <c r="AM43" s="2"/>
      <c r="AN43" s="2">
        <v>0.02</v>
      </c>
      <c r="AO43" s="2">
        <v>0.26</v>
      </c>
      <c r="AP43" s="2">
        <f t="shared" si="33"/>
        <v>5.2000000000000006E-3</v>
      </c>
      <c r="AQ43" s="1">
        <f t="shared" si="34"/>
        <v>2.610167302900657E-2</v>
      </c>
      <c r="AR43" s="9">
        <f t="shared" si="35"/>
        <v>122.06816666666667</v>
      </c>
      <c r="AS43" s="1">
        <f t="shared" si="36"/>
        <v>0.24</v>
      </c>
      <c r="AT43" s="1">
        <f t="shared" si="37"/>
        <v>17935042.333333332</v>
      </c>
      <c r="AU43" s="1">
        <f t="shared" si="38"/>
        <v>91888088568.671707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25.4388072707143</v>
      </c>
      <c r="E44" s="10">
        <f t="shared" si="40"/>
        <v>25.8554617983871</v>
      </c>
      <c r="F44" s="7" t="s">
        <v>83</v>
      </c>
      <c r="G44" s="1">
        <v>3</v>
      </c>
      <c r="H44" s="9">
        <f t="shared" si="20"/>
        <v>25.4388072707143</v>
      </c>
      <c r="I44" s="9">
        <f t="shared" si="21"/>
        <v>298.58880727071426</v>
      </c>
      <c r="J44" s="9">
        <f t="shared" si="22"/>
        <v>0.3631935255193367</v>
      </c>
      <c r="K44" s="9">
        <f t="shared" si="23"/>
        <v>122.06816666666667</v>
      </c>
      <c r="L44" s="9">
        <f t="shared" si="24"/>
        <v>1.2206816666666667</v>
      </c>
      <c r="M44" s="1" t="s">
        <v>83</v>
      </c>
      <c r="O44" s="9">
        <f t="shared" si="41"/>
        <v>2.4554230680013243</v>
      </c>
      <c r="P44" s="9">
        <f t="shared" si="25"/>
        <v>0.89179376070890704</v>
      </c>
      <c r="Q44" s="12">
        <f t="shared" si="26"/>
        <v>0.21403050257013767</v>
      </c>
      <c r="R44" s="9">
        <f t="shared" si="27"/>
        <v>0.29296359999999999</v>
      </c>
      <c r="S44" s="13">
        <f t="shared" si="28"/>
        <v>0.73057029122436257</v>
      </c>
      <c r="T44" s="2">
        <f t="shared" si="29"/>
        <v>0.01</v>
      </c>
      <c r="U44" s="14">
        <f t="shared" si="30"/>
        <v>7.305702912243626E-3</v>
      </c>
      <c r="V44" s="13"/>
      <c r="W44" s="2"/>
      <c r="X44" s="14"/>
      <c r="Y44" s="2">
        <v>0.05</v>
      </c>
      <c r="Z44" s="2">
        <v>0.28999999999999998</v>
      </c>
      <c r="AA44" s="2">
        <f t="shared" si="31"/>
        <v>1.4499999999999999E-2</v>
      </c>
      <c r="AB44" s="2"/>
      <c r="AC44" s="2"/>
      <c r="AD44" s="2"/>
      <c r="AE44" s="13">
        <v>0.01</v>
      </c>
      <c r="AF44" s="2">
        <v>0.02</v>
      </c>
      <c r="AG44" s="16">
        <f t="shared" si="32"/>
        <v>2.0000000000000001E-4</v>
      </c>
      <c r="AH44" s="13"/>
      <c r="AI44" s="2"/>
      <c r="AJ44" s="14"/>
      <c r="AL44" s="2"/>
      <c r="AM44" s="2"/>
      <c r="AN44" s="2">
        <v>0.02</v>
      </c>
      <c r="AO44" s="2">
        <v>0.26</v>
      </c>
      <c r="AP44" s="2">
        <f t="shared" si="33"/>
        <v>5.2000000000000006E-3</v>
      </c>
      <c r="AQ44" s="1">
        <f t="shared" si="34"/>
        <v>2.7205702912243623E-2</v>
      </c>
      <c r="AR44" s="9">
        <f t="shared" si="35"/>
        <v>122.06816666666667</v>
      </c>
      <c r="AS44" s="1">
        <f t="shared" si="36"/>
        <v>0.24</v>
      </c>
      <c r="AT44" s="1">
        <f t="shared" si="37"/>
        <v>17935042.333333332</v>
      </c>
      <c r="AU44" s="1">
        <f t="shared" si="38"/>
        <v>95774705169.094559</v>
      </c>
    </row>
    <row r="45" spans="1:48" x14ac:dyDescent="0.15">
      <c r="C45" s="7">
        <v>3</v>
      </c>
      <c r="D45" s="7">
        <f t="shared" si="39"/>
        <v>25.146980929032299</v>
      </c>
      <c r="E45" s="10">
        <f t="shared" si="40"/>
        <v>25.4388072707143</v>
      </c>
      <c r="F45" s="7" t="s">
        <v>83</v>
      </c>
      <c r="G45" s="1">
        <v>4</v>
      </c>
      <c r="H45" s="9">
        <f t="shared" si="20"/>
        <v>25.146980929032299</v>
      </c>
      <c r="I45" s="9">
        <f t="shared" si="21"/>
        <v>298.29698092903226</v>
      </c>
      <c r="J45" s="9">
        <f t="shared" si="22"/>
        <v>0.35178979470394078</v>
      </c>
      <c r="K45" s="9">
        <f t="shared" si="23"/>
        <v>122.06816666666667</v>
      </c>
      <c r="L45" s="9">
        <f t="shared" si="24"/>
        <v>1.2206816666666667</v>
      </c>
      <c r="M45" s="1" t="s">
        <v>83</v>
      </c>
      <c r="O45" s="9">
        <f t="shared" si="41"/>
        <v>2.7843109739590837</v>
      </c>
      <c r="P45" s="9">
        <f t="shared" si="25"/>
        <v>0.97949218592099541</v>
      </c>
      <c r="Q45" s="12">
        <f t="shared" si="26"/>
        <v>0.23507812462103889</v>
      </c>
      <c r="R45" s="9">
        <f t="shared" si="27"/>
        <v>0.29296359999999999</v>
      </c>
      <c r="S45" s="13">
        <f t="shared" si="28"/>
        <v>0.80241410407654357</v>
      </c>
      <c r="T45" s="2">
        <f t="shared" si="29"/>
        <v>0.01</v>
      </c>
      <c r="U45" s="14">
        <f t="shared" si="30"/>
        <v>8.0241410407654364E-3</v>
      </c>
      <c r="V45" s="13"/>
      <c r="W45" s="2"/>
      <c r="X45" s="14"/>
      <c r="Y45" s="2">
        <v>0.05</v>
      </c>
      <c r="Z45" s="2">
        <v>0.28999999999999998</v>
      </c>
      <c r="AA45" s="2">
        <f t="shared" si="31"/>
        <v>1.4499999999999999E-2</v>
      </c>
      <c r="AB45" s="2"/>
      <c r="AC45" s="2"/>
      <c r="AD45" s="2"/>
      <c r="AE45" s="13">
        <v>0.01</v>
      </c>
      <c r="AF45" s="2">
        <v>0.02</v>
      </c>
      <c r="AG45" s="16">
        <f t="shared" si="32"/>
        <v>2.0000000000000001E-4</v>
      </c>
      <c r="AH45" s="13"/>
      <c r="AI45" s="2"/>
      <c r="AJ45" s="14"/>
      <c r="AK45" s="2"/>
      <c r="AL45" s="2"/>
      <c r="AM45" s="2"/>
      <c r="AN45" s="2">
        <v>0.02</v>
      </c>
      <c r="AO45" s="2">
        <v>0.26</v>
      </c>
      <c r="AP45" s="2">
        <f t="shared" si="33"/>
        <v>5.2000000000000006E-3</v>
      </c>
      <c r="AQ45" s="1">
        <f t="shared" si="34"/>
        <v>2.7924141040765432E-2</v>
      </c>
      <c r="AR45" s="9">
        <f t="shared" si="35"/>
        <v>122.06816666666667</v>
      </c>
      <c r="AS45" s="1">
        <f t="shared" si="36"/>
        <v>0.24</v>
      </c>
      <c r="AT45" s="1">
        <f t="shared" si="37"/>
        <v>17935042.333333332</v>
      </c>
      <c r="AU45" s="1">
        <f t="shared" si="38"/>
        <v>98303888118.83728</v>
      </c>
    </row>
    <row r="46" spans="1:48" x14ac:dyDescent="0.15">
      <c r="C46" s="7">
        <v>4</v>
      </c>
      <c r="D46" s="7">
        <f t="shared" si="39"/>
        <v>25.084569506333299</v>
      </c>
      <c r="E46" s="10">
        <f t="shared" si="40"/>
        <v>25.146980929032299</v>
      </c>
      <c r="F46" s="7" t="s">
        <v>83</v>
      </c>
      <c r="G46" s="1">
        <v>5</v>
      </c>
      <c r="H46" s="9">
        <f t="shared" si="20"/>
        <v>25.084569506333299</v>
      </c>
      <c r="I46" s="9">
        <f t="shared" si="21"/>
        <v>298.23456950633329</v>
      </c>
      <c r="J46" s="9">
        <f t="shared" si="22"/>
        <v>0.3493949696487002</v>
      </c>
      <c r="K46" s="9">
        <f t="shared" si="23"/>
        <v>122.06816666666667</v>
      </c>
      <c r="L46" s="9">
        <f t="shared" si="24"/>
        <v>1.2206816666666667</v>
      </c>
      <c r="M46" s="1" t="s">
        <v>85</v>
      </c>
      <c r="N46" s="9">
        <f>(O45-P45)*$C$21/100</f>
        <v>1.7145778486361838</v>
      </c>
      <c r="O46" s="9">
        <f t="shared" si="41"/>
        <v>1.310922606068571</v>
      </c>
      <c r="P46" s="9">
        <f t="shared" si="25"/>
        <v>0.45802976415912333</v>
      </c>
      <c r="Q46" s="12">
        <f t="shared" si="26"/>
        <v>0.1099271433981896</v>
      </c>
      <c r="R46" s="9">
        <f t="shared" si="27"/>
        <v>0.29296359999999999</v>
      </c>
      <c r="S46" s="13">
        <f t="shared" si="28"/>
        <v>0.37522457874694876</v>
      </c>
      <c r="T46" s="2">
        <f t="shared" si="29"/>
        <v>0.01</v>
      </c>
      <c r="U46" s="14">
        <f t="shared" si="30"/>
        <v>3.7522457874694876E-3</v>
      </c>
      <c r="V46" s="13"/>
      <c r="W46" s="2"/>
      <c r="X46" s="14"/>
      <c r="Y46" s="2">
        <v>0.05</v>
      </c>
      <c r="Z46" s="2">
        <v>0.28999999999999998</v>
      </c>
      <c r="AA46" s="2">
        <f t="shared" si="31"/>
        <v>1.4499999999999999E-2</v>
      </c>
      <c r="AB46" s="2"/>
      <c r="AC46" s="2"/>
      <c r="AD46" s="2"/>
      <c r="AE46" s="13">
        <v>0.01</v>
      </c>
      <c r="AF46" s="2">
        <v>0.02</v>
      </c>
      <c r="AG46" s="16">
        <f t="shared" si="32"/>
        <v>2.0000000000000001E-4</v>
      </c>
      <c r="AH46" s="13"/>
      <c r="AI46" s="2"/>
      <c r="AJ46" s="14"/>
      <c r="AL46" s="2"/>
      <c r="AM46" s="2"/>
      <c r="AN46" s="2">
        <v>0.02</v>
      </c>
      <c r="AO46" s="2">
        <v>0.26</v>
      </c>
      <c r="AP46" s="2">
        <f t="shared" si="33"/>
        <v>5.2000000000000006E-3</v>
      </c>
      <c r="AQ46" s="1">
        <f t="shared" si="34"/>
        <v>2.3652245787469484E-2</v>
      </c>
      <c r="AR46" s="9">
        <f t="shared" si="35"/>
        <v>122.06816666666667</v>
      </c>
      <c r="AS46" s="1">
        <f t="shared" si="36"/>
        <v>0.24</v>
      </c>
      <c r="AT46" s="1">
        <f t="shared" si="37"/>
        <v>17935042.333333332</v>
      </c>
      <c r="AU46" s="1">
        <f t="shared" si="38"/>
        <v>83265147538.694229</v>
      </c>
    </row>
    <row r="47" spans="1:48" x14ac:dyDescent="0.15">
      <c r="C47" s="7">
        <v>5</v>
      </c>
      <c r="D47" s="7">
        <f t="shared" si="39"/>
        <v>24.248416640322599</v>
      </c>
      <c r="E47" s="10">
        <f t="shared" si="40"/>
        <v>25.084569506333299</v>
      </c>
      <c r="F47" s="7" t="s">
        <v>85</v>
      </c>
      <c r="G47" s="1">
        <v>6</v>
      </c>
      <c r="H47" s="9">
        <f t="shared" si="20"/>
        <v>24.248416640322599</v>
      </c>
      <c r="I47" s="9">
        <f t="shared" si="21"/>
        <v>297.39841664032258</v>
      </c>
      <c r="J47" s="9">
        <f t="shared" si="22"/>
        <v>0.31875124575668989</v>
      </c>
      <c r="K47" s="9">
        <f t="shared" si="23"/>
        <v>122.06816666666667</v>
      </c>
      <c r="L47" s="9">
        <f t="shared" si="24"/>
        <v>1.2206816666666667</v>
      </c>
      <c r="M47" s="1" t="s">
        <v>83</v>
      </c>
      <c r="O47" s="9">
        <f t="shared" si="41"/>
        <v>2.0735745085761144</v>
      </c>
      <c r="P47" s="9">
        <f t="shared" si="25"/>
        <v>0.66095445777795248</v>
      </c>
      <c r="Q47" s="12">
        <f t="shared" si="26"/>
        <v>0.15862906986670858</v>
      </c>
      <c r="R47" s="9">
        <f t="shared" si="27"/>
        <v>0.29296359999999999</v>
      </c>
      <c r="S47" s="13">
        <f t="shared" si="28"/>
        <v>0.54146341001649545</v>
      </c>
      <c r="T47" s="2">
        <f t="shared" si="29"/>
        <v>0.01</v>
      </c>
      <c r="U47" s="14">
        <f t="shared" si="30"/>
        <v>5.4146341001649542E-3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2.5314634100164952E-2</v>
      </c>
      <c r="AR47" s="9">
        <f t="shared" si="35"/>
        <v>122.06816666666667</v>
      </c>
      <c r="AS47" s="1">
        <f t="shared" si="36"/>
        <v>0.24</v>
      </c>
      <c r="AT47" s="1">
        <f t="shared" si="37"/>
        <v>17935042.333333332</v>
      </c>
      <c r="AU47" s="1">
        <f t="shared" si="38"/>
        <v>89117403995.310333</v>
      </c>
    </row>
    <row r="48" spans="1:48" x14ac:dyDescent="0.15">
      <c r="C48" s="7">
        <v>6</v>
      </c>
      <c r="D48" s="7">
        <f t="shared" si="39"/>
        <v>24.048221532333301</v>
      </c>
      <c r="E48" s="10">
        <f t="shared" si="40"/>
        <v>24.248416640322599</v>
      </c>
      <c r="F48" s="7" t="s">
        <v>83</v>
      </c>
      <c r="G48" s="1">
        <v>7</v>
      </c>
      <c r="H48" s="9">
        <f t="shared" si="20"/>
        <v>24.048221532333301</v>
      </c>
      <c r="I48" s="9">
        <f t="shared" si="21"/>
        <v>297.19822153233326</v>
      </c>
      <c r="J48" s="9">
        <f t="shared" si="22"/>
        <v>0.31179850355093697</v>
      </c>
      <c r="K48" s="9">
        <f t="shared" si="23"/>
        <v>122.06816666666667</v>
      </c>
      <c r="L48" s="9">
        <f t="shared" si="24"/>
        <v>1.2206816666666667</v>
      </c>
      <c r="M48" s="1" t="s">
        <v>83</v>
      </c>
      <c r="O48" s="9">
        <f t="shared" si="41"/>
        <v>2.6333017174648283</v>
      </c>
      <c r="P48" s="9">
        <f t="shared" si="25"/>
        <v>0.82105953490364569</v>
      </c>
      <c r="Q48" s="12">
        <f t="shared" si="26"/>
        <v>0.19705428837687497</v>
      </c>
      <c r="R48" s="9">
        <f t="shared" si="27"/>
        <v>0.29296359999999999</v>
      </c>
      <c r="S48" s="13">
        <f t="shared" si="28"/>
        <v>0.67262379482254786</v>
      </c>
      <c r="T48" s="2">
        <f t="shared" si="29"/>
        <v>0.01</v>
      </c>
      <c r="U48" s="14">
        <f t="shared" si="30"/>
        <v>6.7262379482254785E-3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2.6626237948225474E-2</v>
      </c>
      <c r="AR48" s="9">
        <f t="shared" si="35"/>
        <v>122.06816666666667</v>
      </c>
      <c r="AS48" s="1">
        <f t="shared" si="36"/>
        <v>0.24</v>
      </c>
      <c r="AT48" s="1">
        <f t="shared" si="37"/>
        <v>17935042.333333332</v>
      </c>
      <c r="AU48" s="1">
        <f t="shared" si="38"/>
        <v>93734762063.648026</v>
      </c>
    </row>
    <row r="49" spans="1:48" x14ac:dyDescent="0.15">
      <c r="C49" s="7">
        <v>7</v>
      </c>
      <c r="D49" s="7">
        <f t="shared" si="39"/>
        <v>24.099647672903199</v>
      </c>
      <c r="E49" s="10">
        <f t="shared" si="40"/>
        <v>24.048221532333301</v>
      </c>
      <c r="F49" s="7" t="s">
        <v>83</v>
      </c>
      <c r="G49" s="1">
        <v>8</v>
      </c>
      <c r="H49" s="9">
        <f t="shared" si="20"/>
        <v>24.099647672903199</v>
      </c>
      <c r="I49" s="9">
        <f t="shared" si="21"/>
        <v>297.24964767290317</v>
      </c>
      <c r="J49" s="9">
        <f t="shared" si="22"/>
        <v>0.31357080481537436</v>
      </c>
      <c r="K49" s="9">
        <f t="shared" si="23"/>
        <v>122.06816666666667</v>
      </c>
      <c r="L49" s="9">
        <f t="shared" si="24"/>
        <v>1.2206816666666667</v>
      </c>
      <c r="M49" s="1" t="s">
        <v>83</v>
      </c>
      <c r="O49" s="9">
        <f t="shared" si="41"/>
        <v>3.0329238492278492</v>
      </c>
      <c r="P49" s="9">
        <f t="shared" si="25"/>
        <v>0.95103637234611982</v>
      </c>
      <c r="Q49" s="12">
        <f t="shared" si="26"/>
        <v>0.22824872936306875</v>
      </c>
      <c r="R49" s="9">
        <f t="shared" si="27"/>
        <v>0.29296359999999999</v>
      </c>
      <c r="S49" s="13">
        <f t="shared" si="28"/>
        <v>0.77910269181245984</v>
      </c>
      <c r="T49" s="2">
        <f t="shared" si="29"/>
        <v>0.01</v>
      </c>
      <c r="U49" s="14">
        <f t="shared" si="30"/>
        <v>7.7910269181245984E-3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2.7691026918124598E-2</v>
      </c>
      <c r="AR49" s="9">
        <f t="shared" si="35"/>
        <v>122.06816666666667</v>
      </c>
      <c r="AS49" s="1">
        <f t="shared" si="36"/>
        <v>0.24</v>
      </c>
      <c r="AT49" s="1">
        <f t="shared" si="37"/>
        <v>17935042.333333332</v>
      </c>
      <c r="AU49" s="1">
        <f t="shared" si="38"/>
        <v>97483235315.316803</v>
      </c>
    </row>
    <row r="50" spans="1:48" x14ac:dyDescent="0.15">
      <c r="C50" s="7">
        <v>8</v>
      </c>
      <c r="D50" s="7">
        <f t="shared" si="39"/>
        <v>25.614141524838701</v>
      </c>
      <c r="E50" s="10">
        <f t="shared" si="40"/>
        <v>24.099647672903199</v>
      </c>
      <c r="F50" s="7" t="s">
        <v>83</v>
      </c>
      <c r="G50" s="1">
        <v>9</v>
      </c>
      <c r="H50" s="9">
        <f t="shared" si="20"/>
        <v>25.614141524838701</v>
      </c>
      <c r="I50" s="9">
        <f t="shared" si="21"/>
        <v>298.76414152483869</v>
      </c>
      <c r="J50" s="9">
        <f t="shared" si="22"/>
        <v>0.37021100054282224</v>
      </c>
      <c r="K50" s="9">
        <f t="shared" si="23"/>
        <v>122.06816666666667</v>
      </c>
      <c r="L50" s="9">
        <f t="shared" si="24"/>
        <v>1.2206816666666667</v>
      </c>
      <c r="M50" s="1" t="s">
        <v>83</v>
      </c>
      <c r="O50" s="9">
        <f t="shared" si="41"/>
        <v>3.3025691435483959</v>
      </c>
      <c r="P50" s="9">
        <f t="shared" si="25"/>
        <v>1.2226474269949033</v>
      </c>
      <c r="Q50" s="12">
        <f t="shared" si="26"/>
        <v>0.29343538247877676</v>
      </c>
      <c r="R50" s="9">
        <f t="shared" si="27"/>
        <v>0.29296359999999999</v>
      </c>
      <c r="S50" s="13">
        <f t="shared" si="28"/>
        <v>1.0016103791692099</v>
      </c>
      <c r="T50" s="2">
        <f t="shared" si="29"/>
        <v>0.01</v>
      </c>
      <c r="U50" s="14">
        <f t="shared" si="30"/>
        <v>1.0016103791692099E-2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2.9916103791692097E-2</v>
      </c>
      <c r="AR50" s="9">
        <f t="shared" si="35"/>
        <v>122.06816666666667</v>
      </c>
      <c r="AS50" s="1">
        <f t="shared" si="36"/>
        <v>0.24</v>
      </c>
      <c r="AT50" s="1">
        <f t="shared" si="37"/>
        <v>17935042.333333332</v>
      </c>
      <c r="AU50" s="1">
        <f t="shared" si="38"/>
        <v>105316375382.74699</v>
      </c>
    </row>
    <row r="51" spans="1:48" x14ac:dyDescent="0.15">
      <c r="C51" s="7">
        <v>9</v>
      </c>
      <c r="D51" s="7">
        <f t="shared" si="39"/>
        <v>26.990165538666702</v>
      </c>
      <c r="E51" s="10">
        <f t="shared" si="40"/>
        <v>25.614141524838701</v>
      </c>
      <c r="F51" s="7" t="s">
        <v>83</v>
      </c>
      <c r="G51" s="1">
        <v>10</v>
      </c>
      <c r="H51" s="9">
        <f t="shared" si="20"/>
        <v>26.990165538666702</v>
      </c>
      <c r="I51" s="9">
        <f t="shared" si="21"/>
        <v>300.14016553866668</v>
      </c>
      <c r="J51" s="9">
        <f t="shared" si="22"/>
        <v>0.42987152762831621</v>
      </c>
      <c r="K51" s="9">
        <f t="shared" si="23"/>
        <v>122.06816666666667</v>
      </c>
      <c r="L51" s="9">
        <f t="shared" si="24"/>
        <v>1.2206816666666667</v>
      </c>
      <c r="M51" s="1" t="s">
        <v>83</v>
      </c>
      <c r="O51" s="9">
        <f t="shared" si="41"/>
        <v>3.3006033832201589</v>
      </c>
      <c r="P51" s="9">
        <f t="shared" si="25"/>
        <v>1.4188354184400385</v>
      </c>
      <c r="Q51" s="12">
        <f t="shared" si="26"/>
        <v>0.34052050042560922</v>
      </c>
      <c r="R51" s="9">
        <f t="shared" si="27"/>
        <v>0.29296359999999999</v>
      </c>
      <c r="S51" s="13">
        <f t="shared" si="28"/>
        <v>1.1623304070048608</v>
      </c>
      <c r="T51" s="2">
        <f t="shared" si="29"/>
        <v>0.01</v>
      </c>
      <c r="U51" s="14">
        <f t="shared" si="30"/>
        <v>1.1623304070048609E-2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3.1523304070048608E-2</v>
      </c>
      <c r="AR51" s="9">
        <f t="shared" si="35"/>
        <v>122.06816666666667</v>
      </c>
      <c r="AS51" s="1">
        <f t="shared" si="36"/>
        <v>0.24</v>
      </c>
      <c r="AT51" s="1">
        <f t="shared" si="37"/>
        <v>17935042.333333332</v>
      </c>
      <c r="AU51" s="1">
        <f t="shared" si="38"/>
        <v>110974348393.1781</v>
      </c>
    </row>
    <row r="52" spans="1:48" x14ac:dyDescent="0.15">
      <c r="C52" s="7">
        <v>10</v>
      </c>
      <c r="D52" s="7">
        <f t="shared" si="39"/>
        <v>27.2805618025806</v>
      </c>
      <c r="E52" s="10">
        <f t="shared" si="40"/>
        <v>26.990165538666702</v>
      </c>
      <c r="F52" s="7" t="s">
        <v>83</v>
      </c>
      <c r="G52" s="1">
        <v>11</v>
      </c>
      <c r="H52" s="9">
        <f t="shared" si="20"/>
        <v>27.2805618025806</v>
      </c>
      <c r="I52" s="9">
        <f t="shared" si="21"/>
        <v>300.4305618025806</v>
      </c>
      <c r="J52" s="9">
        <f t="shared" si="22"/>
        <v>0.44356470345774507</v>
      </c>
      <c r="K52" s="9">
        <f t="shared" si="23"/>
        <v>122.06816666666667</v>
      </c>
      <c r="L52" s="9">
        <f t="shared" si="24"/>
        <v>1.2206816666666667</v>
      </c>
      <c r="M52" s="1" t="s">
        <v>85</v>
      </c>
      <c r="N52" s="9">
        <f>(O51-P51)*$C$21/100</f>
        <v>1.7876795665411143</v>
      </c>
      <c r="O52" s="9">
        <f t="shared" si="41"/>
        <v>1.3147700649056731</v>
      </c>
      <c r="P52" s="9">
        <f t="shared" si="25"/>
        <v>0.58318559395500513</v>
      </c>
      <c r="Q52" s="12">
        <f t="shared" si="26"/>
        <v>0.13996454254920124</v>
      </c>
      <c r="R52" s="9">
        <f t="shared" si="27"/>
        <v>0.29296359999999999</v>
      </c>
      <c r="S52" s="13">
        <f t="shared" si="28"/>
        <v>0.47775403684690265</v>
      </c>
      <c r="T52" s="2">
        <f t="shared" si="29"/>
        <v>0.01</v>
      </c>
      <c r="U52" s="14">
        <f t="shared" si="30"/>
        <v>4.7775403684690264E-3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2.4677540368469024E-2</v>
      </c>
      <c r="AR52" s="9">
        <f t="shared" si="35"/>
        <v>122.06816666666667</v>
      </c>
      <c r="AS52" s="1">
        <f t="shared" si="36"/>
        <v>0.24</v>
      </c>
      <c r="AT52" s="1">
        <f t="shared" si="37"/>
        <v>17935042.333333332</v>
      </c>
      <c r="AU52" s="1">
        <f t="shared" si="38"/>
        <v>86874585108.583618</v>
      </c>
    </row>
    <row r="53" spans="1:48" x14ac:dyDescent="0.15">
      <c r="C53" s="7">
        <v>11</v>
      </c>
      <c r="D53" s="7">
        <f t="shared" si="39"/>
        <v>26.920815618666701</v>
      </c>
      <c r="E53" s="10">
        <f t="shared" si="40"/>
        <v>27.2805618025806</v>
      </c>
      <c r="F53" s="7" t="s">
        <v>85</v>
      </c>
      <c r="G53" s="1">
        <v>12</v>
      </c>
      <c r="H53" s="9">
        <f t="shared" si="20"/>
        <v>26.920815618666701</v>
      </c>
      <c r="I53" s="9">
        <f t="shared" si="21"/>
        <v>300.0708156186667</v>
      </c>
      <c r="J53" s="9">
        <f t="shared" si="22"/>
        <v>0.4266606371015747</v>
      </c>
      <c r="K53" s="9">
        <f t="shared" si="23"/>
        <v>122.06816666666667</v>
      </c>
      <c r="L53" s="9">
        <f t="shared" si="24"/>
        <v>1.2206816666666667</v>
      </c>
      <c r="M53" s="1" t="s">
        <v>83</v>
      </c>
      <c r="O53" s="9">
        <f t="shared" si="41"/>
        <v>1.9522661376173347</v>
      </c>
      <c r="P53" s="9">
        <f t="shared" si="25"/>
        <v>0.83295511406764255</v>
      </c>
      <c r="Q53" s="12">
        <f t="shared" si="26"/>
        <v>0.19990922737623421</v>
      </c>
      <c r="R53" s="9">
        <f t="shared" si="27"/>
        <v>0.29296359999999999</v>
      </c>
      <c r="S53" s="13">
        <f t="shared" si="28"/>
        <v>0.68236882457832382</v>
      </c>
      <c r="T53" s="2">
        <f t="shared" si="29"/>
        <v>0.01</v>
      </c>
      <c r="U53" s="14">
        <f t="shared" si="30"/>
        <v>6.823688245783238E-3</v>
      </c>
      <c r="V53" s="13"/>
      <c r="W53" s="2"/>
      <c r="X53" s="14"/>
      <c r="Y53" s="2">
        <v>0.05</v>
      </c>
      <c r="Z53" s="2">
        <v>0.28999999999999998</v>
      </c>
      <c r="AA53" s="2">
        <f t="shared" si="31"/>
        <v>1.4499999999999999E-2</v>
      </c>
      <c r="AB53" s="2"/>
      <c r="AC53" s="2"/>
      <c r="AD53" s="2"/>
      <c r="AE53" s="13">
        <v>0.01</v>
      </c>
      <c r="AF53" s="2">
        <v>0.02</v>
      </c>
      <c r="AG53" s="16">
        <f t="shared" si="32"/>
        <v>2.0000000000000001E-4</v>
      </c>
      <c r="AH53" s="13"/>
      <c r="AI53" s="2"/>
      <c r="AJ53" s="14"/>
      <c r="AK53" s="2"/>
      <c r="AL53" s="2"/>
      <c r="AM53" s="2"/>
      <c r="AN53" s="2">
        <v>0.02</v>
      </c>
      <c r="AO53" s="2">
        <v>0.26</v>
      </c>
      <c r="AP53" s="2">
        <f t="shared" si="33"/>
        <v>5.2000000000000006E-3</v>
      </c>
      <c r="AQ53" s="1">
        <f t="shared" si="34"/>
        <v>2.6723688245783236E-2</v>
      </c>
      <c r="AR53" s="9">
        <f t="shared" si="35"/>
        <v>122.06816666666667</v>
      </c>
      <c r="AS53" s="1">
        <f t="shared" si="36"/>
        <v>0.24</v>
      </c>
      <c r="AT53" s="1">
        <f t="shared" si="37"/>
        <v>17935042.333333332</v>
      </c>
      <c r="AU53" s="1">
        <f t="shared" si="38"/>
        <v>94077825190.792404</v>
      </c>
      <c r="AV53" s="1">
        <f>SUM(AU42:AU53)</f>
        <v>1129832259762.4485</v>
      </c>
    </row>
    <row r="54" spans="1:48" x14ac:dyDescent="0.15">
      <c r="C54" s="7">
        <v>12</v>
      </c>
      <c r="D54" s="7">
        <f t="shared" si="39"/>
        <v>26.891345566774199</v>
      </c>
      <c r="E54" s="10">
        <f t="shared" si="40"/>
        <v>26.920815618666701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25.567072902903199</v>
      </c>
      <c r="E58" s="7"/>
      <c r="F58" s="7"/>
      <c r="G58" s="1">
        <v>1</v>
      </c>
      <c r="H58" s="9">
        <f t="shared" ref="H58:H69" si="42">E59</f>
        <v>25.567072902903199</v>
      </c>
      <c r="I58" s="9">
        <f t="shared" ref="I58:I69" si="43">H58+273.15</f>
        <v>298.71707290290317</v>
      </c>
      <c r="J58" s="9">
        <f t="shared" ref="J58:J69" si="44">EXP(($C$15*(I58-$C$13))/($C$16*I58*$C$13))</f>
        <v>0.36831475998934737</v>
      </c>
      <c r="K58" s="9">
        <f t="shared" ref="K58:K69" si="45">$B$58/12</f>
        <v>7.8262083333333337</v>
      </c>
      <c r="L58" s="9">
        <f t="shared" ref="L58:L69" si="46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7">O58*J58</f>
        <v>2.8825080439182974E-2</v>
      </c>
      <c r="Q58" s="12">
        <f t="shared" ref="Q58:Q69" si="48">P58*$B$60</f>
        <v>5.4767652834447648E-3</v>
      </c>
      <c r="R58" s="9">
        <f t="shared" ref="R58:R69" si="49">L58*$B$60</f>
        <v>1.4869795833333335E-2</v>
      </c>
      <c r="S58" s="13">
        <f t="shared" ref="S58:S69" si="50">Q58/R58</f>
        <v>0.36831475998934737</v>
      </c>
      <c r="T58" s="2">
        <f t="shared" ref="T58:T69" si="51">$B$59/100</f>
        <v>0.01</v>
      </c>
      <c r="U58" s="14">
        <f t="shared" ref="U58:U69" si="52">S58*T58</f>
        <v>3.6831475998934738E-3</v>
      </c>
      <c r="V58" s="13"/>
      <c r="W58" s="2"/>
      <c r="X58" s="14"/>
      <c r="Y58" s="2">
        <v>0.05</v>
      </c>
      <c r="Z58" s="2">
        <v>0.21</v>
      </c>
      <c r="AA58" s="2">
        <f t="shared" ref="AA58:AA69" si="53">Y58*Z58</f>
        <v>1.0500000000000001E-2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0.02</v>
      </c>
      <c r="AO58" s="2">
        <v>0.78</v>
      </c>
      <c r="AP58" s="2">
        <f t="shared" ref="AP58:AP69" si="54">AO58*AN58</f>
        <v>1.5600000000000001E-2</v>
      </c>
      <c r="AQ58" s="1">
        <f t="shared" ref="AQ58:AQ69" si="55">(AP58+AM58+AD58+AA58+U58+X58+AG58+AJ58)</f>
        <v>2.9783147599893475E-2</v>
      </c>
      <c r="AR58" s="9">
        <f t="shared" ref="AR58:AR69" si="56">$B$58/12</f>
        <v>7.8262083333333337</v>
      </c>
      <c r="AS58" s="1">
        <f t="shared" ref="AS58:AS69" si="57">$B$60</f>
        <v>0.19</v>
      </c>
      <c r="AT58" s="1">
        <f t="shared" ref="AT58:AT69" si="58">$E$5/12</f>
        <v>1534212.5833333333</v>
      </c>
      <c r="AU58" s="1">
        <f t="shared" ref="AU58:AU69" si="59">AT58*10000*AS58*0.67*AR58*AQ58</f>
        <v>455235312.15440071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25.8554617983871</v>
      </c>
      <c r="E59" s="10">
        <f t="shared" ref="E59:E70" si="61">D58</f>
        <v>25.567072902903199</v>
      </c>
      <c r="F59" s="7" t="s">
        <v>83</v>
      </c>
      <c r="G59" s="1">
        <v>2</v>
      </c>
      <c r="H59" s="9">
        <f t="shared" si="42"/>
        <v>25.8554617983871</v>
      </c>
      <c r="I59" s="9">
        <f t="shared" si="43"/>
        <v>299.0054617983871</v>
      </c>
      <c r="J59" s="9">
        <f t="shared" si="44"/>
        <v>0.38007777952113397</v>
      </c>
      <c r="K59" s="9">
        <f t="shared" si="45"/>
        <v>7.8262083333333337</v>
      </c>
      <c r="L59" s="9">
        <f t="shared" si="46"/>
        <v>7.8262083333333343E-2</v>
      </c>
      <c r="M59" s="1" t="s">
        <v>83</v>
      </c>
      <c r="O59" s="9">
        <f t="shared" ref="O59:O69" si="62">L59+O58-P58-N59</f>
        <v>0.12769908622748372</v>
      </c>
      <c r="P59" s="9">
        <f t="shared" si="47"/>
        <v>4.8535585140219835E-2</v>
      </c>
      <c r="Q59" s="12">
        <f t="shared" si="48"/>
        <v>9.2217611766417691E-3</v>
      </c>
      <c r="R59" s="9">
        <f t="shared" si="49"/>
        <v>1.4869795833333335E-2</v>
      </c>
      <c r="S59" s="13">
        <f t="shared" si="50"/>
        <v>0.62016730290065747</v>
      </c>
      <c r="T59" s="2">
        <f t="shared" si="51"/>
        <v>0.01</v>
      </c>
      <c r="U59" s="14">
        <f t="shared" si="52"/>
        <v>6.2016730290065745E-3</v>
      </c>
      <c r="V59" s="13"/>
      <c r="W59" s="2"/>
      <c r="X59" s="14"/>
      <c r="Y59" s="2">
        <v>0.05</v>
      </c>
      <c r="Z59" s="2">
        <v>0.21</v>
      </c>
      <c r="AA59" s="2">
        <f t="shared" si="53"/>
        <v>1.0500000000000001E-2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0.02</v>
      </c>
      <c r="AO59" s="2">
        <v>0.78</v>
      </c>
      <c r="AP59" s="2">
        <f t="shared" si="54"/>
        <v>1.5600000000000001E-2</v>
      </c>
      <c r="AQ59" s="1">
        <f t="shared" si="55"/>
        <v>3.2301673029006578E-2</v>
      </c>
      <c r="AR59" s="9">
        <f t="shared" si="56"/>
        <v>7.8262083333333337</v>
      </c>
      <c r="AS59" s="1">
        <f t="shared" si="57"/>
        <v>0.19</v>
      </c>
      <c r="AT59" s="1">
        <f t="shared" si="58"/>
        <v>1534212.5833333333</v>
      </c>
      <c r="AU59" s="1">
        <f t="shared" si="59"/>
        <v>493730964.97435987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25.4388072707143</v>
      </c>
      <c r="E60" s="10">
        <f t="shared" si="61"/>
        <v>25.8554617983871</v>
      </c>
      <c r="F60" s="7" t="s">
        <v>83</v>
      </c>
      <c r="G60" s="1">
        <v>3</v>
      </c>
      <c r="H60" s="9">
        <f t="shared" si="42"/>
        <v>25.4388072707143</v>
      </c>
      <c r="I60" s="9">
        <f t="shared" si="43"/>
        <v>298.58880727071426</v>
      </c>
      <c r="J60" s="9">
        <f t="shared" si="44"/>
        <v>0.3631935255193367</v>
      </c>
      <c r="K60" s="9">
        <f t="shared" si="45"/>
        <v>7.8262083333333337</v>
      </c>
      <c r="L60" s="9">
        <f t="shared" si="46"/>
        <v>7.8262083333333343E-2</v>
      </c>
      <c r="M60" s="1" t="s">
        <v>83</v>
      </c>
      <c r="O60" s="9">
        <f t="shared" si="62"/>
        <v>0.15742558442059723</v>
      </c>
      <c r="P60" s="9">
        <f t="shared" si="47"/>
        <v>5.7175953012658674E-2</v>
      </c>
      <c r="Q60" s="12">
        <f t="shared" si="48"/>
        <v>1.0863431072405148E-2</v>
      </c>
      <c r="R60" s="9">
        <f t="shared" si="49"/>
        <v>1.4869795833333335E-2</v>
      </c>
      <c r="S60" s="13">
        <f t="shared" si="50"/>
        <v>0.73057029122436257</v>
      </c>
      <c r="T60" s="2">
        <f t="shared" si="51"/>
        <v>0.01</v>
      </c>
      <c r="U60" s="14">
        <f t="shared" si="52"/>
        <v>7.305702912243626E-3</v>
      </c>
      <c r="V60" s="13"/>
      <c r="W60" s="2"/>
      <c r="X60" s="14"/>
      <c r="Y60" s="2">
        <v>0.05</v>
      </c>
      <c r="Z60" s="2">
        <v>0.21</v>
      </c>
      <c r="AA60" s="2">
        <f t="shared" si="53"/>
        <v>1.0500000000000001E-2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0.02</v>
      </c>
      <c r="AO60" s="2">
        <v>0.78</v>
      </c>
      <c r="AP60" s="2">
        <f t="shared" si="54"/>
        <v>1.5600000000000001E-2</v>
      </c>
      <c r="AQ60" s="1">
        <f t="shared" si="55"/>
        <v>3.340570291224363E-2</v>
      </c>
      <c r="AR60" s="9">
        <f t="shared" si="56"/>
        <v>7.8262083333333337</v>
      </c>
      <c r="AS60" s="1">
        <f t="shared" si="57"/>
        <v>0.19</v>
      </c>
      <c r="AT60" s="1">
        <f t="shared" si="58"/>
        <v>1534212.5833333333</v>
      </c>
      <c r="AU60" s="1">
        <f t="shared" si="59"/>
        <v>510606058.07314986</v>
      </c>
    </row>
    <row r="61" spans="1:48" x14ac:dyDescent="0.15">
      <c r="C61" s="7">
        <v>3</v>
      </c>
      <c r="D61" s="7">
        <f t="shared" si="60"/>
        <v>25.146980929032299</v>
      </c>
      <c r="E61" s="10">
        <f t="shared" si="61"/>
        <v>25.4388072707143</v>
      </c>
      <c r="F61" s="7" t="s">
        <v>83</v>
      </c>
      <c r="G61" s="1">
        <v>4</v>
      </c>
      <c r="H61" s="9">
        <f t="shared" si="42"/>
        <v>25.146980929032299</v>
      </c>
      <c r="I61" s="9">
        <f t="shared" si="43"/>
        <v>298.29698092903226</v>
      </c>
      <c r="J61" s="9">
        <f t="shared" si="44"/>
        <v>0.35178979470394078</v>
      </c>
      <c r="K61" s="9">
        <f t="shared" si="45"/>
        <v>7.8262083333333337</v>
      </c>
      <c r="L61" s="9">
        <f t="shared" si="46"/>
        <v>7.8262083333333343E-2</v>
      </c>
      <c r="M61" s="1" t="s">
        <v>83</v>
      </c>
      <c r="O61" s="9">
        <f t="shared" si="62"/>
        <v>0.17851171474127189</v>
      </c>
      <c r="P61" s="9">
        <f t="shared" si="47"/>
        <v>6.2798599481080478E-2</v>
      </c>
      <c r="Q61" s="12">
        <f t="shared" si="48"/>
        <v>1.1931733901405291E-2</v>
      </c>
      <c r="R61" s="9">
        <f t="shared" si="49"/>
        <v>1.4869795833333335E-2</v>
      </c>
      <c r="S61" s="13">
        <f t="shared" si="50"/>
        <v>0.80241410407654368</v>
      </c>
      <c r="T61" s="2">
        <f t="shared" si="51"/>
        <v>0.01</v>
      </c>
      <c r="U61" s="14">
        <f t="shared" si="52"/>
        <v>8.0241410407654364E-3</v>
      </c>
      <c r="V61" s="13"/>
      <c r="W61" s="2"/>
      <c r="X61" s="14"/>
      <c r="Y61" s="2">
        <v>0.05</v>
      </c>
      <c r="Z61" s="2">
        <v>0.21</v>
      </c>
      <c r="AA61" s="2">
        <f t="shared" si="53"/>
        <v>1.0500000000000001E-2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0.78</v>
      </c>
      <c r="AP61" s="2">
        <f t="shared" si="54"/>
        <v>1.5600000000000001E-2</v>
      </c>
      <c r="AQ61" s="1">
        <f t="shared" si="55"/>
        <v>3.4124141040765436E-2</v>
      </c>
      <c r="AR61" s="9">
        <f t="shared" si="56"/>
        <v>7.8262083333333337</v>
      </c>
      <c r="AS61" s="1">
        <f t="shared" si="57"/>
        <v>0.19</v>
      </c>
      <c r="AT61" s="1">
        <f t="shared" si="58"/>
        <v>1534212.5833333333</v>
      </c>
      <c r="AU61" s="1">
        <f t="shared" si="59"/>
        <v>521587382.48166931</v>
      </c>
    </row>
    <row r="62" spans="1:48" x14ac:dyDescent="0.15">
      <c r="C62" s="7">
        <v>4</v>
      </c>
      <c r="D62" s="7">
        <f t="shared" si="60"/>
        <v>25.084569506333299</v>
      </c>
      <c r="E62" s="10">
        <f t="shared" si="61"/>
        <v>25.146980929032299</v>
      </c>
      <c r="F62" s="7" t="s">
        <v>83</v>
      </c>
      <c r="G62" s="1">
        <v>5</v>
      </c>
      <c r="H62" s="9">
        <f t="shared" si="42"/>
        <v>25.084569506333299</v>
      </c>
      <c r="I62" s="9">
        <f t="shared" si="43"/>
        <v>298.23456950633329</v>
      </c>
      <c r="J62" s="9">
        <f t="shared" si="44"/>
        <v>0.3493949696487002</v>
      </c>
      <c r="K62" s="9">
        <f t="shared" si="45"/>
        <v>7.8262083333333337</v>
      </c>
      <c r="L62" s="9">
        <f t="shared" si="46"/>
        <v>7.8262083333333343E-2</v>
      </c>
      <c r="M62" s="1" t="s">
        <v>85</v>
      </c>
      <c r="N62" s="9">
        <f>(O61-P61)*$C$21/100</f>
        <v>0.10992745949718184</v>
      </c>
      <c r="O62" s="9">
        <f t="shared" si="62"/>
        <v>8.4047739096342902E-2</v>
      </c>
      <c r="P62" s="9">
        <f t="shared" si="47"/>
        <v>2.9365857250608602E-2</v>
      </c>
      <c r="Q62" s="12">
        <f t="shared" si="48"/>
        <v>5.5795128776156347E-3</v>
      </c>
      <c r="R62" s="9">
        <f t="shared" si="49"/>
        <v>1.4869795833333335E-2</v>
      </c>
      <c r="S62" s="13">
        <f t="shared" si="50"/>
        <v>0.37522457874694881</v>
      </c>
      <c r="T62" s="2">
        <f t="shared" si="51"/>
        <v>0.01</v>
      </c>
      <c r="U62" s="14">
        <f t="shared" si="52"/>
        <v>3.752245787469488E-3</v>
      </c>
      <c r="V62" s="13"/>
      <c r="W62" s="2"/>
      <c r="X62" s="14"/>
      <c r="Y62" s="2">
        <v>0.05</v>
      </c>
      <c r="Z62" s="2">
        <v>0.21</v>
      </c>
      <c r="AA62" s="2">
        <f t="shared" si="53"/>
        <v>1.0500000000000001E-2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0.78</v>
      </c>
      <c r="AP62" s="2">
        <f t="shared" si="54"/>
        <v>1.5600000000000001E-2</v>
      </c>
      <c r="AQ62" s="1">
        <f t="shared" si="55"/>
        <v>2.9852245787469488E-2</v>
      </c>
      <c r="AR62" s="9">
        <f t="shared" si="56"/>
        <v>7.8262083333333337</v>
      </c>
      <c r="AS62" s="1">
        <f t="shared" si="57"/>
        <v>0.19</v>
      </c>
      <c r="AT62" s="1">
        <f t="shared" si="58"/>
        <v>1534212.5833333333</v>
      </c>
      <c r="AU62" s="1">
        <f t="shared" si="59"/>
        <v>456291477.72202468</v>
      </c>
    </row>
    <row r="63" spans="1:48" x14ac:dyDescent="0.15">
      <c r="C63" s="7">
        <v>5</v>
      </c>
      <c r="D63" s="7">
        <f t="shared" si="60"/>
        <v>24.248416640322599</v>
      </c>
      <c r="E63" s="10">
        <f t="shared" si="61"/>
        <v>25.084569506333299</v>
      </c>
      <c r="F63" s="7" t="s">
        <v>85</v>
      </c>
      <c r="G63" s="1">
        <v>6</v>
      </c>
      <c r="H63" s="9">
        <f t="shared" si="42"/>
        <v>24.248416640322599</v>
      </c>
      <c r="I63" s="9">
        <f t="shared" si="43"/>
        <v>297.39841664032258</v>
      </c>
      <c r="J63" s="9">
        <f t="shared" si="44"/>
        <v>0.31875124575668989</v>
      </c>
      <c r="K63" s="9">
        <f t="shared" si="45"/>
        <v>7.8262083333333337</v>
      </c>
      <c r="L63" s="9">
        <f t="shared" si="46"/>
        <v>7.8262083333333343E-2</v>
      </c>
      <c r="M63" s="1" t="s">
        <v>83</v>
      </c>
      <c r="O63" s="9">
        <f t="shared" si="62"/>
        <v>0.13294396517906762</v>
      </c>
      <c r="P63" s="9">
        <f t="shared" si="47"/>
        <v>4.2376054516661807E-2</v>
      </c>
      <c r="Q63" s="12">
        <f t="shared" si="48"/>
        <v>8.0514503581657435E-3</v>
      </c>
      <c r="R63" s="9">
        <f t="shared" si="49"/>
        <v>1.4869795833333335E-2</v>
      </c>
      <c r="S63" s="13">
        <f t="shared" si="50"/>
        <v>0.54146341001649545</v>
      </c>
      <c r="T63" s="2">
        <f t="shared" si="51"/>
        <v>0.01</v>
      </c>
      <c r="U63" s="14">
        <f t="shared" si="52"/>
        <v>5.4146341001649542E-3</v>
      </c>
      <c r="V63" s="13"/>
      <c r="W63" s="2"/>
      <c r="X63" s="14"/>
      <c r="Y63" s="2">
        <v>0.05</v>
      </c>
      <c r="Z63" s="2">
        <v>0.21</v>
      </c>
      <c r="AA63" s="2">
        <f t="shared" si="53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4"/>
        <v>1.5600000000000001E-2</v>
      </c>
      <c r="AQ63" s="1">
        <f t="shared" si="55"/>
        <v>3.1514634100164959E-2</v>
      </c>
      <c r="AR63" s="9">
        <f t="shared" si="56"/>
        <v>7.8262083333333337</v>
      </c>
      <c r="AS63" s="1">
        <f t="shared" si="57"/>
        <v>0.19</v>
      </c>
      <c r="AT63" s="1">
        <f t="shared" si="58"/>
        <v>1534212.5833333333</v>
      </c>
      <c r="AU63" s="1">
        <f t="shared" si="59"/>
        <v>481701077.5607757</v>
      </c>
    </row>
    <row r="64" spans="1:48" x14ac:dyDescent="0.15">
      <c r="C64" s="7">
        <v>6</v>
      </c>
      <c r="D64" s="7">
        <f t="shared" si="60"/>
        <v>24.048221532333301</v>
      </c>
      <c r="E64" s="10">
        <f t="shared" si="61"/>
        <v>24.248416640322599</v>
      </c>
      <c r="F64" s="7" t="s">
        <v>83</v>
      </c>
      <c r="G64" s="1">
        <v>7</v>
      </c>
      <c r="H64" s="9">
        <f t="shared" si="42"/>
        <v>24.048221532333301</v>
      </c>
      <c r="I64" s="9">
        <f t="shared" si="43"/>
        <v>297.19822153233326</v>
      </c>
      <c r="J64" s="9">
        <f t="shared" si="44"/>
        <v>0.31179850355093697</v>
      </c>
      <c r="K64" s="9">
        <f t="shared" si="45"/>
        <v>7.8262083333333337</v>
      </c>
      <c r="L64" s="9">
        <f t="shared" si="46"/>
        <v>7.8262083333333343E-2</v>
      </c>
      <c r="M64" s="1" t="s">
        <v>83</v>
      </c>
      <c r="O64" s="9">
        <f t="shared" si="62"/>
        <v>0.16882999399573917</v>
      </c>
      <c r="P64" s="9">
        <f t="shared" si="47"/>
        <v>5.2640939482385143E-2</v>
      </c>
      <c r="Q64" s="12">
        <f t="shared" si="48"/>
        <v>1.0001778501653177E-2</v>
      </c>
      <c r="R64" s="9">
        <f t="shared" si="49"/>
        <v>1.4869795833333335E-2</v>
      </c>
      <c r="S64" s="13">
        <f t="shared" si="50"/>
        <v>0.67262379482254775</v>
      </c>
      <c r="T64" s="2">
        <f t="shared" si="51"/>
        <v>0.01</v>
      </c>
      <c r="U64" s="14">
        <f t="shared" si="52"/>
        <v>6.7262379482254777E-3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3.2826237948225478E-2</v>
      </c>
      <c r="AR64" s="9">
        <f t="shared" si="56"/>
        <v>7.8262083333333337</v>
      </c>
      <c r="AS64" s="1">
        <f t="shared" si="57"/>
        <v>0.19</v>
      </c>
      <c r="AT64" s="1">
        <f t="shared" si="58"/>
        <v>1534212.5833333333</v>
      </c>
      <c r="AU64" s="1">
        <f t="shared" si="59"/>
        <v>501748938.02253824</v>
      </c>
    </row>
    <row r="65" spans="1:48" x14ac:dyDescent="0.15">
      <c r="C65" s="7">
        <v>7</v>
      </c>
      <c r="D65" s="7">
        <f t="shared" si="60"/>
        <v>24.099647672903199</v>
      </c>
      <c r="E65" s="10">
        <f t="shared" si="61"/>
        <v>24.048221532333301</v>
      </c>
      <c r="F65" s="7" t="s">
        <v>83</v>
      </c>
      <c r="G65" s="1">
        <v>8</v>
      </c>
      <c r="H65" s="9">
        <f t="shared" si="42"/>
        <v>24.099647672903199</v>
      </c>
      <c r="I65" s="9">
        <f t="shared" si="43"/>
        <v>297.24964767290317</v>
      </c>
      <c r="J65" s="9">
        <f t="shared" si="44"/>
        <v>0.31357080481537436</v>
      </c>
      <c r="K65" s="9">
        <f t="shared" si="45"/>
        <v>7.8262083333333337</v>
      </c>
      <c r="L65" s="9">
        <f t="shared" si="46"/>
        <v>7.8262083333333343E-2</v>
      </c>
      <c r="M65" s="1" t="s">
        <v>83</v>
      </c>
      <c r="O65" s="9">
        <f t="shared" si="62"/>
        <v>0.19445113784668738</v>
      </c>
      <c r="P65" s="9">
        <f t="shared" si="47"/>
        <v>6.0974199791851064E-2</v>
      </c>
      <c r="Q65" s="12">
        <f t="shared" si="48"/>
        <v>1.1585097960451702E-2</v>
      </c>
      <c r="R65" s="9">
        <f t="shared" si="49"/>
        <v>1.4869795833333335E-2</v>
      </c>
      <c r="S65" s="13">
        <f t="shared" si="50"/>
        <v>0.77910269181245995</v>
      </c>
      <c r="T65" s="2">
        <f t="shared" si="51"/>
        <v>0.01</v>
      </c>
      <c r="U65" s="14">
        <f t="shared" si="52"/>
        <v>7.7910269181245993E-3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3.3891026918124602E-2</v>
      </c>
      <c r="AR65" s="9">
        <f t="shared" si="56"/>
        <v>7.8262083333333337</v>
      </c>
      <c r="AS65" s="1">
        <f t="shared" si="57"/>
        <v>0.19</v>
      </c>
      <c r="AT65" s="1">
        <f t="shared" si="58"/>
        <v>1534212.5833333333</v>
      </c>
      <c r="AU65" s="1">
        <f t="shared" si="59"/>
        <v>518024233.89127725</v>
      </c>
    </row>
    <row r="66" spans="1:48" x14ac:dyDescent="0.15">
      <c r="C66" s="7">
        <v>8</v>
      </c>
      <c r="D66" s="7">
        <f t="shared" si="60"/>
        <v>25.614141524838701</v>
      </c>
      <c r="E66" s="10">
        <f t="shared" si="61"/>
        <v>24.099647672903199</v>
      </c>
      <c r="F66" s="7" t="s">
        <v>83</v>
      </c>
      <c r="G66" s="1">
        <v>9</v>
      </c>
      <c r="H66" s="9">
        <f t="shared" si="42"/>
        <v>25.614141524838701</v>
      </c>
      <c r="I66" s="9">
        <f t="shared" si="43"/>
        <v>298.76414152483869</v>
      </c>
      <c r="J66" s="9">
        <f t="shared" si="44"/>
        <v>0.37021100054282224</v>
      </c>
      <c r="K66" s="9">
        <f t="shared" si="45"/>
        <v>7.8262083333333337</v>
      </c>
      <c r="L66" s="9">
        <f t="shared" si="46"/>
        <v>7.8262083333333343E-2</v>
      </c>
      <c r="M66" s="1" t="s">
        <v>83</v>
      </c>
      <c r="O66" s="9">
        <f t="shared" si="62"/>
        <v>0.21173902138816966</v>
      </c>
      <c r="P66" s="9">
        <f t="shared" si="47"/>
        <v>7.8388114962072333E-2</v>
      </c>
      <c r="Q66" s="12">
        <f t="shared" si="48"/>
        <v>1.4893741842793743E-2</v>
      </c>
      <c r="R66" s="9">
        <f t="shared" si="49"/>
        <v>1.4869795833333335E-2</v>
      </c>
      <c r="S66" s="13">
        <f t="shared" si="50"/>
        <v>1.0016103791692101</v>
      </c>
      <c r="T66" s="2">
        <f t="shared" si="51"/>
        <v>0.01</v>
      </c>
      <c r="U66" s="14">
        <f t="shared" si="52"/>
        <v>1.0016103791692101E-2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3.6116103791692104E-2</v>
      </c>
      <c r="AR66" s="9">
        <f t="shared" si="56"/>
        <v>7.8262083333333337</v>
      </c>
      <c r="AS66" s="1">
        <f t="shared" si="57"/>
        <v>0.19</v>
      </c>
      <c r="AT66" s="1">
        <f t="shared" si="58"/>
        <v>1534212.5833333333</v>
      </c>
      <c r="AU66" s="1">
        <f t="shared" si="59"/>
        <v>552034526.51426589</v>
      </c>
    </row>
    <row r="67" spans="1:48" x14ac:dyDescent="0.15">
      <c r="C67" s="7">
        <v>9</v>
      </c>
      <c r="D67" s="7">
        <f t="shared" si="60"/>
        <v>26.990165538666702</v>
      </c>
      <c r="E67" s="10">
        <f t="shared" si="61"/>
        <v>25.614141524838701</v>
      </c>
      <c r="F67" s="7" t="s">
        <v>83</v>
      </c>
      <c r="G67" s="1">
        <v>10</v>
      </c>
      <c r="H67" s="9">
        <f t="shared" si="42"/>
        <v>26.990165538666702</v>
      </c>
      <c r="I67" s="9">
        <f t="shared" si="43"/>
        <v>300.14016553866668</v>
      </c>
      <c r="J67" s="9">
        <f t="shared" si="44"/>
        <v>0.42987152762831621</v>
      </c>
      <c r="K67" s="9">
        <f t="shared" si="45"/>
        <v>7.8262083333333337</v>
      </c>
      <c r="L67" s="9">
        <f t="shared" si="46"/>
        <v>7.8262083333333343E-2</v>
      </c>
      <c r="M67" s="1" t="s">
        <v>83</v>
      </c>
      <c r="O67" s="9">
        <f t="shared" si="62"/>
        <v>0.21161298975943066</v>
      </c>
      <c r="P67" s="9">
        <f t="shared" si="47"/>
        <v>9.096639917388169E-2</v>
      </c>
      <c r="Q67" s="12">
        <f t="shared" si="48"/>
        <v>1.728361584303752E-2</v>
      </c>
      <c r="R67" s="9">
        <f t="shared" si="49"/>
        <v>1.4869795833333335E-2</v>
      </c>
      <c r="S67" s="13">
        <f t="shared" si="50"/>
        <v>1.162330407004861</v>
      </c>
      <c r="T67" s="2">
        <f t="shared" si="51"/>
        <v>0.01</v>
      </c>
      <c r="U67" s="14">
        <f t="shared" si="52"/>
        <v>1.162330407004861E-2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3.7723304070048612E-2</v>
      </c>
      <c r="AR67" s="9">
        <f t="shared" si="56"/>
        <v>7.8262083333333337</v>
      </c>
      <c r="AS67" s="1">
        <f t="shared" si="57"/>
        <v>0.19</v>
      </c>
      <c r="AT67" s="1">
        <f t="shared" si="58"/>
        <v>1534212.5833333333</v>
      </c>
      <c r="AU67" s="1">
        <f t="shared" si="59"/>
        <v>576600577.43142557</v>
      </c>
    </row>
    <row r="68" spans="1:48" x14ac:dyDescent="0.15">
      <c r="C68" s="7">
        <v>10</v>
      </c>
      <c r="D68" s="7">
        <f t="shared" si="60"/>
        <v>27.2805618025806</v>
      </c>
      <c r="E68" s="10">
        <f t="shared" si="61"/>
        <v>26.990165538666702</v>
      </c>
      <c r="F68" s="7" t="s">
        <v>83</v>
      </c>
      <c r="G68" s="1">
        <v>11</v>
      </c>
      <c r="H68" s="9">
        <f t="shared" si="42"/>
        <v>27.2805618025806</v>
      </c>
      <c r="I68" s="9">
        <f t="shared" si="43"/>
        <v>300.4305618025806</v>
      </c>
      <c r="J68" s="9">
        <f t="shared" si="44"/>
        <v>0.44356470345774507</v>
      </c>
      <c r="K68" s="9">
        <f t="shared" si="45"/>
        <v>7.8262083333333337</v>
      </c>
      <c r="L68" s="9">
        <f t="shared" si="46"/>
        <v>7.8262083333333343E-2</v>
      </c>
      <c r="M68" s="1" t="s">
        <v>85</v>
      </c>
      <c r="N68" s="9">
        <f>(O67-P67)*$C$21/100</f>
        <v>0.11461426105627152</v>
      </c>
      <c r="O68" s="9">
        <f t="shared" si="62"/>
        <v>8.4294412862610787E-2</v>
      </c>
      <c r="P68" s="9">
        <f t="shared" si="47"/>
        <v>3.7390026244548687E-2</v>
      </c>
      <c r="Q68" s="12">
        <f t="shared" si="48"/>
        <v>7.1041049864642505E-3</v>
      </c>
      <c r="R68" s="9">
        <f t="shared" si="49"/>
        <v>1.4869795833333335E-2</v>
      </c>
      <c r="S68" s="13">
        <f t="shared" si="50"/>
        <v>0.47775403684690243</v>
      </c>
      <c r="T68" s="2">
        <f t="shared" si="51"/>
        <v>0.01</v>
      </c>
      <c r="U68" s="14">
        <f t="shared" si="52"/>
        <v>4.7775403684690246E-3</v>
      </c>
      <c r="V68" s="13"/>
      <c r="W68" s="2"/>
      <c r="X68" s="14"/>
      <c r="Y68" s="2">
        <v>0.05</v>
      </c>
      <c r="Z68" s="2">
        <v>0.21</v>
      </c>
      <c r="AA68" s="2">
        <f t="shared" si="53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4"/>
        <v>1.5600000000000001E-2</v>
      </c>
      <c r="AQ68" s="1">
        <f t="shared" si="55"/>
        <v>3.0877540368469028E-2</v>
      </c>
      <c r="AR68" s="9">
        <f t="shared" si="56"/>
        <v>7.8262083333333337</v>
      </c>
      <c r="AS68" s="1">
        <f t="shared" si="57"/>
        <v>0.19</v>
      </c>
      <c r="AT68" s="1">
        <f t="shared" si="58"/>
        <v>1534212.5833333333</v>
      </c>
      <c r="AU68" s="1">
        <f t="shared" si="59"/>
        <v>471963101.9875946</v>
      </c>
    </row>
    <row r="69" spans="1:48" x14ac:dyDescent="0.15">
      <c r="C69" s="7">
        <v>11</v>
      </c>
      <c r="D69" s="7">
        <f t="shared" si="60"/>
        <v>26.920815618666701</v>
      </c>
      <c r="E69" s="10">
        <f t="shared" si="61"/>
        <v>27.2805618025806</v>
      </c>
      <c r="F69" s="7" t="s">
        <v>85</v>
      </c>
      <c r="G69" s="1">
        <v>12</v>
      </c>
      <c r="H69" s="9">
        <f t="shared" si="42"/>
        <v>26.920815618666701</v>
      </c>
      <c r="I69" s="9">
        <f t="shared" si="43"/>
        <v>300.0708156186667</v>
      </c>
      <c r="J69" s="9">
        <f t="shared" si="44"/>
        <v>0.4266606371015747</v>
      </c>
      <c r="K69" s="9">
        <f t="shared" si="45"/>
        <v>7.8262083333333337</v>
      </c>
      <c r="L69" s="9">
        <f t="shared" si="46"/>
        <v>7.8262083333333343E-2</v>
      </c>
      <c r="M69" s="1" t="s">
        <v>83</v>
      </c>
      <c r="O69" s="9">
        <f t="shared" si="62"/>
        <v>0.12516646995139546</v>
      </c>
      <c r="P69" s="9">
        <f t="shared" si="47"/>
        <v>5.3403605813217493E-2</v>
      </c>
      <c r="Q69" s="12">
        <f t="shared" si="48"/>
        <v>1.0146685104511324E-2</v>
      </c>
      <c r="R69" s="9">
        <f t="shared" si="49"/>
        <v>1.4869795833333335E-2</v>
      </c>
      <c r="S69" s="13">
        <f t="shared" si="50"/>
        <v>0.68236882457832382</v>
      </c>
      <c r="T69" s="2">
        <f t="shared" si="51"/>
        <v>0.01</v>
      </c>
      <c r="U69" s="14">
        <f t="shared" si="52"/>
        <v>6.823688245783238E-3</v>
      </c>
      <c r="V69" s="13"/>
      <c r="W69" s="2"/>
      <c r="X69" s="14"/>
      <c r="Y69" s="2">
        <v>0.05</v>
      </c>
      <c r="Z69" s="2">
        <v>0.21</v>
      </c>
      <c r="AA69" s="2">
        <f t="shared" si="53"/>
        <v>1.0500000000000001E-2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0.78</v>
      </c>
      <c r="AP69" s="2">
        <f t="shared" si="54"/>
        <v>1.5600000000000001E-2</v>
      </c>
      <c r="AQ69" s="1">
        <f t="shared" si="55"/>
        <v>3.2923688245783241E-2</v>
      </c>
      <c r="AR69" s="9">
        <f t="shared" si="56"/>
        <v>7.8262083333333337</v>
      </c>
      <c r="AS69" s="1">
        <f t="shared" si="57"/>
        <v>0.19</v>
      </c>
      <c r="AT69" s="1">
        <f t="shared" si="58"/>
        <v>1534212.5833333333</v>
      </c>
      <c r="AU69" s="1">
        <f t="shared" si="59"/>
        <v>503238465.49707574</v>
      </c>
      <c r="AV69" s="1">
        <f>SUM(AU58:AU69)</f>
        <v>6042762116.3105583</v>
      </c>
    </row>
    <row r="70" spans="1:48" x14ac:dyDescent="0.15">
      <c r="C70" s="7">
        <v>12</v>
      </c>
      <c r="D70" s="7">
        <f t="shared" si="60"/>
        <v>26.891345566774199</v>
      </c>
      <c r="E70" s="10">
        <f t="shared" si="61"/>
        <v>26.920815618666701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25.567072902903199</v>
      </c>
      <c r="E73" s="7"/>
      <c r="F73" s="7"/>
      <c r="G73" s="1">
        <v>1</v>
      </c>
      <c r="H73" s="9">
        <f t="shared" ref="H73:H84" si="63">E74</f>
        <v>25.567072902903199</v>
      </c>
      <c r="I73" s="9">
        <f t="shared" ref="I73:I84" si="64">H73+273.15</f>
        <v>298.71707290290317</v>
      </c>
      <c r="J73" s="9">
        <f t="shared" ref="J73:J84" si="65">EXP(($C$15*(I73-$C$13))/($C$16*I73*$C$13))</f>
        <v>0.36831475998934737</v>
      </c>
      <c r="K73" s="9">
        <f t="shared" ref="K73:K84" si="66">$B$73/12</f>
        <v>7.5919999999999996</v>
      </c>
      <c r="L73" s="9">
        <f t="shared" ref="L73:L84" si="67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68">O73*J73</f>
        <v>2.7962456578391252E-2</v>
      </c>
      <c r="Q73" s="12">
        <f t="shared" ref="Q73:Q84" si="69">P73*$B$75</f>
        <v>5.0332421841104251E-3</v>
      </c>
      <c r="R73" s="9">
        <f t="shared" ref="R73:R84" si="70">L73*$B$75</f>
        <v>1.36656E-2</v>
      </c>
      <c r="S73" s="13">
        <f t="shared" ref="S73:S84" si="71">Q73/R73</f>
        <v>0.36831475998934737</v>
      </c>
      <c r="T73" s="2">
        <f t="shared" ref="T73:T84" si="72">$B$74/100</f>
        <v>0.01</v>
      </c>
      <c r="U73" s="14">
        <f t="shared" ref="U73:U84" si="73">S73*T73</f>
        <v>3.6831475998934738E-3</v>
      </c>
      <c r="V73" s="13"/>
      <c r="W73" s="2"/>
      <c r="X73" s="14"/>
      <c r="Y73" s="2">
        <v>0.05</v>
      </c>
      <c r="Z73" s="2">
        <v>0.27</v>
      </c>
      <c r="AA73" s="2">
        <f t="shared" ref="AA73:AA84" si="74">Y73*Z73</f>
        <v>1.3500000000000002E-2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0.02</v>
      </c>
      <c r="AO73" s="2">
        <v>0.72</v>
      </c>
      <c r="AP73" s="2">
        <f t="shared" ref="AP73:AP84" si="75">AO73*AN73</f>
        <v>1.44E-2</v>
      </c>
      <c r="AQ73" s="1">
        <f t="shared" ref="AQ73:AQ84" si="76">(AP73+AM73+AD73+AA73+U73+X73+AG73+AJ73)</f>
        <v>3.1583147599893474E-2</v>
      </c>
      <c r="AR73" s="9">
        <f t="shared" ref="AR73:AR84" si="77">$B$73/12</f>
        <v>7.5919999999999996</v>
      </c>
      <c r="AS73" s="1">
        <f t="shared" ref="AS73:AS84" si="78">$B$75</f>
        <v>0.18</v>
      </c>
      <c r="AT73" s="1">
        <f t="shared" ref="AT73:AT84" si="79">$E$4/12</f>
        <v>801739.75</v>
      </c>
      <c r="AU73" s="1">
        <f t="shared" ref="AU73:AU84" si="80">AT73*10000*AS73*0.67*AR73*AQ73</f>
        <v>231842116.83656037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25.8554617983871</v>
      </c>
      <c r="E74" s="10">
        <f t="shared" ref="E74:E85" si="82">D73</f>
        <v>25.567072902903199</v>
      </c>
      <c r="F74" s="7" t="s">
        <v>83</v>
      </c>
      <c r="G74" s="1">
        <v>2</v>
      </c>
      <c r="H74" s="9">
        <f t="shared" si="63"/>
        <v>25.8554617983871</v>
      </c>
      <c r="I74" s="9">
        <f t="shared" si="64"/>
        <v>299.0054617983871</v>
      </c>
      <c r="J74" s="9">
        <f t="shared" si="65"/>
        <v>0.38007777952113397</v>
      </c>
      <c r="K74" s="9">
        <f t="shared" si="66"/>
        <v>7.5919999999999996</v>
      </c>
      <c r="L74" s="9">
        <f t="shared" si="67"/>
        <v>7.5920000000000001E-2</v>
      </c>
      <c r="M74" s="1" t="s">
        <v>83</v>
      </c>
      <c r="O74" s="9">
        <f t="shared" ref="O74:O84" si="83">L74+O73-P73-N74</f>
        <v>0.12387754342160875</v>
      </c>
      <c r="P74" s="9">
        <f t="shared" si="68"/>
        <v>4.7083101636217914E-2</v>
      </c>
      <c r="Q74" s="12">
        <f t="shared" si="69"/>
        <v>8.4749582945192244E-3</v>
      </c>
      <c r="R74" s="9">
        <f t="shared" si="70"/>
        <v>1.36656E-2</v>
      </c>
      <c r="S74" s="13">
        <f t="shared" si="71"/>
        <v>0.62016730290065747</v>
      </c>
      <c r="T74" s="2">
        <f t="shared" si="72"/>
        <v>0.01</v>
      </c>
      <c r="U74" s="14">
        <f t="shared" si="73"/>
        <v>6.2016730290065745E-3</v>
      </c>
      <c r="V74" s="13"/>
      <c r="W74" s="2"/>
      <c r="X74" s="14"/>
      <c r="Y74" s="2">
        <v>0.05</v>
      </c>
      <c r="Z74" s="2">
        <v>0.27</v>
      </c>
      <c r="AA74" s="2">
        <f t="shared" si="74"/>
        <v>1.3500000000000002E-2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0.02</v>
      </c>
      <c r="AO74" s="2">
        <v>0.72</v>
      </c>
      <c r="AP74" s="2">
        <f t="shared" si="75"/>
        <v>1.44E-2</v>
      </c>
      <c r="AQ74" s="1">
        <f t="shared" si="76"/>
        <v>3.4101673029006574E-2</v>
      </c>
      <c r="AR74" s="9">
        <f t="shared" si="77"/>
        <v>7.5919999999999996</v>
      </c>
      <c r="AS74" s="1">
        <f t="shared" si="78"/>
        <v>0.18</v>
      </c>
      <c r="AT74" s="1">
        <f t="shared" si="79"/>
        <v>801739.75</v>
      </c>
      <c r="AU74" s="1">
        <f t="shared" si="80"/>
        <v>250329832.94989219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25.4388072707143</v>
      </c>
      <c r="E75" s="10">
        <f t="shared" si="82"/>
        <v>25.8554617983871</v>
      </c>
      <c r="F75" s="7" t="s">
        <v>83</v>
      </c>
      <c r="G75" s="1">
        <v>3</v>
      </c>
      <c r="H75" s="9">
        <f t="shared" si="63"/>
        <v>25.4388072707143</v>
      </c>
      <c r="I75" s="9">
        <f t="shared" si="64"/>
        <v>298.58880727071426</v>
      </c>
      <c r="J75" s="9">
        <f t="shared" si="65"/>
        <v>0.3631935255193367</v>
      </c>
      <c r="K75" s="9">
        <f t="shared" si="66"/>
        <v>7.5919999999999996</v>
      </c>
      <c r="L75" s="9">
        <f t="shared" si="67"/>
        <v>7.5920000000000001E-2</v>
      </c>
      <c r="M75" s="1" t="s">
        <v>83</v>
      </c>
      <c r="O75" s="9">
        <f t="shared" si="83"/>
        <v>0.15271444178539084</v>
      </c>
      <c r="P75" s="9">
        <f t="shared" si="68"/>
        <v>5.5464896509753607E-2</v>
      </c>
      <c r="Q75" s="12">
        <f t="shared" si="69"/>
        <v>9.9836813717556483E-3</v>
      </c>
      <c r="R75" s="9">
        <f t="shared" si="70"/>
        <v>1.36656E-2</v>
      </c>
      <c r="S75" s="13">
        <f t="shared" si="71"/>
        <v>0.73057029122436246</v>
      </c>
      <c r="T75" s="2">
        <f t="shared" si="72"/>
        <v>0.01</v>
      </c>
      <c r="U75" s="14">
        <f t="shared" si="73"/>
        <v>7.3057029122436251E-3</v>
      </c>
      <c r="V75" s="13"/>
      <c r="W75" s="2"/>
      <c r="X75" s="14"/>
      <c r="Y75" s="2">
        <v>0.05</v>
      </c>
      <c r="Z75" s="2">
        <v>0.27</v>
      </c>
      <c r="AA75" s="2">
        <f t="shared" si="74"/>
        <v>1.3500000000000002E-2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0.02</v>
      </c>
      <c r="AO75" s="2">
        <v>0.72</v>
      </c>
      <c r="AP75" s="2">
        <f t="shared" si="75"/>
        <v>1.44E-2</v>
      </c>
      <c r="AQ75" s="1">
        <f t="shared" si="76"/>
        <v>3.5205702912243626E-2</v>
      </c>
      <c r="AR75" s="9">
        <f t="shared" si="77"/>
        <v>7.5919999999999996</v>
      </c>
      <c r="AS75" s="1">
        <f t="shared" si="78"/>
        <v>0.18</v>
      </c>
      <c r="AT75" s="1">
        <f t="shared" si="79"/>
        <v>801739.75</v>
      </c>
      <c r="AU75" s="1">
        <f t="shared" si="80"/>
        <v>258434174.81040269</v>
      </c>
    </row>
    <row r="76" spans="1:48" x14ac:dyDescent="0.15">
      <c r="C76" s="7">
        <v>3</v>
      </c>
      <c r="D76" s="7">
        <f t="shared" si="81"/>
        <v>25.146980929032299</v>
      </c>
      <c r="E76" s="10">
        <f t="shared" si="82"/>
        <v>25.4388072707143</v>
      </c>
      <c r="F76" s="7" t="s">
        <v>83</v>
      </c>
      <c r="G76" s="1">
        <v>4</v>
      </c>
      <c r="H76" s="9">
        <f t="shared" si="63"/>
        <v>25.146980929032299</v>
      </c>
      <c r="I76" s="9">
        <f t="shared" si="64"/>
        <v>298.29698092903226</v>
      </c>
      <c r="J76" s="9">
        <f t="shared" si="65"/>
        <v>0.35178979470394078</v>
      </c>
      <c r="K76" s="9">
        <f t="shared" si="66"/>
        <v>7.5919999999999996</v>
      </c>
      <c r="L76" s="9">
        <f t="shared" si="67"/>
        <v>7.5920000000000001E-2</v>
      </c>
      <c r="M76" s="1" t="s">
        <v>83</v>
      </c>
      <c r="O76" s="9">
        <f t="shared" si="83"/>
        <v>0.17316954527563722</v>
      </c>
      <c r="P76" s="9">
        <f t="shared" si="68"/>
        <v>6.0919278781491192E-2</v>
      </c>
      <c r="Q76" s="12">
        <f t="shared" si="69"/>
        <v>1.0965470180668414E-2</v>
      </c>
      <c r="R76" s="9">
        <f t="shared" si="70"/>
        <v>1.36656E-2</v>
      </c>
      <c r="S76" s="13">
        <f t="shared" si="71"/>
        <v>0.80241410407654357</v>
      </c>
      <c r="T76" s="2">
        <f t="shared" si="72"/>
        <v>0.01</v>
      </c>
      <c r="U76" s="14">
        <f t="shared" si="73"/>
        <v>8.0241410407654364E-3</v>
      </c>
      <c r="V76" s="13"/>
      <c r="W76" s="2"/>
      <c r="X76" s="14"/>
      <c r="Y76" s="2">
        <v>0.05</v>
      </c>
      <c r="Z76" s="2">
        <v>0.27</v>
      </c>
      <c r="AA76" s="2">
        <f t="shared" si="74"/>
        <v>1.3500000000000002E-2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0.72</v>
      </c>
      <c r="AP76" s="2">
        <f t="shared" si="75"/>
        <v>1.44E-2</v>
      </c>
      <c r="AQ76" s="1">
        <f t="shared" si="76"/>
        <v>3.5924141040765439E-2</v>
      </c>
      <c r="AR76" s="9">
        <f t="shared" si="77"/>
        <v>7.5919999999999996</v>
      </c>
      <c r="AS76" s="1">
        <f t="shared" si="78"/>
        <v>0.18</v>
      </c>
      <c r="AT76" s="1">
        <f t="shared" si="79"/>
        <v>801739.75</v>
      </c>
      <c r="AU76" s="1">
        <f t="shared" si="80"/>
        <v>263708006.87561318</v>
      </c>
    </row>
    <row r="77" spans="1:48" x14ac:dyDescent="0.15">
      <c r="C77" s="7">
        <v>4</v>
      </c>
      <c r="D77" s="7">
        <f t="shared" si="81"/>
        <v>25.084569506333299</v>
      </c>
      <c r="E77" s="10">
        <f t="shared" si="82"/>
        <v>25.146980929032299</v>
      </c>
      <c r="F77" s="7" t="s">
        <v>83</v>
      </c>
      <c r="G77" s="1">
        <v>5</v>
      </c>
      <c r="H77" s="9">
        <f t="shared" si="63"/>
        <v>25.084569506333299</v>
      </c>
      <c r="I77" s="9">
        <f t="shared" si="64"/>
        <v>298.23456950633329</v>
      </c>
      <c r="J77" s="9">
        <f t="shared" si="65"/>
        <v>0.3493949696487002</v>
      </c>
      <c r="K77" s="9">
        <f t="shared" si="66"/>
        <v>7.5919999999999996</v>
      </c>
      <c r="L77" s="9">
        <f t="shared" si="67"/>
        <v>7.5920000000000001E-2</v>
      </c>
      <c r="M77" s="1" t="s">
        <v>85</v>
      </c>
      <c r="N77" s="9">
        <f>(O76-P76)*$C$21/100</f>
        <v>0.10663775316943871</v>
      </c>
      <c r="O77" s="9">
        <f t="shared" si="83"/>
        <v>8.153251332470729E-2</v>
      </c>
      <c r="P77" s="9">
        <f t="shared" si="68"/>
        <v>2.8487050018468348E-2</v>
      </c>
      <c r="Q77" s="12">
        <f t="shared" si="69"/>
        <v>5.1276690033243023E-3</v>
      </c>
      <c r="R77" s="9">
        <f t="shared" si="70"/>
        <v>1.36656E-2</v>
      </c>
      <c r="S77" s="13">
        <f t="shared" si="71"/>
        <v>0.3752245787469487</v>
      </c>
      <c r="T77" s="2">
        <f t="shared" si="72"/>
        <v>0.01</v>
      </c>
      <c r="U77" s="14">
        <f t="shared" si="73"/>
        <v>3.7522457874694872E-3</v>
      </c>
      <c r="V77" s="13"/>
      <c r="W77" s="2"/>
      <c r="X77" s="14"/>
      <c r="Y77" s="2">
        <v>0.05</v>
      </c>
      <c r="Z77" s="2">
        <v>0.27</v>
      </c>
      <c r="AA77" s="2">
        <f t="shared" si="74"/>
        <v>1.3500000000000002E-2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0.72</v>
      </c>
      <c r="AP77" s="2">
        <f t="shared" si="75"/>
        <v>1.44E-2</v>
      </c>
      <c r="AQ77" s="1">
        <f t="shared" si="76"/>
        <v>3.1652245787469488E-2</v>
      </c>
      <c r="AR77" s="9">
        <f t="shared" si="77"/>
        <v>7.5919999999999996</v>
      </c>
      <c r="AS77" s="1">
        <f t="shared" si="78"/>
        <v>0.18</v>
      </c>
      <c r="AT77" s="1">
        <f t="shared" si="79"/>
        <v>801739.75</v>
      </c>
      <c r="AU77" s="1">
        <f t="shared" si="80"/>
        <v>232349345.25724024</v>
      </c>
    </row>
    <row r="78" spans="1:48" x14ac:dyDescent="0.15">
      <c r="C78" s="7">
        <v>5</v>
      </c>
      <c r="D78" s="7">
        <f t="shared" si="81"/>
        <v>24.248416640322599</v>
      </c>
      <c r="E78" s="10">
        <f t="shared" si="82"/>
        <v>25.084569506333299</v>
      </c>
      <c r="F78" s="7" t="s">
        <v>85</v>
      </c>
      <c r="G78" s="1">
        <v>6</v>
      </c>
      <c r="H78" s="9">
        <f t="shared" si="63"/>
        <v>24.248416640322599</v>
      </c>
      <c r="I78" s="9">
        <f t="shared" si="64"/>
        <v>297.39841664032258</v>
      </c>
      <c r="J78" s="9">
        <f t="shared" si="65"/>
        <v>0.31875124575668989</v>
      </c>
      <c r="K78" s="9">
        <f t="shared" si="66"/>
        <v>7.5919999999999996</v>
      </c>
      <c r="L78" s="9">
        <f t="shared" si="67"/>
        <v>7.5920000000000001E-2</v>
      </c>
      <c r="M78" s="1" t="s">
        <v>83</v>
      </c>
      <c r="O78" s="9">
        <f t="shared" si="83"/>
        <v>0.12896546330623893</v>
      </c>
      <c r="P78" s="9">
        <f t="shared" si="68"/>
        <v>4.1107902088452337E-2</v>
      </c>
      <c r="Q78" s="12">
        <f t="shared" si="69"/>
        <v>7.3994223759214208E-3</v>
      </c>
      <c r="R78" s="9">
        <f t="shared" si="70"/>
        <v>1.36656E-2</v>
      </c>
      <c r="S78" s="13">
        <f t="shared" si="71"/>
        <v>0.54146341001649545</v>
      </c>
      <c r="T78" s="2">
        <f t="shared" si="72"/>
        <v>0.01</v>
      </c>
      <c r="U78" s="14">
        <f t="shared" si="73"/>
        <v>5.4146341001649542E-3</v>
      </c>
      <c r="V78" s="13"/>
      <c r="W78" s="2"/>
      <c r="X78" s="14"/>
      <c r="Y78" s="2">
        <v>0.05</v>
      </c>
      <c r="Z78" s="2">
        <v>0.27</v>
      </c>
      <c r="AA78" s="2">
        <f t="shared" si="74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5"/>
        <v>1.44E-2</v>
      </c>
      <c r="AQ78" s="1">
        <f t="shared" si="76"/>
        <v>3.3314634100164955E-2</v>
      </c>
      <c r="AR78" s="9">
        <f t="shared" si="77"/>
        <v>7.5919999999999996</v>
      </c>
      <c r="AS78" s="1">
        <f t="shared" si="78"/>
        <v>0.18</v>
      </c>
      <c r="AT78" s="1">
        <f t="shared" si="79"/>
        <v>801739.75</v>
      </c>
      <c r="AU78" s="1">
        <f t="shared" si="80"/>
        <v>244552423.62999162</v>
      </c>
    </row>
    <row r="79" spans="1:48" x14ac:dyDescent="0.15">
      <c r="C79" s="7">
        <v>6</v>
      </c>
      <c r="D79" s="7">
        <f t="shared" si="81"/>
        <v>24.048221532333301</v>
      </c>
      <c r="E79" s="10">
        <f t="shared" si="82"/>
        <v>24.248416640322599</v>
      </c>
      <c r="F79" s="7" t="s">
        <v>83</v>
      </c>
      <c r="G79" s="1">
        <v>7</v>
      </c>
      <c r="H79" s="9">
        <f t="shared" si="63"/>
        <v>24.048221532333301</v>
      </c>
      <c r="I79" s="9">
        <f t="shared" si="64"/>
        <v>297.19822153233326</v>
      </c>
      <c r="J79" s="9">
        <f t="shared" si="65"/>
        <v>0.31179850355093697</v>
      </c>
      <c r="K79" s="9">
        <f t="shared" si="66"/>
        <v>7.5919999999999996</v>
      </c>
      <c r="L79" s="9">
        <f t="shared" si="67"/>
        <v>7.5920000000000001E-2</v>
      </c>
      <c r="M79" s="1" t="s">
        <v>83</v>
      </c>
      <c r="O79" s="9">
        <f t="shared" si="83"/>
        <v>0.16377756121778658</v>
      </c>
      <c r="P79" s="9">
        <f t="shared" si="68"/>
        <v>5.1065598502927828E-2</v>
      </c>
      <c r="Q79" s="12">
        <f t="shared" si="69"/>
        <v>9.1918077305270084E-3</v>
      </c>
      <c r="R79" s="9">
        <f t="shared" si="70"/>
        <v>1.36656E-2</v>
      </c>
      <c r="S79" s="13">
        <f t="shared" si="71"/>
        <v>0.67262379482254775</v>
      </c>
      <c r="T79" s="2">
        <f t="shared" si="72"/>
        <v>0.01</v>
      </c>
      <c r="U79" s="14">
        <f t="shared" si="73"/>
        <v>6.7262379482254777E-3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3.4626237948225481E-2</v>
      </c>
      <c r="AR79" s="9">
        <f t="shared" si="77"/>
        <v>7.5919999999999996</v>
      </c>
      <c r="AS79" s="1">
        <f t="shared" si="78"/>
        <v>0.18</v>
      </c>
      <c r="AT79" s="1">
        <f t="shared" si="79"/>
        <v>801739.75</v>
      </c>
      <c r="AU79" s="1">
        <f t="shared" si="80"/>
        <v>254180501.75689611</v>
      </c>
    </row>
    <row r="80" spans="1:48" x14ac:dyDescent="0.15">
      <c r="C80" s="7">
        <v>7</v>
      </c>
      <c r="D80" s="7">
        <f t="shared" si="81"/>
        <v>24.099647672903199</v>
      </c>
      <c r="E80" s="10">
        <f t="shared" si="82"/>
        <v>24.048221532333301</v>
      </c>
      <c r="F80" s="7" t="s">
        <v>83</v>
      </c>
      <c r="G80" s="1">
        <v>8</v>
      </c>
      <c r="H80" s="9">
        <f t="shared" si="63"/>
        <v>24.099647672903199</v>
      </c>
      <c r="I80" s="9">
        <f t="shared" si="64"/>
        <v>297.24964767290317</v>
      </c>
      <c r="J80" s="9">
        <f t="shared" si="65"/>
        <v>0.31357080481537436</v>
      </c>
      <c r="K80" s="9">
        <f t="shared" si="66"/>
        <v>7.5919999999999996</v>
      </c>
      <c r="L80" s="9">
        <f t="shared" si="67"/>
        <v>7.5920000000000001E-2</v>
      </c>
      <c r="M80" s="1" t="s">
        <v>83</v>
      </c>
      <c r="O80" s="9">
        <f t="shared" si="83"/>
        <v>0.18863196271485874</v>
      </c>
      <c r="P80" s="9">
        <f t="shared" si="68"/>
        <v>5.9149476362401941E-2</v>
      </c>
      <c r="Q80" s="12">
        <f t="shared" si="69"/>
        <v>1.064690574523235E-2</v>
      </c>
      <c r="R80" s="9">
        <f t="shared" si="70"/>
        <v>1.36656E-2</v>
      </c>
      <c r="S80" s="13">
        <f t="shared" si="71"/>
        <v>0.77910269181245972</v>
      </c>
      <c r="T80" s="2">
        <f t="shared" si="72"/>
        <v>0.01</v>
      </c>
      <c r="U80" s="14">
        <f t="shared" si="73"/>
        <v>7.7910269181245976E-3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3.5691026918124598E-2</v>
      </c>
      <c r="AR80" s="9">
        <f t="shared" si="77"/>
        <v>7.5919999999999996</v>
      </c>
      <c r="AS80" s="1">
        <f t="shared" si="78"/>
        <v>0.18</v>
      </c>
      <c r="AT80" s="1">
        <f t="shared" si="79"/>
        <v>801739.75</v>
      </c>
      <c r="AU80" s="1">
        <f t="shared" si="80"/>
        <v>261996788.21108299</v>
      </c>
    </row>
    <row r="81" spans="1:48" x14ac:dyDescent="0.15">
      <c r="C81" s="7">
        <v>8</v>
      </c>
      <c r="D81" s="7">
        <f t="shared" si="81"/>
        <v>25.614141524838701</v>
      </c>
      <c r="E81" s="10">
        <f t="shared" si="82"/>
        <v>24.099647672903199</v>
      </c>
      <c r="F81" s="7" t="s">
        <v>83</v>
      </c>
      <c r="G81" s="1">
        <v>9</v>
      </c>
      <c r="H81" s="9">
        <f t="shared" si="63"/>
        <v>25.614141524838701</v>
      </c>
      <c r="I81" s="9">
        <f t="shared" si="64"/>
        <v>298.76414152483869</v>
      </c>
      <c r="J81" s="9">
        <f t="shared" si="65"/>
        <v>0.37021100054282224</v>
      </c>
      <c r="K81" s="9">
        <f t="shared" si="66"/>
        <v>7.5919999999999996</v>
      </c>
      <c r="L81" s="9">
        <f t="shared" si="67"/>
        <v>7.5920000000000001E-2</v>
      </c>
      <c r="M81" s="1" t="s">
        <v>83</v>
      </c>
      <c r="O81" s="9">
        <f t="shared" si="83"/>
        <v>0.20540248635245681</v>
      </c>
      <c r="P81" s="9">
        <f t="shared" si="68"/>
        <v>7.6042259986526431E-2</v>
      </c>
      <c r="Q81" s="12">
        <f t="shared" si="69"/>
        <v>1.3687606797574758E-2</v>
      </c>
      <c r="R81" s="9">
        <f t="shared" si="70"/>
        <v>1.36656E-2</v>
      </c>
      <c r="S81" s="13">
        <f t="shared" si="71"/>
        <v>1.0016103791692101</v>
      </c>
      <c r="T81" s="2">
        <f t="shared" si="72"/>
        <v>0.01</v>
      </c>
      <c r="U81" s="14">
        <f t="shared" si="73"/>
        <v>1.0016103791692101E-2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3.79161037916921E-2</v>
      </c>
      <c r="AR81" s="9">
        <f t="shared" si="77"/>
        <v>7.5919999999999996</v>
      </c>
      <c r="AS81" s="1">
        <f t="shared" si="78"/>
        <v>0.18</v>
      </c>
      <c r="AT81" s="1">
        <f t="shared" si="79"/>
        <v>801739.75</v>
      </c>
      <c r="AU81" s="1">
        <f t="shared" si="80"/>
        <v>278330389.25133222</v>
      </c>
    </row>
    <row r="82" spans="1:48" x14ac:dyDescent="0.15">
      <c r="C82" s="7">
        <v>9</v>
      </c>
      <c r="D82" s="7">
        <f t="shared" si="81"/>
        <v>26.990165538666702</v>
      </c>
      <c r="E82" s="10">
        <f t="shared" si="82"/>
        <v>25.614141524838701</v>
      </c>
      <c r="F82" s="7" t="s">
        <v>83</v>
      </c>
      <c r="G82" s="1">
        <v>10</v>
      </c>
      <c r="H82" s="9">
        <f t="shared" si="63"/>
        <v>26.990165538666702</v>
      </c>
      <c r="I82" s="9">
        <f t="shared" si="64"/>
        <v>300.14016553866668</v>
      </c>
      <c r="J82" s="9">
        <f t="shared" si="65"/>
        <v>0.42987152762831621</v>
      </c>
      <c r="K82" s="9">
        <f t="shared" si="66"/>
        <v>7.5919999999999996</v>
      </c>
      <c r="L82" s="9">
        <f t="shared" si="67"/>
        <v>7.5920000000000001E-2</v>
      </c>
      <c r="M82" s="1" t="s">
        <v>83</v>
      </c>
      <c r="O82" s="9">
        <f t="shared" si="83"/>
        <v>0.20528022636593041</v>
      </c>
      <c r="P82" s="9">
        <f t="shared" si="68"/>
        <v>8.8244124499809062E-2</v>
      </c>
      <c r="Q82" s="12">
        <f t="shared" si="69"/>
        <v>1.5883942409965629E-2</v>
      </c>
      <c r="R82" s="9">
        <f t="shared" si="70"/>
        <v>1.36656E-2</v>
      </c>
      <c r="S82" s="13">
        <f t="shared" si="71"/>
        <v>1.162330407004861</v>
      </c>
      <c r="T82" s="2">
        <f t="shared" si="72"/>
        <v>0.01</v>
      </c>
      <c r="U82" s="14">
        <f t="shared" si="73"/>
        <v>1.162330407004861E-2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3.9523304070048615E-2</v>
      </c>
      <c r="AR82" s="9">
        <f t="shared" si="77"/>
        <v>7.5919999999999996</v>
      </c>
      <c r="AS82" s="1">
        <f t="shared" si="78"/>
        <v>0.18</v>
      </c>
      <c r="AT82" s="1">
        <f t="shared" si="79"/>
        <v>801739.75</v>
      </c>
      <c r="AU82" s="1">
        <f t="shared" si="80"/>
        <v>290128349.3354544</v>
      </c>
    </row>
    <row r="83" spans="1:48" x14ac:dyDescent="0.15">
      <c r="C83" s="7">
        <v>10</v>
      </c>
      <c r="D83" s="7">
        <f t="shared" si="81"/>
        <v>27.2805618025806</v>
      </c>
      <c r="E83" s="10">
        <f t="shared" si="82"/>
        <v>26.990165538666702</v>
      </c>
      <c r="F83" s="7" t="s">
        <v>83</v>
      </c>
      <c r="G83" s="1">
        <v>11</v>
      </c>
      <c r="H83" s="9">
        <f t="shared" si="63"/>
        <v>27.2805618025806</v>
      </c>
      <c r="I83" s="9">
        <f t="shared" si="64"/>
        <v>300.4305618025806</v>
      </c>
      <c r="J83" s="9">
        <f t="shared" si="65"/>
        <v>0.44356470345774507</v>
      </c>
      <c r="K83" s="9">
        <f t="shared" si="66"/>
        <v>7.5919999999999996</v>
      </c>
      <c r="L83" s="9">
        <f t="shared" si="67"/>
        <v>7.5920000000000001E-2</v>
      </c>
      <c r="M83" s="1" t="s">
        <v>85</v>
      </c>
      <c r="N83" s="9">
        <f>(O82-P82)*$C$21/100</f>
        <v>0.11118429677281527</v>
      </c>
      <c r="O83" s="9">
        <f t="shared" si="83"/>
        <v>8.177180509330606E-2</v>
      </c>
      <c r="P83" s="9">
        <f t="shared" si="68"/>
        <v>3.6271086477416829E-2</v>
      </c>
      <c r="Q83" s="12">
        <f t="shared" si="69"/>
        <v>6.5287955659350293E-3</v>
      </c>
      <c r="R83" s="9">
        <f t="shared" si="70"/>
        <v>1.36656E-2</v>
      </c>
      <c r="S83" s="13">
        <f t="shared" si="71"/>
        <v>0.47775403684690237</v>
      </c>
      <c r="T83" s="2">
        <f t="shared" si="72"/>
        <v>0.01</v>
      </c>
      <c r="U83" s="14">
        <f t="shared" si="73"/>
        <v>4.7775403684690238E-3</v>
      </c>
      <c r="V83" s="13"/>
      <c r="W83" s="2"/>
      <c r="X83" s="14"/>
      <c r="Y83" s="2">
        <v>0.05</v>
      </c>
      <c r="Z83" s="2">
        <v>0.27</v>
      </c>
      <c r="AA83" s="2">
        <f t="shared" si="74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5"/>
        <v>1.44E-2</v>
      </c>
      <c r="AQ83" s="1">
        <f t="shared" si="76"/>
        <v>3.2677540368469024E-2</v>
      </c>
      <c r="AR83" s="9">
        <f t="shared" si="77"/>
        <v>7.5919999999999996</v>
      </c>
      <c r="AS83" s="1">
        <f t="shared" si="78"/>
        <v>0.18</v>
      </c>
      <c r="AT83" s="1">
        <f t="shared" si="79"/>
        <v>801739.75</v>
      </c>
      <c r="AU83" s="1">
        <f t="shared" si="80"/>
        <v>239875715.61941364</v>
      </c>
    </row>
    <row r="84" spans="1:48" x14ac:dyDescent="0.15">
      <c r="C84" s="7">
        <v>11</v>
      </c>
      <c r="D84" s="7">
        <f t="shared" si="81"/>
        <v>26.920815618666701</v>
      </c>
      <c r="E84" s="10">
        <f t="shared" si="82"/>
        <v>27.2805618025806</v>
      </c>
      <c r="F84" s="7" t="s">
        <v>85</v>
      </c>
      <c r="G84" s="1">
        <v>12</v>
      </c>
      <c r="H84" s="9">
        <f t="shared" si="63"/>
        <v>26.920815618666701</v>
      </c>
      <c r="I84" s="9">
        <f t="shared" si="64"/>
        <v>300.0708156186667</v>
      </c>
      <c r="J84" s="9">
        <f t="shared" si="65"/>
        <v>0.4266606371015747</v>
      </c>
      <c r="K84" s="9">
        <f t="shared" si="66"/>
        <v>7.5919999999999996</v>
      </c>
      <c r="L84" s="9">
        <f t="shared" si="67"/>
        <v>7.5920000000000001E-2</v>
      </c>
      <c r="M84" s="1" t="s">
        <v>83</v>
      </c>
      <c r="O84" s="9">
        <f t="shared" si="83"/>
        <v>0.12142071861588921</v>
      </c>
      <c r="P84" s="9">
        <f t="shared" si="68"/>
        <v>5.1805441161986321E-2</v>
      </c>
      <c r="Q84" s="12">
        <f t="shared" si="69"/>
        <v>9.3249794091575366E-3</v>
      </c>
      <c r="R84" s="9">
        <f t="shared" si="70"/>
        <v>1.36656E-2</v>
      </c>
      <c r="S84" s="13">
        <f t="shared" si="71"/>
        <v>0.68236882457832337</v>
      </c>
      <c r="T84" s="2">
        <f t="shared" si="72"/>
        <v>0.01</v>
      </c>
      <c r="U84" s="14">
        <f t="shared" si="73"/>
        <v>6.8236882457832337E-3</v>
      </c>
      <c r="V84" s="13"/>
      <c r="W84" s="2"/>
      <c r="X84" s="14"/>
      <c r="Y84" s="2">
        <v>0.05</v>
      </c>
      <c r="Z84" s="2">
        <v>0.27</v>
      </c>
      <c r="AA84" s="2">
        <f t="shared" si="74"/>
        <v>1.3500000000000002E-2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0.72</v>
      </c>
      <c r="AP84" s="2">
        <f t="shared" si="75"/>
        <v>1.44E-2</v>
      </c>
      <c r="AQ84" s="1">
        <f t="shared" si="76"/>
        <v>3.4723688245783237E-2</v>
      </c>
      <c r="AR84" s="9">
        <f t="shared" si="77"/>
        <v>7.5919999999999996</v>
      </c>
      <c r="AS84" s="1">
        <f t="shared" si="78"/>
        <v>0.18</v>
      </c>
      <c r="AT84" s="1">
        <f t="shared" si="79"/>
        <v>801739.75</v>
      </c>
      <c r="AU84" s="1">
        <f t="shared" si="80"/>
        <v>254895854.24672264</v>
      </c>
      <c r="AV84" s="1">
        <f>SUM(AU73:AU84)</f>
        <v>3060623498.7806025</v>
      </c>
    </row>
    <row r="85" spans="1:48" x14ac:dyDescent="0.15">
      <c r="C85" s="7">
        <v>12</v>
      </c>
      <c r="D85" s="7">
        <f t="shared" si="81"/>
        <v>26.891345566774199</v>
      </c>
      <c r="E85" s="10">
        <f t="shared" si="82"/>
        <v>26.920815618666701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118.625</v>
      </c>
      <c r="C89" s="7" t="s">
        <v>82</v>
      </c>
      <c r="D89" s="7">
        <f>D73</f>
        <v>25.567072902903199</v>
      </c>
      <c r="E89" s="7"/>
      <c r="F89" s="7"/>
      <c r="G89" s="1">
        <v>1</v>
      </c>
      <c r="H89" s="9">
        <f t="shared" ref="H89:H100" si="84">E90</f>
        <v>25.567072902903199</v>
      </c>
      <c r="I89" s="9">
        <f t="shared" ref="I89:I100" si="85">H89+273.15</f>
        <v>298.71707290290317</v>
      </c>
      <c r="J89" s="9">
        <f t="shared" ref="J89:J100" si="86">EXP(($C$15*(I89-$C$13))/($C$16*I89*$C$13))</f>
        <v>0.36831475998934737</v>
      </c>
      <c r="K89" s="9">
        <f t="shared" ref="K89:K100" si="87">$B$89/12</f>
        <v>9.8854166666666661</v>
      </c>
      <c r="L89" s="9">
        <f t="shared" ref="L89:L100" si="88">K89*$B$90/100</f>
        <v>3.3610416666666665</v>
      </c>
      <c r="M89" s="1" t="s">
        <v>83</v>
      </c>
      <c r="O89" s="9">
        <f>L89</f>
        <v>3.3610416666666665</v>
      </c>
      <c r="P89" s="9">
        <f t="shared" ref="P89:P100" si="89">O89*J89</f>
        <v>1.2379212547725293</v>
      </c>
      <c r="Q89" s="12">
        <f t="shared" ref="Q89:Q100" si="90">P89*$B$91</f>
        <v>0.55706456464763821</v>
      </c>
      <c r="R89" s="9">
        <f t="shared" ref="R89:R100" si="91">L89*$B$91</f>
        <v>1.51246875</v>
      </c>
      <c r="S89" s="13">
        <f t="shared" ref="S89:S100" si="92">Q89/R89</f>
        <v>0.36831475998934737</v>
      </c>
      <c r="T89" s="2">
        <f t="shared" ref="T89:T100" si="93">$B$90/100</f>
        <v>0.34</v>
      </c>
      <c r="U89" s="14">
        <f t="shared" ref="U89:U100" si="94">S89*T89</f>
        <v>0.12522701839637812</v>
      </c>
      <c r="V89" s="2">
        <v>240</v>
      </c>
      <c r="W89" s="2">
        <v>0.06</v>
      </c>
      <c r="X89" s="2">
        <v>15.1</v>
      </c>
      <c r="Y89" s="2">
        <v>0.14000000000000001</v>
      </c>
      <c r="Z89" s="2"/>
      <c r="AA89" s="2"/>
      <c r="AB89" s="2">
        <v>220</v>
      </c>
      <c r="AC89" s="2">
        <v>0.26</v>
      </c>
      <c r="AD89" s="2">
        <v>110</v>
      </c>
      <c r="AE89" s="2">
        <v>0.02</v>
      </c>
      <c r="AF89" s="2">
        <v>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0.11369994604650802</v>
      </c>
      <c r="AK89" s="9">
        <f t="shared" ref="AK89:AK100" si="96">$B$89/12</f>
        <v>9.8854166666666661</v>
      </c>
      <c r="AL89" s="1">
        <f t="shared" ref="AL89:AL100" si="97">$B$91</f>
        <v>0.45</v>
      </c>
      <c r="AM89" s="17">
        <f t="shared" ref="AM89:AM100" si="98">$E$6/12</f>
        <v>3316268.5</v>
      </c>
      <c r="AN89" s="1">
        <f t="shared" ref="AN89:AN100" si="99">AM89*10000*AK89*AJ89</f>
        <v>37273907552.075165</v>
      </c>
    </row>
    <row r="90" spans="1:48" x14ac:dyDescent="0.15">
      <c r="A90" s="1" t="s">
        <v>84</v>
      </c>
      <c r="B90" s="1">
        <f>H6</f>
        <v>34</v>
      </c>
      <c r="C90" s="7">
        <v>1</v>
      </c>
      <c r="D90" s="7">
        <f t="shared" ref="D90:D101" si="100">D74</f>
        <v>25.8554617983871</v>
      </c>
      <c r="E90" s="10">
        <f t="shared" ref="E90:E101" si="101">D89</f>
        <v>25.567072902903199</v>
      </c>
      <c r="F90" s="7" t="s">
        <v>83</v>
      </c>
      <c r="G90" s="1">
        <v>2</v>
      </c>
      <c r="H90" s="9">
        <f t="shared" si="84"/>
        <v>25.8554617983871</v>
      </c>
      <c r="I90" s="9">
        <f t="shared" si="85"/>
        <v>299.0054617983871</v>
      </c>
      <c r="J90" s="9">
        <f t="shared" si="86"/>
        <v>0.38007777952113397</v>
      </c>
      <c r="K90" s="9">
        <f t="shared" si="87"/>
        <v>9.8854166666666661</v>
      </c>
      <c r="L90" s="9">
        <f t="shared" si="88"/>
        <v>3.3610416666666665</v>
      </c>
      <c r="M90" s="1" t="s">
        <v>83</v>
      </c>
      <c r="O90" s="9">
        <f t="shared" ref="O90:O100" si="102">L90+O89-P89-N90</f>
        <v>5.4841620785608036</v>
      </c>
      <c r="P90" s="9">
        <f t="shared" si="89"/>
        <v>2.0844081453533971</v>
      </c>
      <c r="Q90" s="12">
        <f t="shared" si="90"/>
        <v>0.93798366540902878</v>
      </c>
      <c r="R90" s="9">
        <f t="shared" si="91"/>
        <v>1.51246875</v>
      </c>
      <c r="S90" s="13">
        <f t="shared" si="92"/>
        <v>0.62016730290065747</v>
      </c>
      <c r="T90" s="2">
        <f t="shared" si="93"/>
        <v>0.34</v>
      </c>
      <c r="U90" s="14">
        <f t="shared" si="94"/>
        <v>0.21085688298622354</v>
      </c>
      <c r="V90" s="2">
        <v>240</v>
      </c>
      <c r="W90" s="2">
        <v>0.06</v>
      </c>
      <c r="X90" s="2">
        <v>15.1</v>
      </c>
      <c r="Y90" s="2">
        <v>0.14000000000000001</v>
      </c>
      <c r="Z90" s="2"/>
      <c r="AA90" s="2"/>
      <c r="AB90" s="2">
        <v>220</v>
      </c>
      <c r="AC90" s="2">
        <v>0.26</v>
      </c>
      <c r="AD90" s="2">
        <v>110</v>
      </c>
      <c r="AE90" s="2">
        <v>0.02</v>
      </c>
      <c r="AF90" s="2">
        <v>3</v>
      </c>
      <c r="AG90" s="2">
        <v>0.01</v>
      </c>
      <c r="AH90" s="2"/>
      <c r="AI90" s="2"/>
      <c r="AJ90" s="1">
        <f t="shared" si="95"/>
        <v>0.13951735022034639</v>
      </c>
      <c r="AK90" s="9">
        <f t="shared" si="96"/>
        <v>9.8854166666666661</v>
      </c>
      <c r="AL90" s="1">
        <f t="shared" si="97"/>
        <v>0.45</v>
      </c>
      <c r="AM90" s="17">
        <f t="shared" si="98"/>
        <v>3316268.5</v>
      </c>
      <c r="AN90" s="1">
        <f t="shared" si="99"/>
        <v>45737548651.927437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25.4388072707143</v>
      </c>
      <c r="E91" s="10">
        <f t="shared" si="101"/>
        <v>25.8554617983871</v>
      </c>
      <c r="F91" s="7" t="s">
        <v>83</v>
      </c>
      <c r="G91" s="1">
        <v>3</v>
      </c>
      <c r="H91" s="9">
        <f t="shared" si="84"/>
        <v>25.4388072707143</v>
      </c>
      <c r="I91" s="9">
        <f t="shared" si="85"/>
        <v>298.58880727071426</v>
      </c>
      <c r="J91" s="9">
        <f t="shared" si="86"/>
        <v>0.3631935255193367</v>
      </c>
      <c r="K91" s="9">
        <f t="shared" si="87"/>
        <v>9.8854166666666661</v>
      </c>
      <c r="L91" s="9">
        <f t="shared" si="88"/>
        <v>3.3610416666666665</v>
      </c>
      <c r="M91" s="1" t="s">
        <v>83</v>
      </c>
      <c r="O91" s="9">
        <f t="shared" si="102"/>
        <v>6.7607955998740739</v>
      </c>
      <c r="P91" s="9">
        <f t="shared" si="89"/>
        <v>2.4554771892338838</v>
      </c>
      <c r="Q91" s="12">
        <f t="shared" si="90"/>
        <v>1.1049647351552478</v>
      </c>
      <c r="R91" s="9">
        <f t="shared" si="91"/>
        <v>1.51246875</v>
      </c>
      <c r="S91" s="13">
        <f t="shared" si="92"/>
        <v>0.73057029122436268</v>
      </c>
      <c r="T91" s="2">
        <f t="shared" si="93"/>
        <v>0.34</v>
      </c>
      <c r="U91" s="14">
        <f t="shared" si="94"/>
        <v>0.24839389901628334</v>
      </c>
      <c r="V91" s="2">
        <v>240</v>
      </c>
      <c r="W91" s="2">
        <v>0.06</v>
      </c>
      <c r="X91" s="2">
        <v>15.1</v>
      </c>
      <c r="Y91" s="2">
        <v>0.14000000000000001</v>
      </c>
      <c r="Z91" s="2"/>
      <c r="AA91" s="2"/>
      <c r="AB91" s="2">
        <v>220</v>
      </c>
      <c r="AC91" s="2">
        <v>0.26</v>
      </c>
      <c r="AD91" s="2">
        <v>110</v>
      </c>
      <c r="AE91" s="2">
        <v>0.02</v>
      </c>
      <c r="AF91" s="2">
        <v>3</v>
      </c>
      <c r="AG91" s="2">
        <v>0.01</v>
      </c>
      <c r="AH91" s="2"/>
      <c r="AI91" s="2"/>
      <c r="AJ91" s="1">
        <f t="shared" si="95"/>
        <v>0.15083476055340944</v>
      </c>
      <c r="AK91" s="9">
        <f t="shared" si="96"/>
        <v>9.8854166666666661</v>
      </c>
      <c r="AL91" s="1">
        <f t="shared" si="97"/>
        <v>0.45</v>
      </c>
      <c r="AM91" s="17">
        <f t="shared" si="98"/>
        <v>3316268.5</v>
      </c>
      <c r="AN91" s="1">
        <f t="shared" si="99"/>
        <v>49447700865.288567</v>
      </c>
    </row>
    <row r="92" spans="1:48" x14ac:dyDescent="0.15">
      <c r="C92" s="7">
        <v>3</v>
      </c>
      <c r="D92" s="7">
        <f t="shared" si="100"/>
        <v>25.146980929032299</v>
      </c>
      <c r="E92" s="10">
        <f t="shared" si="101"/>
        <v>25.4388072707143</v>
      </c>
      <c r="F92" s="7" t="s">
        <v>83</v>
      </c>
      <c r="G92" s="1">
        <v>4</v>
      </c>
      <c r="H92" s="9">
        <f t="shared" si="84"/>
        <v>25.146980929032299</v>
      </c>
      <c r="I92" s="9">
        <f t="shared" si="85"/>
        <v>298.29698092903226</v>
      </c>
      <c r="J92" s="9">
        <f t="shared" si="86"/>
        <v>0.35178979470394078</v>
      </c>
      <c r="K92" s="9">
        <f t="shared" si="87"/>
        <v>9.8854166666666661</v>
      </c>
      <c r="L92" s="9">
        <f t="shared" si="88"/>
        <v>3.3610416666666665</v>
      </c>
      <c r="M92" s="1" t="s">
        <v>83</v>
      </c>
      <c r="O92" s="9">
        <f t="shared" si="102"/>
        <v>7.666360077306857</v>
      </c>
      <c r="P92" s="9">
        <f t="shared" si="89"/>
        <v>2.696947237722267</v>
      </c>
      <c r="Q92" s="12">
        <f t="shared" si="90"/>
        <v>1.2136262569750202</v>
      </c>
      <c r="R92" s="9">
        <f t="shared" si="91"/>
        <v>1.51246875</v>
      </c>
      <c r="S92" s="13">
        <f t="shared" si="92"/>
        <v>0.8024141040765439</v>
      </c>
      <c r="T92" s="2">
        <f t="shared" si="93"/>
        <v>0.34</v>
      </c>
      <c r="U92" s="14">
        <f t="shared" si="94"/>
        <v>0.27282079538602494</v>
      </c>
      <c r="V92" s="2">
        <v>240</v>
      </c>
      <c r="W92" s="2">
        <v>0.06</v>
      </c>
      <c r="X92" s="2">
        <v>15.1</v>
      </c>
      <c r="Y92" s="2">
        <v>0.14000000000000001</v>
      </c>
      <c r="Z92" s="2"/>
      <c r="AA92" s="2"/>
      <c r="AB92" s="2">
        <v>220</v>
      </c>
      <c r="AC92" s="2">
        <v>0.26</v>
      </c>
      <c r="AD92" s="2">
        <v>110</v>
      </c>
      <c r="AE92" s="2">
        <v>0.02</v>
      </c>
      <c r="AF92" s="2">
        <v>3</v>
      </c>
      <c r="AG92" s="2">
        <v>0.01</v>
      </c>
      <c r="AH92" s="2"/>
      <c r="AI92" s="2"/>
      <c r="AJ92" s="1">
        <f t="shared" si="95"/>
        <v>0.15819946980888652</v>
      </c>
      <c r="AK92" s="9">
        <f t="shared" si="96"/>
        <v>9.8854166666666661</v>
      </c>
      <c r="AL92" s="1">
        <f t="shared" si="97"/>
        <v>0.45</v>
      </c>
      <c r="AM92" s="17">
        <f t="shared" si="98"/>
        <v>3316268.5</v>
      </c>
      <c r="AN92" s="1">
        <f t="shared" si="99"/>
        <v>51862051104.507484</v>
      </c>
    </row>
    <row r="93" spans="1:48" x14ac:dyDescent="0.15">
      <c r="C93" s="7">
        <v>4</v>
      </c>
      <c r="D93" s="7">
        <f t="shared" si="100"/>
        <v>25.084569506333299</v>
      </c>
      <c r="E93" s="10">
        <f t="shared" si="101"/>
        <v>25.146980929032299</v>
      </c>
      <c r="F93" s="7" t="s">
        <v>83</v>
      </c>
      <c r="G93" s="1">
        <v>5</v>
      </c>
      <c r="H93" s="9">
        <f t="shared" si="84"/>
        <v>25.084569506333299</v>
      </c>
      <c r="I93" s="9">
        <f t="shared" si="85"/>
        <v>298.23456950633329</v>
      </c>
      <c r="J93" s="9">
        <f t="shared" si="86"/>
        <v>0.3493949696487002</v>
      </c>
      <c r="K93" s="9">
        <f t="shared" si="87"/>
        <v>9.8854166666666661</v>
      </c>
      <c r="L93" s="9">
        <f t="shared" si="88"/>
        <v>3.3610416666666665</v>
      </c>
      <c r="M93" s="1" t="s">
        <v>85</v>
      </c>
      <c r="N93" s="9">
        <f>(O92-P92)*$C$21/100</f>
        <v>4.7209421976053605</v>
      </c>
      <c r="O93" s="9">
        <f t="shared" si="102"/>
        <v>3.6095123086458969</v>
      </c>
      <c r="P93" s="9">
        <f t="shared" si="89"/>
        <v>1.261145443525943</v>
      </c>
      <c r="Q93" s="12">
        <f t="shared" si="90"/>
        <v>0.56751544958667444</v>
      </c>
      <c r="R93" s="9">
        <f t="shared" si="91"/>
        <v>1.51246875</v>
      </c>
      <c r="S93" s="13">
        <f t="shared" si="92"/>
        <v>0.37522457874694892</v>
      </c>
      <c r="T93" s="2">
        <f t="shared" si="93"/>
        <v>0.34</v>
      </c>
      <c r="U93" s="14">
        <f t="shared" si="94"/>
        <v>0.12757635677396265</v>
      </c>
      <c r="V93" s="2">
        <v>240</v>
      </c>
      <c r="W93" s="2">
        <v>0.06</v>
      </c>
      <c r="X93" s="2">
        <v>15.1</v>
      </c>
      <c r="Y93" s="2">
        <v>0.14000000000000001</v>
      </c>
      <c r="Z93" s="2"/>
      <c r="AA93" s="2"/>
      <c r="AB93" s="2">
        <v>220</v>
      </c>
      <c r="AC93" s="2">
        <v>0.26</v>
      </c>
      <c r="AD93" s="2">
        <v>110</v>
      </c>
      <c r="AE93" s="2">
        <v>0.02</v>
      </c>
      <c r="AF93" s="2">
        <v>3</v>
      </c>
      <c r="AG93" s="2">
        <v>0.01</v>
      </c>
      <c r="AH93" s="2"/>
      <c r="AI93" s="2"/>
      <c r="AJ93" s="1">
        <f t="shared" si="95"/>
        <v>0.11440827156734973</v>
      </c>
      <c r="AK93" s="9">
        <f t="shared" si="96"/>
        <v>9.8854166666666661</v>
      </c>
      <c r="AL93" s="1">
        <f t="shared" si="97"/>
        <v>0.45</v>
      </c>
      <c r="AM93" s="17">
        <f t="shared" si="98"/>
        <v>3316268.5</v>
      </c>
      <c r="AN93" s="1">
        <f t="shared" si="99"/>
        <v>37506115753.562172</v>
      </c>
    </row>
    <row r="94" spans="1:48" x14ac:dyDescent="0.15">
      <c r="C94" s="7">
        <v>5</v>
      </c>
      <c r="D94" s="7">
        <f t="shared" si="100"/>
        <v>24.248416640322599</v>
      </c>
      <c r="E94" s="10">
        <f t="shared" si="101"/>
        <v>25.084569506333299</v>
      </c>
      <c r="F94" s="7" t="s">
        <v>85</v>
      </c>
      <c r="G94" s="1">
        <v>6</v>
      </c>
      <c r="H94" s="9">
        <f t="shared" si="84"/>
        <v>24.248416640322599</v>
      </c>
      <c r="I94" s="9">
        <f t="shared" si="85"/>
        <v>297.39841664032258</v>
      </c>
      <c r="J94" s="9">
        <f t="shared" si="86"/>
        <v>0.31875124575668989</v>
      </c>
      <c r="K94" s="9">
        <f t="shared" si="87"/>
        <v>9.8854166666666661</v>
      </c>
      <c r="L94" s="9">
        <f t="shared" si="88"/>
        <v>3.3610416666666665</v>
      </c>
      <c r="M94" s="1" t="s">
        <v>83</v>
      </c>
      <c r="O94" s="9">
        <f t="shared" si="102"/>
        <v>5.7094085317866208</v>
      </c>
      <c r="P94" s="9">
        <f t="shared" si="89"/>
        <v>1.8198810820408591</v>
      </c>
      <c r="Q94" s="12">
        <f t="shared" si="90"/>
        <v>0.81894648691838656</v>
      </c>
      <c r="R94" s="9">
        <f t="shared" si="91"/>
        <v>1.51246875</v>
      </c>
      <c r="S94" s="13">
        <f t="shared" si="92"/>
        <v>0.54146341001649556</v>
      </c>
      <c r="T94" s="2">
        <f t="shared" si="93"/>
        <v>0.34</v>
      </c>
      <c r="U94" s="14">
        <f t="shared" si="94"/>
        <v>0.18409755940560851</v>
      </c>
      <c r="V94" s="2">
        <v>240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220</v>
      </c>
      <c r="AC94" s="2">
        <v>0.26</v>
      </c>
      <c r="AD94" s="2">
        <v>110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5"/>
        <v>0.13144941416079098</v>
      </c>
      <c r="AK94" s="9">
        <f t="shared" si="96"/>
        <v>9.8854166666666661</v>
      </c>
      <c r="AL94" s="1">
        <f t="shared" si="97"/>
        <v>0.45</v>
      </c>
      <c r="AM94" s="17">
        <f t="shared" si="98"/>
        <v>3316268.5</v>
      </c>
      <c r="AN94" s="1">
        <f t="shared" si="99"/>
        <v>43092661708.032906</v>
      </c>
    </row>
    <row r="95" spans="1:48" x14ac:dyDescent="0.15">
      <c r="C95" s="7">
        <v>6</v>
      </c>
      <c r="D95" s="7">
        <f t="shared" si="100"/>
        <v>24.048221532333301</v>
      </c>
      <c r="E95" s="10">
        <f t="shared" si="101"/>
        <v>24.248416640322599</v>
      </c>
      <c r="F95" s="7" t="s">
        <v>83</v>
      </c>
      <c r="G95" s="1">
        <v>7</v>
      </c>
      <c r="H95" s="9">
        <f t="shared" si="84"/>
        <v>24.048221532333301</v>
      </c>
      <c r="I95" s="9">
        <f t="shared" si="85"/>
        <v>297.19822153233326</v>
      </c>
      <c r="J95" s="9">
        <f t="shared" si="86"/>
        <v>0.31179850355093697</v>
      </c>
      <c r="K95" s="9">
        <f t="shared" si="87"/>
        <v>9.8854166666666661</v>
      </c>
      <c r="L95" s="9">
        <f t="shared" si="88"/>
        <v>3.3610416666666665</v>
      </c>
      <c r="M95" s="1" t="s">
        <v>83</v>
      </c>
      <c r="O95" s="9">
        <f t="shared" si="102"/>
        <v>7.2505691164124277</v>
      </c>
      <c r="P95" s="9">
        <f t="shared" si="89"/>
        <v>2.2607166003900341</v>
      </c>
      <c r="Q95" s="12">
        <f t="shared" si="90"/>
        <v>1.0173224701755155</v>
      </c>
      <c r="R95" s="9">
        <f t="shared" si="91"/>
        <v>1.51246875</v>
      </c>
      <c r="S95" s="13">
        <f t="shared" si="92"/>
        <v>0.67262379482254786</v>
      </c>
      <c r="T95" s="2">
        <f t="shared" si="93"/>
        <v>0.34</v>
      </c>
      <c r="U95" s="14">
        <f t="shared" si="94"/>
        <v>0.2286920902396663</v>
      </c>
      <c r="V95" s="2">
        <v>240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220</v>
      </c>
      <c r="AC95" s="2">
        <v>0.26</v>
      </c>
      <c r="AD95" s="2">
        <v>110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5"/>
        <v>0.14489466520725941</v>
      </c>
      <c r="AK95" s="9">
        <f t="shared" si="96"/>
        <v>9.8854166666666661</v>
      </c>
      <c r="AL95" s="1">
        <f t="shared" si="97"/>
        <v>0.45</v>
      </c>
      <c r="AM95" s="17">
        <f t="shared" si="98"/>
        <v>3316268.5</v>
      </c>
      <c r="AN95" s="1">
        <f t="shared" si="99"/>
        <v>47500377471.728271</v>
      </c>
    </row>
    <row r="96" spans="1:48" x14ac:dyDescent="0.15">
      <c r="C96" s="7">
        <v>7</v>
      </c>
      <c r="D96" s="7">
        <f t="shared" si="100"/>
        <v>24.099647672903199</v>
      </c>
      <c r="E96" s="10">
        <f t="shared" si="101"/>
        <v>24.048221532333301</v>
      </c>
      <c r="F96" s="7" t="s">
        <v>83</v>
      </c>
      <c r="G96" s="1">
        <v>8</v>
      </c>
      <c r="H96" s="9">
        <f t="shared" si="84"/>
        <v>24.099647672903199</v>
      </c>
      <c r="I96" s="9">
        <f t="shared" si="85"/>
        <v>297.24964767290317</v>
      </c>
      <c r="J96" s="9">
        <f t="shared" si="86"/>
        <v>0.31357080481537436</v>
      </c>
      <c r="K96" s="9">
        <f t="shared" si="87"/>
        <v>9.8854166666666661</v>
      </c>
      <c r="L96" s="9">
        <f t="shared" si="88"/>
        <v>3.3610416666666665</v>
      </c>
      <c r="M96" s="1" t="s">
        <v>83</v>
      </c>
      <c r="O96" s="9">
        <f t="shared" si="102"/>
        <v>8.3508941826890606</v>
      </c>
      <c r="P96" s="9">
        <f t="shared" si="89"/>
        <v>2.6185966097938365</v>
      </c>
      <c r="Q96" s="12">
        <f t="shared" si="90"/>
        <v>1.1783684744072265</v>
      </c>
      <c r="R96" s="9">
        <f t="shared" si="91"/>
        <v>1.51246875</v>
      </c>
      <c r="S96" s="13">
        <f t="shared" si="92"/>
        <v>0.77910269181245995</v>
      </c>
      <c r="T96" s="2">
        <f t="shared" si="93"/>
        <v>0.34</v>
      </c>
      <c r="U96" s="14">
        <f t="shared" si="94"/>
        <v>0.26489491521623643</v>
      </c>
      <c r="V96" s="2">
        <v>240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220</v>
      </c>
      <c r="AC96" s="2">
        <v>0.26</v>
      </c>
      <c r="AD96" s="2">
        <v>110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5"/>
        <v>0.1558098169376953</v>
      </c>
      <c r="AK96" s="9">
        <f t="shared" si="96"/>
        <v>9.8854166666666661</v>
      </c>
      <c r="AL96" s="1">
        <f t="shared" si="97"/>
        <v>0.45</v>
      </c>
      <c r="AM96" s="17">
        <f t="shared" si="98"/>
        <v>3316268.5</v>
      </c>
      <c r="AN96" s="1">
        <f t="shared" si="99"/>
        <v>51078658470.654358</v>
      </c>
    </row>
    <row r="97" spans="1:50" x14ac:dyDescent="0.15">
      <c r="C97" s="7">
        <v>8</v>
      </c>
      <c r="D97" s="7">
        <f t="shared" si="100"/>
        <v>25.614141524838701</v>
      </c>
      <c r="E97" s="10">
        <f t="shared" si="101"/>
        <v>24.099647672903199</v>
      </c>
      <c r="F97" s="7" t="s">
        <v>83</v>
      </c>
      <c r="G97" s="1">
        <v>9</v>
      </c>
      <c r="H97" s="9">
        <f t="shared" si="84"/>
        <v>25.614141524838701</v>
      </c>
      <c r="I97" s="9">
        <f t="shared" si="85"/>
        <v>298.76414152483869</v>
      </c>
      <c r="J97" s="9">
        <f t="shared" si="86"/>
        <v>0.37021100054282224</v>
      </c>
      <c r="K97" s="9">
        <f t="shared" si="87"/>
        <v>9.8854166666666661</v>
      </c>
      <c r="L97" s="9">
        <f t="shared" si="88"/>
        <v>3.3610416666666665</v>
      </c>
      <c r="M97" s="1" t="s">
        <v>83</v>
      </c>
      <c r="O97" s="9">
        <f t="shared" si="102"/>
        <v>9.0933392395618906</v>
      </c>
      <c r="P97" s="9">
        <f t="shared" si="89"/>
        <v>3.366454218153514</v>
      </c>
      <c r="Q97" s="12">
        <f t="shared" si="90"/>
        <v>1.5149043981690813</v>
      </c>
      <c r="R97" s="9">
        <f t="shared" si="91"/>
        <v>1.51246875</v>
      </c>
      <c r="S97" s="13">
        <f t="shared" si="92"/>
        <v>1.0016103791692101</v>
      </c>
      <c r="T97" s="2">
        <f t="shared" si="93"/>
        <v>0.34</v>
      </c>
      <c r="U97" s="14">
        <f t="shared" si="94"/>
        <v>0.34054752891753148</v>
      </c>
      <c r="V97" s="2">
        <v>240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220</v>
      </c>
      <c r="AC97" s="2">
        <v>0.26</v>
      </c>
      <c r="AD97" s="2">
        <v>110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5"/>
        <v>0.17861907996863574</v>
      </c>
      <c r="AK97" s="9">
        <f t="shared" si="96"/>
        <v>9.8854166666666661</v>
      </c>
      <c r="AL97" s="1">
        <f t="shared" si="97"/>
        <v>0.45</v>
      </c>
      <c r="AM97" s="17">
        <f t="shared" si="98"/>
        <v>3316268.5</v>
      </c>
      <c r="AN97" s="1">
        <f t="shared" si="99"/>
        <v>58556149807.356277</v>
      </c>
    </row>
    <row r="98" spans="1:50" x14ac:dyDescent="0.15">
      <c r="C98" s="7">
        <v>9</v>
      </c>
      <c r="D98" s="7">
        <f t="shared" si="100"/>
        <v>26.990165538666702</v>
      </c>
      <c r="E98" s="10">
        <f t="shared" si="101"/>
        <v>25.614141524838701</v>
      </c>
      <c r="F98" s="7" t="s">
        <v>83</v>
      </c>
      <c r="G98" s="1">
        <v>10</v>
      </c>
      <c r="H98" s="9">
        <f t="shared" si="84"/>
        <v>26.990165538666702</v>
      </c>
      <c r="I98" s="9">
        <f t="shared" si="85"/>
        <v>300.14016553866668</v>
      </c>
      <c r="J98" s="9">
        <f t="shared" si="86"/>
        <v>0.42987152762831621</v>
      </c>
      <c r="K98" s="9">
        <f t="shared" si="87"/>
        <v>9.8854166666666661</v>
      </c>
      <c r="L98" s="9">
        <f t="shared" si="88"/>
        <v>3.3610416666666665</v>
      </c>
      <c r="M98" s="1" t="s">
        <v>83</v>
      </c>
      <c r="O98" s="9">
        <f t="shared" si="102"/>
        <v>9.0879266880750436</v>
      </c>
      <c r="P98" s="9">
        <f t="shared" si="89"/>
        <v>3.9066409283769632</v>
      </c>
      <c r="Q98" s="12">
        <f t="shared" si="90"/>
        <v>1.7579884177696334</v>
      </c>
      <c r="R98" s="9">
        <f t="shared" si="91"/>
        <v>1.51246875</v>
      </c>
      <c r="S98" s="13">
        <f t="shared" si="92"/>
        <v>1.162330407004861</v>
      </c>
      <c r="T98" s="2">
        <f t="shared" si="93"/>
        <v>0.34</v>
      </c>
      <c r="U98" s="14">
        <f t="shared" si="94"/>
        <v>0.3951923383816528</v>
      </c>
      <c r="V98" s="2">
        <v>240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220</v>
      </c>
      <c r="AC98" s="2">
        <v>0.26</v>
      </c>
      <c r="AD98" s="2">
        <v>110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5"/>
        <v>0.19509449002206833</v>
      </c>
      <c r="AK98" s="9">
        <f t="shared" si="96"/>
        <v>9.8854166666666661</v>
      </c>
      <c r="AL98" s="1">
        <f t="shared" si="97"/>
        <v>0.45</v>
      </c>
      <c r="AM98" s="17">
        <f t="shared" si="98"/>
        <v>3316268.5</v>
      </c>
      <c r="AN98" s="1">
        <f t="shared" si="99"/>
        <v>63957233383.622726</v>
      </c>
    </row>
    <row r="99" spans="1:50" x14ac:dyDescent="0.15">
      <c r="C99" s="7">
        <v>10</v>
      </c>
      <c r="D99" s="7">
        <f t="shared" si="100"/>
        <v>27.2805618025806</v>
      </c>
      <c r="E99" s="10">
        <f t="shared" si="101"/>
        <v>26.990165538666702</v>
      </c>
      <c r="F99" s="7" t="s">
        <v>83</v>
      </c>
      <c r="G99" s="1">
        <v>11</v>
      </c>
      <c r="H99" s="9">
        <f t="shared" si="84"/>
        <v>27.2805618025806</v>
      </c>
      <c r="I99" s="9">
        <f t="shared" si="85"/>
        <v>300.4305618025806</v>
      </c>
      <c r="J99" s="9">
        <f t="shared" si="86"/>
        <v>0.44356470345774507</v>
      </c>
      <c r="K99" s="9">
        <f t="shared" si="87"/>
        <v>9.8854166666666661</v>
      </c>
      <c r="L99" s="9">
        <f t="shared" si="88"/>
        <v>3.3610416666666665</v>
      </c>
      <c r="M99" s="1" t="s">
        <v>85</v>
      </c>
      <c r="N99" s="9">
        <f>(O98-P98)*$C$21/100</f>
        <v>4.9222214717131765</v>
      </c>
      <c r="O99" s="9">
        <f t="shared" si="102"/>
        <v>3.6201059546515699</v>
      </c>
      <c r="P99" s="9">
        <f t="shared" si="89"/>
        <v>1.6057512242606407</v>
      </c>
      <c r="Q99" s="12">
        <f t="shared" si="90"/>
        <v>0.72258805091728828</v>
      </c>
      <c r="R99" s="9">
        <f t="shared" si="91"/>
        <v>1.51246875</v>
      </c>
      <c r="S99" s="13">
        <f t="shared" si="92"/>
        <v>0.47775403684690232</v>
      </c>
      <c r="T99" s="2">
        <f t="shared" si="93"/>
        <v>0.34</v>
      </c>
      <c r="U99" s="14">
        <f t="shared" si="94"/>
        <v>0.16243637252794679</v>
      </c>
      <c r="V99" s="2">
        <v>240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220</v>
      </c>
      <c r="AC99" s="2">
        <v>0.26</v>
      </c>
      <c r="AD99" s="2">
        <v>110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5"/>
        <v>0.12491856631717596</v>
      </c>
      <c r="AK99" s="9">
        <f t="shared" si="96"/>
        <v>9.8854166666666661</v>
      </c>
      <c r="AL99" s="1">
        <f t="shared" si="97"/>
        <v>0.45</v>
      </c>
      <c r="AM99" s="17">
        <f t="shared" si="98"/>
        <v>3316268.5</v>
      </c>
      <c r="AN99" s="1">
        <f t="shared" si="99"/>
        <v>40951673719.700851</v>
      </c>
    </row>
    <row r="100" spans="1:50" x14ac:dyDescent="0.15">
      <c r="C100" s="7">
        <v>11</v>
      </c>
      <c r="D100" s="7">
        <f t="shared" si="100"/>
        <v>26.920815618666701</v>
      </c>
      <c r="E100" s="10">
        <f t="shared" si="101"/>
        <v>27.2805618025806</v>
      </c>
      <c r="F100" s="7" t="s">
        <v>85</v>
      </c>
      <c r="G100" s="1">
        <v>12</v>
      </c>
      <c r="H100" s="9">
        <f t="shared" si="84"/>
        <v>26.920815618666701</v>
      </c>
      <c r="I100" s="9">
        <f t="shared" si="85"/>
        <v>300.0708156186667</v>
      </c>
      <c r="J100" s="9">
        <f t="shared" si="86"/>
        <v>0.4266606371015747</v>
      </c>
      <c r="K100" s="9">
        <f t="shared" si="87"/>
        <v>9.8854166666666661</v>
      </c>
      <c r="L100" s="9">
        <f t="shared" si="88"/>
        <v>3.3610416666666665</v>
      </c>
      <c r="M100" s="1" t="s">
        <v>83</v>
      </c>
      <c r="O100" s="9">
        <f t="shared" si="102"/>
        <v>5.3753963970575951</v>
      </c>
      <c r="P100" s="9">
        <f t="shared" si="89"/>
        <v>2.2934700514421027</v>
      </c>
      <c r="Q100" s="12">
        <f t="shared" si="90"/>
        <v>1.0320615231489463</v>
      </c>
      <c r="R100" s="9">
        <f t="shared" si="91"/>
        <v>1.51246875</v>
      </c>
      <c r="S100" s="13">
        <f t="shared" si="92"/>
        <v>0.68236882457832349</v>
      </c>
      <c r="T100" s="2">
        <f t="shared" si="93"/>
        <v>0.34</v>
      </c>
      <c r="U100" s="14">
        <f t="shared" si="94"/>
        <v>0.23200540035663</v>
      </c>
      <c r="V100" s="2">
        <v>240</v>
      </c>
      <c r="W100" s="2">
        <v>0.06</v>
      </c>
      <c r="X100" s="2">
        <v>15.1</v>
      </c>
      <c r="Y100" s="2">
        <v>0.14000000000000001</v>
      </c>
      <c r="Z100" s="2"/>
      <c r="AA100" s="2"/>
      <c r="AB100" s="2">
        <v>220</v>
      </c>
      <c r="AC100" s="2">
        <v>0.26</v>
      </c>
      <c r="AD100" s="2">
        <v>110</v>
      </c>
      <c r="AE100" s="2">
        <v>0.02</v>
      </c>
      <c r="AF100" s="2">
        <v>3</v>
      </c>
      <c r="AG100" s="2">
        <v>0.01</v>
      </c>
      <c r="AH100" s="2"/>
      <c r="AI100" s="2"/>
      <c r="AJ100" s="1">
        <f t="shared" si="95"/>
        <v>0.14589362820752394</v>
      </c>
      <c r="AK100" s="9">
        <f t="shared" si="96"/>
        <v>9.8854166666666661</v>
      </c>
      <c r="AL100" s="1">
        <f t="shared" si="97"/>
        <v>0.45</v>
      </c>
      <c r="AM100" s="17">
        <f t="shared" si="98"/>
        <v>3316268.5</v>
      </c>
      <c r="AN100" s="1">
        <f t="shared" si="99"/>
        <v>47827864474.268913</v>
      </c>
      <c r="AO100" s="1">
        <f>SUM(AN89:AN100)</f>
        <v>574791942962.7251</v>
      </c>
    </row>
    <row r="101" spans="1:50" x14ac:dyDescent="0.15">
      <c r="C101" s="7">
        <v>12</v>
      </c>
      <c r="D101" s="7">
        <f t="shared" si="100"/>
        <v>26.891345566774199</v>
      </c>
      <c r="E101" s="10">
        <f t="shared" si="101"/>
        <v>26.920815618666701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25.567072902903199</v>
      </c>
      <c r="E105" s="7"/>
      <c r="F105" s="7"/>
      <c r="G105" s="1">
        <v>1</v>
      </c>
      <c r="H105" s="9">
        <f t="shared" ref="H105:H116" si="103">E106</f>
        <v>25.567072902903199</v>
      </c>
      <c r="I105" s="9">
        <f t="shared" ref="I105:I116" si="104">H105+273.15</f>
        <v>298.71707290290317</v>
      </c>
      <c r="J105" s="9">
        <f t="shared" ref="J105:J116" si="105">EXP(($C$15*(I105-$C$13))/($C$16*I105*$C$13))</f>
        <v>0.36831475998934737</v>
      </c>
      <c r="K105" s="9">
        <f t="shared" ref="K105:K116" si="106">$B$105/12</f>
        <v>52.122000000000007</v>
      </c>
      <c r="L105" s="9">
        <f t="shared" ref="L105:L116" si="107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8">O105*J105</f>
        <v>0.19197301920164764</v>
      </c>
      <c r="Q105" s="12">
        <f t="shared" ref="Q105:Q116" si="109">P105*$B$107</f>
        <v>5.7591905760494291E-2</v>
      </c>
      <c r="R105" s="9">
        <f t="shared" ref="R105:R116" si="110">L105*$B$107</f>
        <v>0.156366</v>
      </c>
      <c r="S105" s="13">
        <f t="shared" ref="S105:S116" si="111">Q105/R105</f>
        <v>0.36831475998934737</v>
      </c>
      <c r="T105" s="2">
        <f t="shared" ref="T105:T116" si="112">$B$106/100</f>
        <v>0.01</v>
      </c>
      <c r="U105" s="14">
        <f t="shared" ref="U105:U116" si="113">S105*T105</f>
        <v>3.6831475998934738E-3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0.01</v>
      </c>
      <c r="AF105" s="2">
        <v>0.49</v>
      </c>
      <c r="AG105" s="14">
        <f t="shared" ref="AG105:AG116" si="114">AF105*AE105</f>
        <v>4.8999999999999998E-3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0.02</v>
      </c>
      <c r="AR105" s="2">
        <v>0.5</v>
      </c>
      <c r="AS105" s="2">
        <f t="shared" ref="AS105:AS116" si="115">AR105*AQ105</f>
        <v>0.01</v>
      </c>
      <c r="AT105" s="1">
        <f t="shared" ref="AT105:AT116" si="116">(AS105+AM105+AD105+AA105+U105+X105+AG105+AJ105+AP105)</f>
        <v>1.8583147599893476E-2</v>
      </c>
      <c r="AU105" s="9">
        <f t="shared" ref="AU105:AU116" si="117">$B$105/12</f>
        <v>52.122000000000007</v>
      </c>
      <c r="AV105" s="1">
        <f t="shared" ref="AV105:AV116" si="118">$B$107</f>
        <v>0.3</v>
      </c>
      <c r="AW105" s="1">
        <f t="shared" ref="AW105:AW116" si="119">$E$7/12</f>
        <v>462607.33333333331</v>
      </c>
      <c r="AX105" s="1">
        <f t="shared" ref="AX105:AX116" si="120">AW105*10000*AV105*0.67*AU105*AT105</f>
        <v>900635204.08366632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25.8554617983871</v>
      </c>
      <c r="E106" s="10">
        <f t="shared" ref="E106:E117" si="122">D105</f>
        <v>25.567072902903199</v>
      </c>
      <c r="F106" s="7" t="s">
        <v>83</v>
      </c>
      <c r="G106" s="1">
        <v>2</v>
      </c>
      <c r="H106" s="9">
        <f t="shared" si="103"/>
        <v>25.8554617983871</v>
      </c>
      <c r="I106" s="9">
        <f t="shared" si="104"/>
        <v>299.0054617983871</v>
      </c>
      <c r="J106" s="9">
        <f t="shared" si="105"/>
        <v>0.38007777952113397</v>
      </c>
      <c r="K106" s="9">
        <f t="shared" si="106"/>
        <v>52.122000000000007</v>
      </c>
      <c r="L106" s="9">
        <f t="shared" si="107"/>
        <v>0.52122000000000002</v>
      </c>
      <c r="M106" s="1" t="s">
        <v>83</v>
      </c>
      <c r="O106" s="9">
        <f t="shared" ref="O106:O116" si="123">L106+O105-P105-N106</f>
        <v>0.85046698079835237</v>
      </c>
      <c r="P106" s="9">
        <f t="shared" si="108"/>
        <v>0.32324360161788063</v>
      </c>
      <c r="Q106" s="12">
        <f t="shared" si="109"/>
        <v>9.6973080485364183E-2</v>
      </c>
      <c r="R106" s="9">
        <f t="shared" si="110"/>
        <v>0.156366</v>
      </c>
      <c r="S106" s="13">
        <f t="shared" si="111"/>
        <v>0.62016730290065725</v>
      </c>
      <c r="T106" s="2">
        <f t="shared" si="112"/>
        <v>0.01</v>
      </c>
      <c r="U106" s="14">
        <f t="shared" si="113"/>
        <v>6.2016730290065727E-3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0.01</v>
      </c>
      <c r="AF106" s="2">
        <v>0.49</v>
      </c>
      <c r="AG106" s="14">
        <f t="shared" si="114"/>
        <v>4.8999999999999998E-3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0.02</v>
      </c>
      <c r="AR106" s="2">
        <v>0.5</v>
      </c>
      <c r="AS106" s="2">
        <f t="shared" si="115"/>
        <v>0.01</v>
      </c>
      <c r="AT106" s="1">
        <f t="shared" si="116"/>
        <v>2.1101673029006576E-2</v>
      </c>
      <c r="AU106" s="9">
        <f t="shared" si="117"/>
        <v>52.122000000000007</v>
      </c>
      <c r="AV106" s="1">
        <f t="shared" si="118"/>
        <v>0.3</v>
      </c>
      <c r="AW106" s="1">
        <f t="shared" si="119"/>
        <v>462607.33333333331</v>
      </c>
      <c r="AX106" s="1">
        <f t="shared" si="120"/>
        <v>1022695939.5778074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25.4388072707143</v>
      </c>
      <c r="E107" s="10">
        <f t="shared" si="122"/>
        <v>25.8554617983871</v>
      </c>
      <c r="F107" s="7" t="s">
        <v>83</v>
      </c>
      <c r="G107" s="1">
        <v>3</v>
      </c>
      <c r="H107" s="9">
        <f t="shared" si="103"/>
        <v>25.4388072707143</v>
      </c>
      <c r="I107" s="9">
        <f t="shared" si="104"/>
        <v>298.58880727071426</v>
      </c>
      <c r="J107" s="9">
        <f t="shared" si="105"/>
        <v>0.3631935255193367</v>
      </c>
      <c r="K107" s="9">
        <f t="shared" si="106"/>
        <v>52.122000000000007</v>
      </c>
      <c r="L107" s="9">
        <f t="shared" si="107"/>
        <v>0.52122000000000002</v>
      </c>
      <c r="M107" s="1" t="s">
        <v>83</v>
      </c>
      <c r="O107" s="9">
        <f t="shared" si="123"/>
        <v>1.0484433791804717</v>
      </c>
      <c r="P107" s="9">
        <f t="shared" si="108"/>
        <v>0.38078784719196224</v>
      </c>
      <c r="Q107" s="12">
        <f t="shared" si="109"/>
        <v>0.11423635415758866</v>
      </c>
      <c r="R107" s="9">
        <f t="shared" si="110"/>
        <v>0.156366</v>
      </c>
      <c r="S107" s="13">
        <f t="shared" si="111"/>
        <v>0.73057029122436246</v>
      </c>
      <c r="T107" s="2">
        <f t="shared" si="112"/>
        <v>0.01</v>
      </c>
      <c r="U107" s="14">
        <f t="shared" si="113"/>
        <v>7.3057029122436251E-3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0.01</v>
      </c>
      <c r="AF107" s="2">
        <v>0.49</v>
      </c>
      <c r="AG107" s="14">
        <f t="shared" si="114"/>
        <v>4.8999999999999998E-3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0.02</v>
      </c>
      <c r="AR107" s="2">
        <v>0.5</v>
      </c>
      <c r="AS107" s="2">
        <f t="shared" si="115"/>
        <v>0.01</v>
      </c>
      <c r="AT107" s="1">
        <f t="shared" si="116"/>
        <v>2.2205702912243629E-2</v>
      </c>
      <c r="AU107" s="9">
        <f t="shared" si="117"/>
        <v>52.122000000000007</v>
      </c>
      <c r="AV107" s="1">
        <f t="shared" si="118"/>
        <v>0.3</v>
      </c>
      <c r="AW107" s="1">
        <f t="shared" si="119"/>
        <v>462607.33333333331</v>
      </c>
      <c r="AX107" s="1">
        <f t="shared" si="120"/>
        <v>1076202923.4651532</v>
      </c>
    </row>
    <row r="108" spans="1:50" x14ac:dyDescent="0.15">
      <c r="C108" s="7">
        <v>3</v>
      </c>
      <c r="D108" s="7">
        <f t="shared" si="121"/>
        <v>25.146980929032299</v>
      </c>
      <c r="E108" s="10">
        <f t="shared" si="122"/>
        <v>25.4388072707143</v>
      </c>
      <c r="F108" s="7" t="s">
        <v>83</v>
      </c>
      <c r="G108" s="1">
        <v>4</v>
      </c>
      <c r="H108" s="9">
        <f t="shared" si="103"/>
        <v>25.146980929032299</v>
      </c>
      <c r="I108" s="9">
        <f t="shared" si="104"/>
        <v>298.29698092903226</v>
      </c>
      <c r="J108" s="9">
        <f t="shared" si="105"/>
        <v>0.35178979470394078</v>
      </c>
      <c r="K108" s="9">
        <f t="shared" si="106"/>
        <v>52.122000000000007</v>
      </c>
      <c r="L108" s="9">
        <f t="shared" si="107"/>
        <v>0.52122000000000002</v>
      </c>
      <c r="M108" s="1" t="s">
        <v>83</v>
      </c>
      <c r="O108" s="9">
        <f t="shared" si="123"/>
        <v>1.1888755319885096</v>
      </c>
      <c r="P108" s="9">
        <f t="shared" si="108"/>
        <v>0.41823427932677615</v>
      </c>
      <c r="Q108" s="12">
        <f t="shared" si="109"/>
        <v>0.12547028379803285</v>
      </c>
      <c r="R108" s="9">
        <f t="shared" si="110"/>
        <v>0.156366</v>
      </c>
      <c r="S108" s="13">
        <f t="shared" si="111"/>
        <v>0.80241410407654379</v>
      </c>
      <c r="T108" s="2">
        <f t="shared" si="112"/>
        <v>0.01</v>
      </c>
      <c r="U108" s="14">
        <f t="shared" si="113"/>
        <v>8.0241410407654382E-3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4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5"/>
        <v>0.01</v>
      </c>
      <c r="AT108" s="1">
        <f t="shared" si="116"/>
        <v>2.2924141040765442E-2</v>
      </c>
      <c r="AU108" s="9">
        <f t="shared" si="117"/>
        <v>52.122000000000007</v>
      </c>
      <c r="AV108" s="1">
        <f t="shared" si="118"/>
        <v>0.3</v>
      </c>
      <c r="AW108" s="1">
        <f t="shared" si="119"/>
        <v>462607.33333333331</v>
      </c>
      <c r="AX108" s="1">
        <f t="shared" si="120"/>
        <v>1111022141.6317484</v>
      </c>
    </row>
    <row r="109" spans="1:50" x14ac:dyDescent="0.15">
      <c r="C109" s="7">
        <v>4</v>
      </c>
      <c r="D109" s="7">
        <f t="shared" si="121"/>
        <v>25.084569506333299</v>
      </c>
      <c r="E109" s="10">
        <f t="shared" si="122"/>
        <v>25.146980929032299</v>
      </c>
      <c r="F109" s="7" t="s">
        <v>83</v>
      </c>
      <c r="G109" s="1">
        <v>5</v>
      </c>
      <c r="H109" s="9">
        <f t="shared" si="103"/>
        <v>25.084569506333299</v>
      </c>
      <c r="I109" s="9">
        <f t="shared" si="104"/>
        <v>298.23456950633329</v>
      </c>
      <c r="J109" s="9">
        <f t="shared" si="105"/>
        <v>0.3493949696487002</v>
      </c>
      <c r="K109" s="9">
        <f t="shared" si="106"/>
        <v>52.122000000000007</v>
      </c>
      <c r="L109" s="9">
        <f t="shared" si="107"/>
        <v>0.52122000000000002</v>
      </c>
      <c r="M109" s="1" t="s">
        <v>85</v>
      </c>
      <c r="N109" s="9">
        <f>(O108-P108)*$C$21/100</f>
        <v>0.73210919002864672</v>
      </c>
      <c r="O109" s="9">
        <f t="shared" si="123"/>
        <v>0.55975206263308674</v>
      </c>
      <c r="P109" s="9">
        <f t="shared" si="108"/>
        <v>0.19557455493448467</v>
      </c>
      <c r="Q109" s="12">
        <f t="shared" si="109"/>
        <v>5.8672366480345399E-2</v>
      </c>
      <c r="R109" s="9">
        <f t="shared" si="110"/>
        <v>0.156366</v>
      </c>
      <c r="S109" s="13">
        <f t="shared" si="111"/>
        <v>0.37522457874694881</v>
      </c>
      <c r="T109" s="2">
        <f t="shared" si="112"/>
        <v>0.01</v>
      </c>
      <c r="U109" s="14">
        <f t="shared" si="113"/>
        <v>3.752245787469488E-3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4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5"/>
        <v>0.01</v>
      </c>
      <c r="AT109" s="1">
        <f t="shared" si="116"/>
        <v>1.865224578746949E-2</v>
      </c>
      <c r="AU109" s="9">
        <f t="shared" si="117"/>
        <v>52.122000000000007</v>
      </c>
      <c r="AV109" s="1">
        <f t="shared" si="118"/>
        <v>0.3</v>
      </c>
      <c r="AW109" s="1">
        <f t="shared" si="119"/>
        <v>462607.33333333331</v>
      </c>
      <c r="AX109" s="1">
        <f t="shared" si="120"/>
        <v>903984058.73462391</v>
      </c>
    </row>
    <row r="110" spans="1:50" x14ac:dyDescent="0.15">
      <c r="C110" s="7">
        <v>5</v>
      </c>
      <c r="D110" s="7">
        <f t="shared" si="121"/>
        <v>24.248416640322599</v>
      </c>
      <c r="E110" s="10">
        <f t="shared" si="122"/>
        <v>25.084569506333299</v>
      </c>
      <c r="F110" s="7" t="s">
        <v>85</v>
      </c>
      <c r="G110" s="1">
        <v>6</v>
      </c>
      <c r="H110" s="9">
        <f t="shared" si="103"/>
        <v>24.248416640322599</v>
      </c>
      <c r="I110" s="9">
        <f t="shared" si="104"/>
        <v>297.39841664032258</v>
      </c>
      <c r="J110" s="9">
        <f t="shared" si="105"/>
        <v>0.31875124575668989</v>
      </c>
      <c r="K110" s="9">
        <f t="shared" si="106"/>
        <v>52.122000000000007</v>
      </c>
      <c r="L110" s="9">
        <f t="shared" si="107"/>
        <v>0.52122000000000002</v>
      </c>
      <c r="M110" s="1" t="s">
        <v>83</v>
      </c>
      <c r="O110" s="9">
        <f t="shared" si="123"/>
        <v>0.88539750769860204</v>
      </c>
      <c r="P110" s="9">
        <f t="shared" si="108"/>
        <v>0.28222155856879783</v>
      </c>
      <c r="Q110" s="12">
        <f t="shared" si="109"/>
        <v>8.466646757063935E-2</v>
      </c>
      <c r="R110" s="9">
        <f t="shared" si="110"/>
        <v>0.156366</v>
      </c>
      <c r="S110" s="13">
        <f t="shared" si="111"/>
        <v>0.54146341001649556</v>
      </c>
      <c r="T110" s="2">
        <f t="shared" si="112"/>
        <v>0.01</v>
      </c>
      <c r="U110" s="14">
        <f t="shared" si="113"/>
        <v>5.414634100164956E-3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2.0314634100164958E-2</v>
      </c>
      <c r="AU110" s="9">
        <f t="shared" si="117"/>
        <v>52.122000000000007</v>
      </c>
      <c r="AV110" s="1">
        <f t="shared" si="118"/>
        <v>0.3</v>
      </c>
      <c r="AW110" s="1">
        <f t="shared" si="119"/>
        <v>462607.33333333331</v>
      </c>
      <c r="AX110" s="1">
        <f t="shared" si="120"/>
        <v>984551972.71273637</v>
      </c>
    </row>
    <row r="111" spans="1:50" x14ac:dyDescent="0.15">
      <c r="C111" s="7">
        <v>6</v>
      </c>
      <c r="D111" s="7">
        <f t="shared" si="121"/>
        <v>24.048221532333301</v>
      </c>
      <c r="E111" s="10">
        <f t="shared" si="122"/>
        <v>24.248416640322599</v>
      </c>
      <c r="F111" s="7" t="s">
        <v>83</v>
      </c>
      <c r="G111" s="1">
        <v>7</v>
      </c>
      <c r="H111" s="9">
        <f t="shared" si="103"/>
        <v>24.048221532333301</v>
      </c>
      <c r="I111" s="9">
        <f t="shared" si="104"/>
        <v>297.19822153233326</v>
      </c>
      <c r="J111" s="9">
        <f t="shared" si="105"/>
        <v>0.31179850355093697</v>
      </c>
      <c r="K111" s="9">
        <f t="shared" si="106"/>
        <v>52.122000000000007</v>
      </c>
      <c r="L111" s="9">
        <f t="shared" si="107"/>
        <v>0.52122000000000002</v>
      </c>
      <c r="M111" s="1" t="s">
        <v>83</v>
      </c>
      <c r="O111" s="9">
        <f t="shared" si="123"/>
        <v>1.1243959491298043</v>
      </c>
      <c r="P111" s="9">
        <f t="shared" si="108"/>
        <v>0.35058497433740843</v>
      </c>
      <c r="Q111" s="12">
        <f t="shared" si="109"/>
        <v>0.10517549230122253</v>
      </c>
      <c r="R111" s="9">
        <f t="shared" si="110"/>
        <v>0.156366</v>
      </c>
      <c r="S111" s="13">
        <f t="shared" si="111"/>
        <v>0.67262379482254786</v>
      </c>
      <c r="T111" s="2">
        <f t="shared" si="112"/>
        <v>0.01</v>
      </c>
      <c r="U111" s="14">
        <f t="shared" si="113"/>
        <v>6.7262379482254785E-3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2.1626237948225477E-2</v>
      </c>
      <c r="AU111" s="9">
        <f t="shared" si="117"/>
        <v>52.122000000000007</v>
      </c>
      <c r="AV111" s="1">
        <f t="shared" si="118"/>
        <v>0.3</v>
      </c>
      <c r="AW111" s="1">
        <f t="shared" si="119"/>
        <v>462607.33333333331</v>
      </c>
      <c r="AX111" s="1">
        <f t="shared" si="120"/>
        <v>1048119061.8199487</v>
      </c>
    </row>
    <row r="112" spans="1:50" x14ac:dyDescent="0.15">
      <c r="C112" s="7">
        <v>7</v>
      </c>
      <c r="D112" s="7">
        <f t="shared" si="121"/>
        <v>24.099647672903199</v>
      </c>
      <c r="E112" s="10">
        <f t="shared" si="122"/>
        <v>24.048221532333301</v>
      </c>
      <c r="F112" s="7" t="s">
        <v>83</v>
      </c>
      <c r="G112" s="1">
        <v>8</v>
      </c>
      <c r="H112" s="9">
        <f t="shared" si="103"/>
        <v>24.099647672903199</v>
      </c>
      <c r="I112" s="9">
        <f t="shared" si="104"/>
        <v>297.24964767290317</v>
      </c>
      <c r="J112" s="9">
        <f t="shared" si="105"/>
        <v>0.31357080481537436</v>
      </c>
      <c r="K112" s="9">
        <f t="shared" si="106"/>
        <v>52.122000000000007</v>
      </c>
      <c r="L112" s="9">
        <f t="shared" si="107"/>
        <v>0.52122000000000002</v>
      </c>
      <c r="M112" s="1" t="s">
        <v>83</v>
      </c>
      <c r="O112" s="9">
        <f t="shared" si="123"/>
        <v>1.2950309747923958</v>
      </c>
      <c r="P112" s="9">
        <f t="shared" si="108"/>
        <v>0.40608390502649033</v>
      </c>
      <c r="Q112" s="12">
        <f t="shared" si="109"/>
        <v>0.1218251715079471</v>
      </c>
      <c r="R112" s="9">
        <f t="shared" si="110"/>
        <v>0.156366</v>
      </c>
      <c r="S112" s="13">
        <f t="shared" si="111"/>
        <v>0.77910269181245984</v>
      </c>
      <c r="T112" s="2">
        <f t="shared" si="112"/>
        <v>0.01</v>
      </c>
      <c r="U112" s="14">
        <f t="shared" si="113"/>
        <v>7.7910269181245984E-3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2.26910269181246E-2</v>
      </c>
      <c r="AU112" s="9">
        <f t="shared" si="117"/>
        <v>52.122000000000007</v>
      </c>
      <c r="AV112" s="1">
        <f t="shared" si="118"/>
        <v>0.3</v>
      </c>
      <c r="AW112" s="1">
        <f t="shared" si="119"/>
        <v>462607.33333333331</v>
      </c>
      <c r="AX112" s="1">
        <f t="shared" si="120"/>
        <v>1099724228.6010935</v>
      </c>
    </row>
    <row r="113" spans="1:53" x14ac:dyDescent="0.15">
      <c r="C113" s="7">
        <v>8</v>
      </c>
      <c r="D113" s="7">
        <f t="shared" si="121"/>
        <v>25.614141524838701</v>
      </c>
      <c r="E113" s="10">
        <f t="shared" si="122"/>
        <v>24.099647672903199</v>
      </c>
      <c r="F113" s="7" t="s">
        <v>83</v>
      </c>
      <c r="G113" s="1">
        <v>9</v>
      </c>
      <c r="H113" s="9">
        <f t="shared" si="103"/>
        <v>25.614141524838701</v>
      </c>
      <c r="I113" s="9">
        <f t="shared" si="104"/>
        <v>298.76414152483869</v>
      </c>
      <c r="J113" s="9">
        <f t="shared" si="105"/>
        <v>0.37021100054282224</v>
      </c>
      <c r="K113" s="9">
        <f t="shared" si="106"/>
        <v>52.122000000000007</v>
      </c>
      <c r="L113" s="9">
        <f t="shared" si="107"/>
        <v>0.52122000000000002</v>
      </c>
      <c r="M113" s="1" t="s">
        <v>83</v>
      </c>
      <c r="O113" s="9">
        <f t="shared" si="123"/>
        <v>1.4101670697659054</v>
      </c>
      <c r="P113" s="9">
        <f t="shared" si="108"/>
        <v>0.52205936183057566</v>
      </c>
      <c r="Q113" s="12">
        <f t="shared" si="109"/>
        <v>0.1566178085491727</v>
      </c>
      <c r="R113" s="9">
        <f t="shared" si="110"/>
        <v>0.156366</v>
      </c>
      <c r="S113" s="13">
        <f t="shared" si="111"/>
        <v>1.0016103791692101</v>
      </c>
      <c r="T113" s="2">
        <f t="shared" si="112"/>
        <v>0.01</v>
      </c>
      <c r="U113" s="14">
        <f t="shared" si="113"/>
        <v>1.0016103791692101E-2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2.4916103791692103E-2</v>
      </c>
      <c r="AU113" s="9">
        <f t="shared" si="117"/>
        <v>52.122000000000007</v>
      </c>
      <c r="AV113" s="1">
        <f t="shared" si="118"/>
        <v>0.3</v>
      </c>
      <c r="AW113" s="1">
        <f t="shared" si="119"/>
        <v>462607.33333333331</v>
      </c>
      <c r="AX113" s="1">
        <f t="shared" si="120"/>
        <v>1207562933.1776423</v>
      </c>
    </row>
    <row r="114" spans="1:53" x14ac:dyDescent="0.15">
      <c r="C114" s="7">
        <v>9</v>
      </c>
      <c r="D114" s="7">
        <f t="shared" si="121"/>
        <v>26.990165538666702</v>
      </c>
      <c r="E114" s="10">
        <f t="shared" si="122"/>
        <v>25.614141524838701</v>
      </c>
      <c r="F114" s="7" t="s">
        <v>83</v>
      </c>
      <c r="G114" s="1">
        <v>10</v>
      </c>
      <c r="H114" s="9">
        <f t="shared" si="103"/>
        <v>26.990165538666702</v>
      </c>
      <c r="I114" s="9">
        <f t="shared" si="104"/>
        <v>300.14016553866668</v>
      </c>
      <c r="J114" s="9">
        <f t="shared" si="105"/>
        <v>0.42987152762831621</v>
      </c>
      <c r="K114" s="9">
        <f t="shared" si="106"/>
        <v>52.122000000000007</v>
      </c>
      <c r="L114" s="9">
        <f t="shared" si="107"/>
        <v>0.52122000000000002</v>
      </c>
      <c r="M114" s="1" t="s">
        <v>83</v>
      </c>
      <c r="O114" s="9">
        <f t="shared" si="123"/>
        <v>1.4093277079353297</v>
      </c>
      <c r="P114" s="9">
        <f t="shared" si="108"/>
        <v>0.60582985473907358</v>
      </c>
      <c r="Q114" s="12">
        <f t="shared" si="109"/>
        <v>0.18174895642172206</v>
      </c>
      <c r="R114" s="9">
        <f t="shared" si="110"/>
        <v>0.156366</v>
      </c>
      <c r="S114" s="13">
        <f t="shared" si="111"/>
        <v>1.1623304070048608</v>
      </c>
      <c r="T114" s="2">
        <f t="shared" si="112"/>
        <v>0.01</v>
      </c>
      <c r="U114" s="14">
        <f t="shared" si="113"/>
        <v>1.1623304070048609E-2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2.652330407004861E-2</v>
      </c>
      <c r="AU114" s="9">
        <f t="shared" si="117"/>
        <v>52.122000000000007</v>
      </c>
      <c r="AV114" s="1">
        <f t="shared" si="118"/>
        <v>0.3</v>
      </c>
      <c r="AW114" s="1">
        <f t="shared" si="119"/>
        <v>462607.33333333331</v>
      </c>
      <c r="AX114" s="1">
        <f t="shared" si="120"/>
        <v>1285456150.2938447</v>
      </c>
    </row>
    <row r="115" spans="1:53" x14ac:dyDescent="0.15">
      <c r="C115" s="7">
        <v>10</v>
      </c>
      <c r="D115" s="7">
        <f t="shared" si="121"/>
        <v>27.2805618025806</v>
      </c>
      <c r="E115" s="10">
        <f t="shared" si="122"/>
        <v>26.990165538666702</v>
      </c>
      <c r="F115" s="7" t="s">
        <v>83</v>
      </c>
      <c r="G115" s="1">
        <v>11</v>
      </c>
      <c r="H115" s="9">
        <f t="shared" si="103"/>
        <v>27.2805618025806</v>
      </c>
      <c r="I115" s="9">
        <f t="shared" si="104"/>
        <v>300.4305618025806</v>
      </c>
      <c r="J115" s="9">
        <f t="shared" si="105"/>
        <v>0.44356470345774507</v>
      </c>
      <c r="K115" s="9">
        <f t="shared" si="106"/>
        <v>52.122000000000007</v>
      </c>
      <c r="L115" s="9">
        <f t="shared" si="107"/>
        <v>0.52122000000000002</v>
      </c>
      <c r="M115" s="1" t="s">
        <v>85</v>
      </c>
      <c r="N115" s="9">
        <f>(O114-P114)*$C$21/100</f>
        <v>0.76332296053644333</v>
      </c>
      <c r="O115" s="9">
        <f t="shared" si="123"/>
        <v>0.56139489265981268</v>
      </c>
      <c r="P115" s="9">
        <f t="shared" si="108"/>
        <v>0.24901495908534244</v>
      </c>
      <c r="Q115" s="12">
        <f t="shared" si="109"/>
        <v>7.4704487725602731E-2</v>
      </c>
      <c r="R115" s="9">
        <f t="shared" si="110"/>
        <v>0.156366</v>
      </c>
      <c r="S115" s="13">
        <f t="shared" si="111"/>
        <v>0.47775403684690232</v>
      </c>
      <c r="T115" s="2">
        <f t="shared" si="112"/>
        <v>0.01</v>
      </c>
      <c r="U115" s="14">
        <f t="shared" si="113"/>
        <v>4.7775403684690229E-3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1.9677540368469023E-2</v>
      </c>
      <c r="AU115" s="9">
        <f t="shared" si="117"/>
        <v>52.122000000000007</v>
      </c>
      <c r="AV115" s="1">
        <f t="shared" si="118"/>
        <v>0.3</v>
      </c>
      <c r="AW115" s="1">
        <f t="shared" si="119"/>
        <v>462607.33333333331</v>
      </c>
      <c r="AX115" s="1">
        <f t="shared" si="120"/>
        <v>953675123.67615652</v>
      </c>
    </row>
    <row r="116" spans="1:53" x14ac:dyDescent="0.15">
      <c r="C116" s="7">
        <v>11</v>
      </c>
      <c r="D116" s="7">
        <f t="shared" si="121"/>
        <v>26.920815618666701</v>
      </c>
      <c r="E116" s="10">
        <f t="shared" si="122"/>
        <v>27.2805618025806</v>
      </c>
      <c r="F116" s="7" t="s">
        <v>85</v>
      </c>
      <c r="G116" s="1">
        <v>12</v>
      </c>
      <c r="H116" s="9">
        <f t="shared" si="103"/>
        <v>26.920815618666701</v>
      </c>
      <c r="I116" s="9">
        <f t="shared" si="104"/>
        <v>300.0708156186667</v>
      </c>
      <c r="J116" s="9">
        <f t="shared" si="105"/>
        <v>0.4266606371015747</v>
      </c>
      <c r="K116" s="9">
        <f t="shared" si="106"/>
        <v>52.122000000000007</v>
      </c>
      <c r="L116" s="9">
        <f t="shared" si="107"/>
        <v>0.52122000000000002</v>
      </c>
      <c r="M116" s="1" t="s">
        <v>83</v>
      </c>
      <c r="O116" s="9">
        <f t="shared" si="123"/>
        <v>0.83359993357447026</v>
      </c>
      <c r="P116" s="9">
        <f t="shared" si="108"/>
        <v>0.35566427874671386</v>
      </c>
      <c r="Q116" s="12">
        <f t="shared" si="109"/>
        <v>0.10669928362401415</v>
      </c>
      <c r="R116" s="9">
        <f t="shared" si="110"/>
        <v>0.156366</v>
      </c>
      <c r="S116" s="13">
        <f t="shared" si="111"/>
        <v>0.6823688245783236</v>
      </c>
      <c r="T116" s="2">
        <f t="shared" si="112"/>
        <v>0.01</v>
      </c>
      <c r="U116" s="14">
        <f t="shared" si="113"/>
        <v>6.8236882457832363E-3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4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5"/>
        <v>0.01</v>
      </c>
      <c r="AT116" s="1">
        <f t="shared" si="116"/>
        <v>2.1723688245783239E-2</v>
      </c>
      <c r="AU116" s="9">
        <f t="shared" si="117"/>
        <v>52.122000000000007</v>
      </c>
      <c r="AV116" s="1">
        <f t="shared" si="118"/>
        <v>0.3</v>
      </c>
      <c r="AW116" s="1">
        <f t="shared" si="119"/>
        <v>462607.33333333331</v>
      </c>
      <c r="AX116" s="1">
        <f t="shared" si="120"/>
        <v>1052842005.9905828</v>
      </c>
      <c r="AY116" s="1">
        <f>SUM(AX105:AX116)</f>
        <v>12646471743.765005</v>
      </c>
    </row>
    <row r="117" spans="1:53" x14ac:dyDescent="0.15">
      <c r="C117" s="7">
        <v>12</v>
      </c>
      <c r="D117" s="7">
        <f t="shared" si="121"/>
        <v>26.891345566774199</v>
      </c>
      <c r="E117" s="10">
        <f t="shared" si="122"/>
        <v>26.920815618666701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25.567072902903199</v>
      </c>
      <c r="E121" s="7"/>
      <c r="F121" s="7"/>
      <c r="G121" s="1">
        <v>1</v>
      </c>
      <c r="H121" s="9">
        <f t="shared" ref="H121:H132" si="124">E122</f>
        <v>25.567072902903199</v>
      </c>
      <c r="I121" s="9">
        <f t="shared" ref="I121:I132" si="125">H121+273.15</f>
        <v>298.71707290290317</v>
      </c>
      <c r="J121" s="9">
        <f t="shared" ref="J121:J132" si="126">EXP(($C$15*(I121-$C$13))/($C$16*I121*$C$13))</f>
        <v>0.36831475998934737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0.10485921216896719</v>
      </c>
      <c r="Q121" s="12">
        <f t="shared" ref="Q121:Q132" si="130">P121*$B$123</f>
        <v>3.4603540015759174E-2</v>
      </c>
      <c r="R121" s="9">
        <f t="shared" ref="R121:R132" si="131">L121*$B$123</f>
        <v>9.3951000000000007E-2</v>
      </c>
      <c r="S121" s="13">
        <f t="shared" ref="S121:S132" si="132">Q121/R121</f>
        <v>0.36831475998934732</v>
      </c>
      <c r="T121" s="2">
        <f t="shared" ref="T121:T132" si="133">$B$122/100</f>
        <v>0.01</v>
      </c>
      <c r="U121" s="14">
        <f t="shared" ref="U121:U132" si="134">S121*T121</f>
        <v>3.6831475998934733E-3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0.01</v>
      </c>
      <c r="AF121" s="2">
        <v>0.49</v>
      </c>
      <c r="AG121" s="14">
        <f t="shared" ref="AG121:AG132" si="135">AF121*AE121</f>
        <v>4.8999999999999998E-3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0.02</v>
      </c>
      <c r="AR121" s="2">
        <v>0.5</v>
      </c>
      <c r="AS121" s="2">
        <f t="shared" ref="AS121:AS132" si="136">AR121*AQ121</f>
        <v>0.01</v>
      </c>
      <c r="AT121" s="1">
        <f t="shared" ref="AT121:AT132" si="137">(AS121+AM121+AD121+AA121+U121+X121+AG121+AJ121+AP121)</f>
        <v>1.8583147599893473E-2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75700.5</v>
      </c>
      <c r="AX121" s="1">
        <f t="shared" ref="AX121:AX132" si="141">AW121*10000*AV121*0.67*AU121*AT121</f>
        <v>88551155.796968445</v>
      </c>
      <c r="AZ121" s="1">
        <f t="shared" ref="AZ121:AZ132" si="142">$E$9/12</f>
        <v>104906.75</v>
      </c>
      <c r="BA121" s="1">
        <f t="shared" ref="BA121:BA132" si="143">AZ121*10000*AV121*0.67*AU121*AT121</f>
        <v>122715358.06769598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25.8554617983871</v>
      </c>
      <c r="E122" s="10">
        <f t="shared" ref="E122:E133" si="145">D121</f>
        <v>25.567072902903199</v>
      </c>
      <c r="F122" s="7" t="s">
        <v>83</v>
      </c>
      <c r="G122" s="1">
        <v>2</v>
      </c>
      <c r="H122" s="9">
        <f t="shared" si="124"/>
        <v>25.8554617983871</v>
      </c>
      <c r="I122" s="9">
        <f t="shared" si="125"/>
        <v>299.0054617983871</v>
      </c>
      <c r="J122" s="9">
        <f t="shared" si="126"/>
        <v>0.38007777952113397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0.46454078783103281</v>
      </c>
      <c r="P122" s="9">
        <f t="shared" si="129"/>
        <v>0.17656163113581716</v>
      </c>
      <c r="Q122" s="12">
        <f t="shared" si="130"/>
        <v>5.8265338274819667E-2</v>
      </c>
      <c r="R122" s="9">
        <f t="shared" si="131"/>
        <v>9.3951000000000007E-2</v>
      </c>
      <c r="S122" s="13">
        <f t="shared" si="132"/>
        <v>0.62016730290065736</v>
      </c>
      <c r="T122" s="2">
        <f t="shared" si="133"/>
        <v>0.01</v>
      </c>
      <c r="U122" s="14">
        <f t="shared" si="134"/>
        <v>6.2016730290065736E-3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0.01</v>
      </c>
      <c r="AF122" s="2">
        <v>0.49</v>
      </c>
      <c r="AG122" s="14">
        <f t="shared" si="135"/>
        <v>4.8999999999999998E-3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0.02</v>
      </c>
      <c r="AR122" s="2">
        <v>0.5</v>
      </c>
      <c r="AS122" s="2">
        <f t="shared" si="136"/>
        <v>0.01</v>
      </c>
      <c r="AT122" s="1">
        <f t="shared" si="137"/>
        <v>2.1101673029006576E-2</v>
      </c>
      <c r="AU122" s="9">
        <f t="shared" si="138"/>
        <v>28.47</v>
      </c>
      <c r="AV122" s="1">
        <f t="shared" si="139"/>
        <v>0.33</v>
      </c>
      <c r="AW122" s="1">
        <f t="shared" si="140"/>
        <v>75700.5</v>
      </c>
      <c r="AX122" s="1">
        <f t="shared" si="141"/>
        <v>100552262.52300552</v>
      </c>
      <c r="AZ122" s="1">
        <f t="shared" si="142"/>
        <v>104906.75</v>
      </c>
      <c r="BA122" s="1">
        <f t="shared" si="143"/>
        <v>139346649.84293774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25.4388072707143</v>
      </c>
      <c r="E123" s="10">
        <f t="shared" si="145"/>
        <v>25.8554617983871</v>
      </c>
      <c r="F123" s="7" t="s">
        <v>83</v>
      </c>
      <c r="G123" s="1">
        <v>3</v>
      </c>
      <c r="H123" s="9">
        <f t="shared" si="124"/>
        <v>25.4388072707143</v>
      </c>
      <c r="I123" s="9">
        <f t="shared" si="125"/>
        <v>298.58880727071426</v>
      </c>
      <c r="J123" s="9">
        <f t="shared" si="126"/>
        <v>0.3631935255193367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0.57267915669521563</v>
      </c>
      <c r="P123" s="9">
        <f t="shared" si="129"/>
        <v>0.20799336191157602</v>
      </c>
      <c r="Q123" s="12">
        <f t="shared" si="130"/>
        <v>6.8637809430820096E-2</v>
      </c>
      <c r="R123" s="9">
        <f t="shared" si="131"/>
        <v>9.3951000000000007E-2</v>
      </c>
      <c r="S123" s="13">
        <f t="shared" si="132"/>
        <v>0.73057029122436257</v>
      </c>
      <c r="T123" s="2">
        <f t="shared" si="133"/>
        <v>0.01</v>
      </c>
      <c r="U123" s="14">
        <f t="shared" si="134"/>
        <v>7.305702912243626E-3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0.01</v>
      </c>
      <c r="AF123" s="2">
        <v>0.49</v>
      </c>
      <c r="AG123" s="14">
        <f t="shared" si="135"/>
        <v>4.8999999999999998E-3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0.02</v>
      </c>
      <c r="AR123" s="2">
        <v>0.5</v>
      </c>
      <c r="AS123" s="2">
        <f t="shared" si="136"/>
        <v>0.01</v>
      </c>
      <c r="AT123" s="1">
        <f t="shared" si="137"/>
        <v>2.2205702912243629E-2</v>
      </c>
      <c r="AU123" s="9">
        <f t="shared" si="138"/>
        <v>28.47</v>
      </c>
      <c r="AV123" s="1">
        <f t="shared" si="139"/>
        <v>0.33</v>
      </c>
      <c r="AW123" s="1">
        <f t="shared" si="140"/>
        <v>75700.5</v>
      </c>
      <c r="AX123" s="1">
        <f t="shared" si="141"/>
        <v>105813110.91639575</v>
      </c>
      <c r="AZ123" s="1">
        <f t="shared" si="142"/>
        <v>104906.75</v>
      </c>
      <c r="BA123" s="1">
        <f t="shared" si="143"/>
        <v>146637202.84051755</v>
      </c>
    </row>
    <row r="124" spans="1:53" x14ac:dyDescent="0.15">
      <c r="C124" s="7">
        <v>3</v>
      </c>
      <c r="D124" s="7">
        <f t="shared" si="144"/>
        <v>25.146980929032299</v>
      </c>
      <c r="E124" s="10">
        <f t="shared" si="145"/>
        <v>25.4388072707143</v>
      </c>
      <c r="F124" s="7" t="s">
        <v>83</v>
      </c>
      <c r="G124" s="1">
        <v>4</v>
      </c>
      <c r="H124" s="9">
        <f t="shared" si="124"/>
        <v>25.146980929032299</v>
      </c>
      <c r="I124" s="9">
        <f t="shared" si="125"/>
        <v>298.29698092903226</v>
      </c>
      <c r="J124" s="9">
        <f t="shared" si="126"/>
        <v>0.35178979470394078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0.64938579478363956</v>
      </c>
      <c r="P124" s="9">
        <f t="shared" si="129"/>
        <v>0.22844729543059197</v>
      </c>
      <c r="Q124" s="12">
        <f t="shared" si="130"/>
        <v>7.538760749209536E-2</v>
      </c>
      <c r="R124" s="9">
        <f t="shared" si="131"/>
        <v>9.3951000000000007E-2</v>
      </c>
      <c r="S124" s="13">
        <f t="shared" si="132"/>
        <v>0.80241410407654368</v>
      </c>
      <c r="T124" s="2">
        <f t="shared" si="133"/>
        <v>0.01</v>
      </c>
      <c r="U124" s="14">
        <f t="shared" si="134"/>
        <v>8.0241410407654364E-3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5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36"/>
        <v>0.01</v>
      </c>
      <c r="AT124" s="1">
        <f t="shared" si="137"/>
        <v>2.2924141040765435E-2</v>
      </c>
      <c r="AU124" s="9">
        <f t="shared" si="138"/>
        <v>28.47</v>
      </c>
      <c r="AV124" s="1">
        <f t="shared" si="139"/>
        <v>0.33</v>
      </c>
      <c r="AW124" s="1">
        <f t="shared" si="140"/>
        <v>75700.5</v>
      </c>
      <c r="AX124" s="1">
        <f t="shared" si="141"/>
        <v>109236563.60691743</v>
      </c>
      <c r="AZ124" s="1">
        <f t="shared" si="142"/>
        <v>104906.75</v>
      </c>
      <c r="BA124" s="1">
        <f t="shared" si="143"/>
        <v>151381468.67154095</v>
      </c>
    </row>
    <row r="125" spans="1:53" x14ac:dyDescent="0.15">
      <c r="C125" s="7">
        <v>4</v>
      </c>
      <c r="D125" s="7">
        <f t="shared" si="144"/>
        <v>25.084569506333299</v>
      </c>
      <c r="E125" s="10">
        <f t="shared" si="145"/>
        <v>25.146980929032299</v>
      </c>
      <c r="F125" s="7" t="s">
        <v>83</v>
      </c>
      <c r="G125" s="1">
        <v>5</v>
      </c>
      <c r="H125" s="9">
        <f t="shared" si="124"/>
        <v>25.084569506333299</v>
      </c>
      <c r="I125" s="9">
        <f t="shared" si="125"/>
        <v>298.23456950633329</v>
      </c>
      <c r="J125" s="9">
        <f t="shared" si="126"/>
        <v>0.3493949696487002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0.39989157438539524</v>
      </c>
      <c r="O125" s="9">
        <f t="shared" si="146"/>
        <v>0.30574692496765243</v>
      </c>
      <c r="P125" s="9">
        <f t="shared" si="129"/>
        <v>0.10682643756925635</v>
      </c>
      <c r="Q125" s="12">
        <f t="shared" si="130"/>
        <v>3.5252724397854596E-2</v>
      </c>
      <c r="R125" s="9">
        <f t="shared" si="131"/>
        <v>9.3951000000000007E-2</v>
      </c>
      <c r="S125" s="13">
        <f t="shared" si="132"/>
        <v>0.37522457874694887</v>
      </c>
      <c r="T125" s="2">
        <f t="shared" si="133"/>
        <v>0.01</v>
      </c>
      <c r="U125" s="14">
        <f t="shared" si="134"/>
        <v>3.7522457874694889E-3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5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6"/>
        <v>0.01</v>
      </c>
      <c r="AT125" s="1">
        <f t="shared" si="137"/>
        <v>1.865224578746949E-2</v>
      </c>
      <c r="AU125" s="9">
        <f t="shared" si="138"/>
        <v>28.47</v>
      </c>
      <c r="AV125" s="1">
        <f t="shared" si="139"/>
        <v>0.33</v>
      </c>
      <c r="AW125" s="1">
        <f t="shared" si="140"/>
        <v>75700.5</v>
      </c>
      <c r="AX125" s="1">
        <f t="shared" si="141"/>
        <v>88880417.798491105</v>
      </c>
      <c r="AZ125" s="1">
        <f t="shared" si="142"/>
        <v>104906.75</v>
      </c>
      <c r="BA125" s="1">
        <f t="shared" si="143"/>
        <v>123171653.6863278</v>
      </c>
    </row>
    <row r="126" spans="1:53" x14ac:dyDescent="0.15">
      <c r="C126" s="7">
        <v>5</v>
      </c>
      <c r="D126" s="7">
        <f t="shared" si="144"/>
        <v>24.248416640322599</v>
      </c>
      <c r="E126" s="10">
        <f t="shared" si="145"/>
        <v>25.084569506333299</v>
      </c>
      <c r="F126" s="7" t="s">
        <v>85</v>
      </c>
      <c r="G126" s="1">
        <v>6</v>
      </c>
      <c r="H126" s="9">
        <f t="shared" si="124"/>
        <v>24.248416640322599</v>
      </c>
      <c r="I126" s="9">
        <f t="shared" si="125"/>
        <v>297.39841664032258</v>
      </c>
      <c r="J126" s="9">
        <f t="shared" si="126"/>
        <v>0.31875124575668989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0.48362048739839614</v>
      </c>
      <c r="P126" s="9">
        <f t="shared" si="129"/>
        <v>0.15415463283169631</v>
      </c>
      <c r="Q126" s="12">
        <f t="shared" si="130"/>
        <v>5.0871028834459785E-2</v>
      </c>
      <c r="R126" s="9">
        <f t="shared" si="131"/>
        <v>9.3951000000000007E-2</v>
      </c>
      <c r="S126" s="13">
        <f t="shared" si="132"/>
        <v>0.54146341001649567</v>
      </c>
      <c r="T126" s="2">
        <f t="shared" si="133"/>
        <v>0.01</v>
      </c>
      <c r="U126" s="14">
        <f t="shared" si="134"/>
        <v>5.4146341001649568E-3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5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6"/>
        <v>0.01</v>
      </c>
      <c r="AT126" s="1">
        <f t="shared" si="137"/>
        <v>2.0314634100164958E-2</v>
      </c>
      <c r="AU126" s="9">
        <f t="shared" si="138"/>
        <v>28.47</v>
      </c>
      <c r="AV126" s="1">
        <f t="shared" si="139"/>
        <v>0.33</v>
      </c>
      <c r="AW126" s="1">
        <f t="shared" si="140"/>
        <v>75700.5</v>
      </c>
      <c r="AX126" s="1">
        <f t="shared" si="141"/>
        <v>96801917.947012752</v>
      </c>
      <c r="AZ126" s="1">
        <f t="shared" si="142"/>
        <v>104906.75</v>
      </c>
      <c r="BA126" s="1">
        <f t="shared" si="143"/>
        <v>134149372.93132517</v>
      </c>
    </row>
    <row r="127" spans="1:53" x14ac:dyDescent="0.15">
      <c r="C127" s="7">
        <v>6</v>
      </c>
      <c r="D127" s="7">
        <f t="shared" si="144"/>
        <v>24.048221532333301</v>
      </c>
      <c r="E127" s="10">
        <f t="shared" si="145"/>
        <v>24.248416640322599</v>
      </c>
      <c r="F127" s="7" t="s">
        <v>83</v>
      </c>
      <c r="G127" s="1">
        <v>7</v>
      </c>
      <c r="H127" s="9">
        <f t="shared" si="124"/>
        <v>24.048221532333301</v>
      </c>
      <c r="I127" s="9">
        <f t="shared" si="125"/>
        <v>297.19822153233326</v>
      </c>
      <c r="J127" s="9">
        <f t="shared" si="126"/>
        <v>0.31179850355093697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0.61416585456669992</v>
      </c>
      <c r="P127" s="9">
        <f t="shared" si="129"/>
        <v>0.19149599438597942</v>
      </c>
      <c r="Q127" s="12">
        <f t="shared" si="130"/>
        <v>6.3193678147373214E-2</v>
      </c>
      <c r="R127" s="9">
        <f t="shared" si="131"/>
        <v>9.3951000000000007E-2</v>
      </c>
      <c r="S127" s="13">
        <f t="shared" si="132"/>
        <v>0.67262379482254797</v>
      </c>
      <c r="T127" s="2">
        <f t="shared" si="133"/>
        <v>0.01</v>
      </c>
      <c r="U127" s="14">
        <f t="shared" si="134"/>
        <v>6.7262379482254803E-3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2.1626237948225484E-2</v>
      </c>
      <c r="AU127" s="9">
        <f t="shared" si="138"/>
        <v>28.47</v>
      </c>
      <c r="AV127" s="1">
        <f t="shared" si="139"/>
        <v>0.33</v>
      </c>
      <c r="AW127" s="1">
        <f t="shared" si="140"/>
        <v>75700.5</v>
      </c>
      <c r="AX127" s="1">
        <f t="shared" si="141"/>
        <v>103051883.73290452</v>
      </c>
      <c r="AZ127" s="1">
        <f t="shared" si="142"/>
        <v>104906.75</v>
      </c>
      <c r="BA127" s="1">
        <f t="shared" si="143"/>
        <v>142810657.8397353</v>
      </c>
    </row>
    <row r="128" spans="1:53" x14ac:dyDescent="0.15">
      <c r="C128" s="7">
        <v>7</v>
      </c>
      <c r="D128" s="7">
        <f t="shared" si="144"/>
        <v>24.099647672903199</v>
      </c>
      <c r="E128" s="10">
        <f t="shared" si="145"/>
        <v>24.048221532333301</v>
      </c>
      <c r="F128" s="7" t="s">
        <v>83</v>
      </c>
      <c r="G128" s="1">
        <v>8</v>
      </c>
      <c r="H128" s="9">
        <f t="shared" si="124"/>
        <v>24.099647672903199</v>
      </c>
      <c r="I128" s="9">
        <f t="shared" si="125"/>
        <v>297.24964767290317</v>
      </c>
      <c r="J128" s="9">
        <f t="shared" si="126"/>
        <v>0.31357080481537436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0.70736986018072046</v>
      </c>
      <c r="P128" s="9">
        <f t="shared" si="129"/>
        <v>0.22181053635900735</v>
      </c>
      <c r="Q128" s="12">
        <f t="shared" si="130"/>
        <v>7.3197476998472427E-2</v>
      </c>
      <c r="R128" s="9">
        <f t="shared" si="131"/>
        <v>9.3951000000000007E-2</v>
      </c>
      <c r="S128" s="13">
        <f t="shared" si="132"/>
        <v>0.77910269181245995</v>
      </c>
      <c r="T128" s="2">
        <f t="shared" si="133"/>
        <v>0.01</v>
      </c>
      <c r="U128" s="14">
        <f t="shared" si="134"/>
        <v>7.7910269181245993E-3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2.26910269181246E-2</v>
      </c>
      <c r="AU128" s="9">
        <f t="shared" si="138"/>
        <v>28.47</v>
      </c>
      <c r="AV128" s="1">
        <f t="shared" si="139"/>
        <v>0.33</v>
      </c>
      <c r="AW128" s="1">
        <f t="shared" si="140"/>
        <v>75700.5</v>
      </c>
      <c r="AX128" s="1">
        <f t="shared" si="141"/>
        <v>108125743.98491968</v>
      </c>
      <c r="AZ128" s="1">
        <f t="shared" si="142"/>
        <v>104906.75</v>
      </c>
      <c r="BA128" s="1">
        <f t="shared" si="143"/>
        <v>149842080.20805639</v>
      </c>
    </row>
    <row r="129" spans="1:54" x14ac:dyDescent="0.15">
      <c r="C129" s="7">
        <v>8</v>
      </c>
      <c r="D129" s="7">
        <f t="shared" si="144"/>
        <v>25.614141524838701</v>
      </c>
      <c r="E129" s="10">
        <f t="shared" si="145"/>
        <v>24.099647672903199</v>
      </c>
      <c r="F129" s="7" t="s">
        <v>83</v>
      </c>
      <c r="G129" s="1">
        <v>9</v>
      </c>
      <c r="H129" s="9">
        <f t="shared" si="124"/>
        <v>25.614141524838701</v>
      </c>
      <c r="I129" s="9">
        <f t="shared" si="125"/>
        <v>298.76414152483869</v>
      </c>
      <c r="J129" s="9">
        <f t="shared" si="126"/>
        <v>0.37021100054282224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0.77025932382171314</v>
      </c>
      <c r="P129" s="9">
        <f t="shared" si="129"/>
        <v>0.28515847494947416</v>
      </c>
      <c r="Q129" s="12">
        <f t="shared" si="130"/>
        <v>9.4102296733326471E-2</v>
      </c>
      <c r="R129" s="9">
        <f t="shared" si="131"/>
        <v>9.3951000000000007E-2</v>
      </c>
      <c r="S129" s="13">
        <f t="shared" si="132"/>
        <v>1.0016103791692101</v>
      </c>
      <c r="T129" s="2">
        <f t="shared" si="133"/>
        <v>0.01</v>
      </c>
      <c r="U129" s="14">
        <f t="shared" si="134"/>
        <v>1.0016103791692101E-2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2.4916103791692103E-2</v>
      </c>
      <c r="AU129" s="9">
        <f t="shared" si="138"/>
        <v>28.47</v>
      </c>
      <c r="AV129" s="1">
        <f t="shared" si="139"/>
        <v>0.33</v>
      </c>
      <c r="AW129" s="1">
        <f t="shared" si="140"/>
        <v>75700.5</v>
      </c>
      <c r="AX129" s="1">
        <f t="shared" si="141"/>
        <v>118728529.53738642</v>
      </c>
      <c r="AZ129" s="1">
        <f t="shared" si="142"/>
        <v>104906.75</v>
      </c>
      <c r="BA129" s="1">
        <f t="shared" si="143"/>
        <v>164535560.08277637</v>
      </c>
    </row>
    <row r="130" spans="1:54" x14ac:dyDescent="0.15">
      <c r="C130" s="7">
        <v>9</v>
      </c>
      <c r="D130" s="7">
        <f t="shared" si="144"/>
        <v>26.990165538666702</v>
      </c>
      <c r="E130" s="10">
        <f t="shared" si="145"/>
        <v>25.614141524838701</v>
      </c>
      <c r="F130" s="7" t="s">
        <v>83</v>
      </c>
      <c r="G130" s="1">
        <v>10</v>
      </c>
      <c r="H130" s="9">
        <f t="shared" si="124"/>
        <v>26.990165538666702</v>
      </c>
      <c r="I130" s="9">
        <f t="shared" si="125"/>
        <v>300.14016553866668</v>
      </c>
      <c r="J130" s="9">
        <f t="shared" si="126"/>
        <v>0.42987152762831621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0.76980084887223899</v>
      </c>
      <c r="P130" s="9">
        <f t="shared" si="129"/>
        <v>0.33091546687428397</v>
      </c>
      <c r="Q130" s="12">
        <f t="shared" si="130"/>
        <v>0.10920210406851372</v>
      </c>
      <c r="R130" s="9">
        <f t="shared" si="131"/>
        <v>9.3951000000000007E-2</v>
      </c>
      <c r="S130" s="13">
        <f t="shared" si="132"/>
        <v>1.1623304070048612</v>
      </c>
      <c r="T130" s="2">
        <f t="shared" si="133"/>
        <v>0.01</v>
      </c>
      <c r="U130" s="14">
        <f t="shared" si="134"/>
        <v>1.1623304070048612E-2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2.652330407004861E-2</v>
      </c>
      <c r="AU130" s="9">
        <f t="shared" si="138"/>
        <v>28.47</v>
      </c>
      <c r="AV130" s="1">
        <f t="shared" si="139"/>
        <v>0.33</v>
      </c>
      <c r="AW130" s="1">
        <f t="shared" si="140"/>
        <v>75700.5</v>
      </c>
      <c r="AX130" s="1">
        <f t="shared" si="141"/>
        <v>126387051.40407459</v>
      </c>
      <c r="AZ130" s="1">
        <f t="shared" si="142"/>
        <v>104906.75</v>
      </c>
      <c r="BA130" s="1">
        <f t="shared" si="143"/>
        <v>175148840.56095272</v>
      </c>
    </row>
    <row r="131" spans="1:54" x14ac:dyDescent="0.15">
      <c r="C131" s="7">
        <v>10</v>
      </c>
      <c r="D131" s="7">
        <f t="shared" si="144"/>
        <v>27.2805618025806</v>
      </c>
      <c r="E131" s="10">
        <f t="shared" si="145"/>
        <v>26.990165538666702</v>
      </c>
      <c r="F131" s="7" t="s">
        <v>83</v>
      </c>
      <c r="G131" s="1">
        <v>11</v>
      </c>
      <c r="H131" s="9">
        <f t="shared" si="124"/>
        <v>27.2805618025806</v>
      </c>
      <c r="I131" s="9">
        <f t="shared" si="125"/>
        <v>300.4305618025806</v>
      </c>
      <c r="J131" s="9">
        <f t="shared" si="126"/>
        <v>0.44356470345774507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0.41694111289805724</v>
      </c>
      <c r="O131" s="9">
        <f t="shared" si="146"/>
        <v>0.30664426909989773</v>
      </c>
      <c r="P131" s="9">
        <f t="shared" si="129"/>
        <v>0.13601657429031311</v>
      </c>
      <c r="Q131" s="12">
        <f t="shared" si="130"/>
        <v>4.4885469515803328E-2</v>
      </c>
      <c r="R131" s="9">
        <f t="shared" si="131"/>
        <v>9.3951000000000007E-2</v>
      </c>
      <c r="S131" s="13">
        <f t="shared" si="132"/>
        <v>0.47775403684690237</v>
      </c>
      <c r="T131" s="2">
        <f t="shared" si="133"/>
        <v>0.01</v>
      </c>
      <c r="U131" s="14">
        <f t="shared" si="134"/>
        <v>4.7775403684690238E-3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5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6"/>
        <v>0.01</v>
      </c>
      <c r="AT131" s="1">
        <f t="shared" si="137"/>
        <v>1.9677540368469026E-2</v>
      </c>
      <c r="AU131" s="9">
        <f t="shared" si="138"/>
        <v>28.47</v>
      </c>
      <c r="AV131" s="1">
        <f t="shared" si="139"/>
        <v>0.33</v>
      </c>
      <c r="AW131" s="1">
        <f t="shared" si="140"/>
        <v>75700.5</v>
      </c>
      <c r="AX131" s="1">
        <f t="shared" si="141"/>
        <v>93766082.064559683</v>
      </c>
      <c r="AZ131" s="1">
        <f t="shared" si="142"/>
        <v>104906.75</v>
      </c>
      <c r="BA131" s="1">
        <f t="shared" si="143"/>
        <v>129942271.57847367</v>
      </c>
    </row>
    <row r="132" spans="1:54" x14ac:dyDescent="0.15">
      <c r="C132" s="7">
        <v>11</v>
      </c>
      <c r="D132" s="7">
        <f t="shared" si="144"/>
        <v>26.920815618666701</v>
      </c>
      <c r="E132" s="10">
        <f t="shared" si="145"/>
        <v>27.2805618025806</v>
      </c>
      <c r="F132" s="7" t="s">
        <v>85</v>
      </c>
      <c r="G132" s="1">
        <v>12</v>
      </c>
      <c r="H132" s="9">
        <f t="shared" si="124"/>
        <v>26.920815618666701</v>
      </c>
      <c r="I132" s="9">
        <f t="shared" si="125"/>
        <v>300.0708156186667</v>
      </c>
      <c r="J132" s="9">
        <f t="shared" si="126"/>
        <v>0.4266606371015747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0.45532769480958468</v>
      </c>
      <c r="P132" s="9">
        <f t="shared" si="129"/>
        <v>0.19427040435744877</v>
      </c>
      <c r="Q132" s="12">
        <f t="shared" si="130"/>
        <v>6.4109233437958102E-2</v>
      </c>
      <c r="R132" s="9">
        <f t="shared" si="131"/>
        <v>9.3951000000000007E-2</v>
      </c>
      <c r="S132" s="13">
        <f t="shared" si="132"/>
        <v>0.68236882457832382</v>
      </c>
      <c r="T132" s="2">
        <f t="shared" si="133"/>
        <v>0.01</v>
      </c>
      <c r="U132" s="14">
        <f t="shared" si="134"/>
        <v>6.823688245783238E-3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5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6"/>
        <v>0.01</v>
      </c>
      <c r="AT132" s="1">
        <f t="shared" si="137"/>
        <v>2.1723688245783239E-2</v>
      </c>
      <c r="AU132" s="9">
        <f t="shared" si="138"/>
        <v>28.47</v>
      </c>
      <c r="AV132" s="1">
        <f t="shared" si="139"/>
        <v>0.33</v>
      </c>
      <c r="AW132" s="1">
        <f t="shared" si="140"/>
        <v>75700.5</v>
      </c>
      <c r="AX132" s="1">
        <f t="shared" si="141"/>
        <v>103516247.28784649</v>
      </c>
      <c r="AY132" s="1">
        <f>SUM(AX121:AX132)</f>
        <v>1243410966.6004825</v>
      </c>
      <c r="AZ132" s="1">
        <f t="shared" si="142"/>
        <v>104906.75</v>
      </c>
      <c r="BA132" s="1">
        <f t="shared" si="143"/>
        <v>143454178.97060508</v>
      </c>
      <c r="BB132" s="1">
        <f>SUM(BA121:BA132)</f>
        <v>1723135295.2809446</v>
      </c>
    </row>
    <row r="133" spans="1:54" x14ac:dyDescent="0.15">
      <c r="C133" s="7">
        <v>12</v>
      </c>
      <c r="D133" s="7">
        <f t="shared" si="144"/>
        <v>26.891345566774199</v>
      </c>
      <c r="E133" s="10">
        <f t="shared" si="145"/>
        <v>26.920815618666701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25.567072902903199</v>
      </c>
      <c r="E136" s="7"/>
      <c r="F136" s="7"/>
      <c r="G136" s="1">
        <v>1</v>
      </c>
      <c r="H136" s="9">
        <f t="shared" ref="H136:H147" si="147">E137</f>
        <v>25.567072902903199</v>
      </c>
      <c r="I136" s="9">
        <f t="shared" ref="I136:I147" si="148">H136+273.15</f>
        <v>298.71707290290317</v>
      </c>
      <c r="J136" s="9">
        <f t="shared" ref="J136:J147" si="149">EXP(($C$15*(I136-$C$13))/($C$16*I136*$C$13))</f>
        <v>0.36831475998934737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0.27956855124749752</v>
      </c>
      <c r="Q136" s="12">
        <f t="shared" ref="Q136:Q147" si="153">P136*$B$138</f>
        <v>7.2687823324349352E-2</v>
      </c>
      <c r="R136" s="9">
        <f t="shared" ref="R136:R147" si="154">L136*$B$138</f>
        <v>0.19735245833333334</v>
      </c>
      <c r="S136" s="13">
        <f t="shared" ref="S136:S147" si="155">Q136/R136</f>
        <v>0.36831475998934737</v>
      </c>
      <c r="T136" s="2">
        <f t="shared" ref="T136:T147" si="156">$B$137/100</f>
        <v>0.01</v>
      </c>
      <c r="U136" s="14">
        <f t="shared" ref="U136:U147" si="157">S136*T136</f>
        <v>3.6831475998934738E-3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0.01</v>
      </c>
      <c r="AF136" s="2">
        <v>0.49</v>
      </c>
      <c r="AG136" s="14">
        <f t="shared" ref="AG136:AG147" si="158">AF136*AE136</f>
        <v>4.8999999999999998E-3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0.02</v>
      </c>
      <c r="AR136" s="2">
        <v>0.5</v>
      </c>
      <c r="AS136" s="2">
        <f t="shared" ref="AS136:AS147" si="159">AR136*AQ136</f>
        <v>0.01</v>
      </c>
      <c r="AT136" s="1">
        <f t="shared" ref="AT136:AT147" si="160">(AS136+AM136+AD136+AA136+U136+X136+AG136+AJ136+AP136)</f>
        <v>1.8583147599893476E-2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25.8554617983871</v>
      </c>
      <c r="E137" s="10">
        <f t="shared" ref="E137:E148" si="166">D136</f>
        <v>25.567072902903199</v>
      </c>
      <c r="F137" s="7" t="s">
        <v>83</v>
      </c>
      <c r="G137" s="1">
        <v>2</v>
      </c>
      <c r="H137" s="9">
        <f t="shared" si="147"/>
        <v>25.8554617983871</v>
      </c>
      <c r="I137" s="9">
        <f t="shared" si="148"/>
        <v>299.0054617983871</v>
      </c>
      <c r="J137" s="9">
        <f t="shared" si="149"/>
        <v>0.38007777952113397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1.238527282085836</v>
      </c>
      <c r="P137" s="9">
        <f t="shared" si="152"/>
        <v>0.47073669925152967</v>
      </c>
      <c r="Q137" s="12">
        <f t="shared" si="153"/>
        <v>0.12239154180539771</v>
      </c>
      <c r="R137" s="9">
        <f t="shared" si="154"/>
        <v>0.19735245833333334</v>
      </c>
      <c r="S137" s="13">
        <f t="shared" si="155"/>
        <v>0.62016730290065747</v>
      </c>
      <c r="T137" s="2">
        <f t="shared" si="156"/>
        <v>0.01</v>
      </c>
      <c r="U137" s="14">
        <f t="shared" si="157"/>
        <v>6.2016730290065745E-3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0.01</v>
      </c>
      <c r="AF137" s="2">
        <v>0.49</v>
      </c>
      <c r="AG137" s="14">
        <f t="shared" si="158"/>
        <v>4.8999999999999998E-3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0.02</v>
      </c>
      <c r="AR137" s="2">
        <v>0.5</v>
      </c>
      <c r="AS137" s="2">
        <f t="shared" si="159"/>
        <v>0.01</v>
      </c>
      <c r="AT137" s="1">
        <f t="shared" si="160"/>
        <v>2.1101673029006576E-2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25.4388072707143</v>
      </c>
      <c r="E138" s="10">
        <f t="shared" si="166"/>
        <v>25.8554617983871</v>
      </c>
      <c r="F138" s="7" t="s">
        <v>83</v>
      </c>
      <c r="G138" s="1">
        <v>3</v>
      </c>
      <c r="H138" s="9">
        <f t="shared" si="147"/>
        <v>25.4388072707143</v>
      </c>
      <c r="I138" s="9">
        <f t="shared" si="148"/>
        <v>298.58880727071426</v>
      </c>
      <c r="J138" s="9">
        <f t="shared" si="149"/>
        <v>0.3631935255193367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1.5268384995009732</v>
      </c>
      <c r="P138" s="9">
        <f t="shared" si="152"/>
        <v>0.55453785753241247</v>
      </c>
      <c r="Q138" s="12">
        <f t="shared" si="153"/>
        <v>0.14417984295842726</v>
      </c>
      <c r="R138" s="9">
        <f t="shared" si="154"/>
        <v>0.19735245833333334</v>
      </c>
      <c r="S138" s="13">
        <f t="shared" si="155"/>
        <v>0.73057029122436279</v>
      </c>
      <c r="T138" s="2">
        <f t="shared" si="156"/>
        <v>0.01</v>
      </c>
      <c r="U138" s="14">
        <f t="shared" si="157"/>
        <v>7.3057029122436277E-3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0.01</v>
      </c>
      <c r="AF138" s="2">
        <v>0.49</v>
      </c>
      <c r="AG138" s="14">
        <f t="shared" si="158"/>
        <v>4.8999999999999998E-3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0.02</v>
      </c>
      <c r="AR138" s="2">
        <v>0.5</v>
      </c>
      <c r="AS138" s="2">
        <f t="shared" si="159"/>
        <v>0.01</v>
      </c>
      <c r="AT138" s="1">
        <f t="shared" si="160"/>
        <v>2.2205702912243629E-2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25.146980929032299</v>
      </c>
      <c r="E139" s="10">
        <f t="shared" si="166"/>
        <v>25.4388072707143</v>
      </c>
      <c r="F139" s="7" t="s">
        <v>83</v>
      </c>
      <c r="G139" s="1">
        <v>4</v>
      </c>
      <c r="H139" s="9">
        <f t="shared" si="147"/>
        <v>25.146980929032299</v>
      </c>
      <c r="I139" s="9">
        <f t="shared" si="148"/>
        <v>298.29698092903226</v>
      </c>
      <c r="J139" s="9">
        <f t="shared" si="149"/>
        <v>0.35178979470394078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1.7313485586352275</v>
      </c>
      <c r="P139" s="9">
        <f t="shared" si="152"/>
        <v>0.6090707540032505</v>
      </c>
      <c r="Q139" s="12">
        <f t="shared" si="153"/>
        <v>0.15835839604084515</v>
      </c>
      <c r="R139" s="9">
        <f t="shared" si="154"/>
        <v>0.19735245833333334</v>
      </c>
      <c r="S139" s="13">
        <f t="shared" si="155"/>
        <v>0.80241410407654401</v>
      </c>
      <c r="T139" s="2">
        <f t="shared" si="156"/>
        <v>0.01</v>
      </c>
      <c r="U139" s="14">
        <f t="shared" si="157"/>
        <v>8.0241410407654399E-3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58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59"/>
        <v>0.01</v>
      </c>
      <c r="AT139" s="1">
        <f t="shared" si="160"/>
        <v>2.2924141040765442E-2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25.084569506333299</v>
      </c>
      <c r="E140" s="10">
        <f t="shared" si="166"/>
        <v>25.146980929032299</v>
      </c>
      <c r="F140" s="7" t="s">
        <v>83</v>
      </c>
      <c r="G140" s="1">
        <v>5</v>
      </c>
      <c r="H140" s="9">
        <f t="shared" si="147"/>
        <v>25.084569506333299</v>
      </c>
      <c r="I140" s="9">
        <f t="shared" si="148"/>
        <v>298.23456950633329</v>
      </c>
      <c r="J140" s="9">
        <f t="shared" si="149"/>
        <v>0.3493949696487002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1.8813257212986438</v>
      </c>
      <c r="P140" s="9">
        <f t="shared" si="152"/>
        <v>0.65732574329245863</v>
      </c>
      <c r="Q140" s="12">
        <f t="shared" si="153"/>
        <v>0.17090469325603924</v>
      </c>
      <c r="R140" s="9">
        <f t="shared" si="154"/>
        <v>0.19735245833333334</v>
      </c>
      <c r="S140" s="13">
        <f t="shared" si="155"/>
        <v>0.86598715161367212</v>
      </c>
      <c r="T140" s="2">
        <f t="shared" si="156"/>
        <v>0.01</v>
      </c>
      <c r="U140" s="14">
        <f t="shared" si="157"/>
        <v>8.6598715161367214E-3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8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9"/>
        <v>0.01</v>
      </c>
      <c r="AT140" s="1">
        <f t="shared" si="160"/>
        <v>2.355987151613672E-2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24.248416640322599</v>
      </c>
      <c r="E141" s="10">
        <f t="shared" si="166"/>
        <v>25.084569506333299</v>
      </c>
      <c r="F141" s="7" t="s">
        <v>85</v>
      </c>
      <c r="G141" s="1">
        <v>6</v>
      </c>
      <c r="H141" s="9">
        <f t="shared" si="147"/>
        <v>24.248416640322599</v>
      </c>
      <c r="I141" s="9">
        <f t="shared" si="148"/>
        <v>297.39841664032258</v>
      </c>
      <c r="J141" s="9">
        <f t="shared" si="149"/>
        <v>0.31875124575668989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1.983047894672852</v>
      </c>
      <c r="P141" s="9">
        <f t="shared" si="152"/>
        <v>0.63209898682215271</v>
      </c>
      <c r="Q141" s="12">
        <f t="shared" si="153"/>
        <v>0.1643457365737597</v>
      </c>
      <c r="R141" s="9">
        <f t="shared" si="154"/>
        <v>0.19735245833333334</v>
      </c>
      <c r="S141" s="13">
        <f t="shared" si="155"/>
        <v>0.83275241647193243</v>
      </c>
      <c r="T141" s="2">
        <f t="shared" si="156"/>
        <v>0.01</v>
      </c>
      <c r="U141" s="14">
        <f t="shared" si="157"/>
        <v>8.3275241647193243E-3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8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9"/>
        <v>0.01</v>
      </c>
      <c r="AT141" s="1">
        <f t="shared" si="160"/>
        <v>2.3227524164719328E-2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24.048221532333301</v>
      </c>
      <c r="E142" s="10">
        <f t="shared" si="166"/>
        <v>24.248416640322599</v>
      </c>
      <c r="F142" s="7" t="s">
        <v>83</v>
      </c>
      <c r="G142" s="1">
        <v>7</v>
      </c>
      <c r="H142" s="9">
        <f t="shared" si="147"/>
        <v>24.048221532333301</v>
      </c>
      <c r="I142" s="9">
        <f t="shared" si="148"/>
        <v>297.19822153233326</v>
      </c>
      <c r="J142" s="9">
        <f t="shared" si="149"/>
        <v>0.31179850355093697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2.1099968245173661</v>
      </c>
      <c r="P142" s="9">
        <f t="shared" si="152"/>
        <v>0.65789385238174369</v>
      </c>
      <c r="Q142" s="12">
        <f t="shared" si="153"/>
        <v>0.17105240161925336</v>
      </c>
      <c r="R142" s="9">
        <f t="shared" si="154"/>
        <v>0.19735245833333334</v>
      </c>
      <c r="S142" s="13">
        <f t="shared" si="155"/>
        <v>0.86673560118689519</v>
      </c>
      <c r="T142" s="2">
        <f t="shared" si="156"/>
        <v>0.01</v>
      </c>
      <c r="U142" s="14">
        <f t="shared" si="157"/>
        <v>8.6673560118689513E-3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2.3567356011868955E-2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24.099647672903199</v>
      </c>
      <c r="E143" s="10">
        <f t="shared" si="166"/>
        <v>24.048221532333301</v>
      </c>
      <c r="F143" s="7" t="s">
        <v>83</v>
      </c>
      <c r="G143" s="1">
        <v>8</v>
      </c>
      <c r="H143" s="9">
        <f t="shared" si="147"/>
        <v>24.099647672903199</v>
      </c>
      <c r="I143" s="9">
        <f t="shared" si="148"/>
        <v>297.24964767290317</v>
      </c>
      <c r="J143" s="9">
        <f t="shared" si="149"/>
        <v>0.31357080481537436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2.2111508888022895</v>
      </c>
      <c r="P143" s="9">
        <f t="shared" si="152"/>
        <v>0.69335236376996423</v>
      </c>
      <c r="Q143" s="12">
        <f t="shared" si="153"/>
        <v>0.1802716145801907</v>
      </c>
      <c r="R143" s="9">
        <f t="shared" si="154"/>
        <v>0.19735245833333334</v>
      </c>
      <c r="S143" s="13">
        <f t="shared" si="155"/>
        <v>0.91345005835046322</v>
      </c>
      <c r="T143" s="2">
        <f t="shared" si="156"/>
        <v>0.01</v>
      </c>
      <c r="U143" s="14">
        <f t="shared" si="157"/>
        <v>9.134500583504632E-3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2.4034500583504634E-2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25.614141524838701</v>
      </c>
      <c r="E144" s="10">
        <f t="shared" si="166"/>
        <v>24.099647672903199</v>
      </c>
      <c r="F144" s="7" t="s">
        <v>83</v>
      </c>
      <c r="G144" s="1">
        <v>9</v>
      </c>
      <c r="H144" s="9">
        <f t="shared" si="147"/>
        <v>25.614141524838701</v>
      </c>
      <c r="I144" s="9">
        <f t="shared" si="148"/>
        <v>298.76414152483869</v>
      </c>
      <c r="J144" s="9">
        <f t="shared" si="149"/>
        <v>0.37021100054282224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2.276846441698992</v>
      </c>
      <c r="P144" s="9">
        <f t="shared" si="152"/>
        <v>0.84291359926374843</v>
      </c>
      <c r="Q144" s="12">
        <f t="shared" si="153"/>
        <v>0.21915753580857461</v>
      </c>
      <c r="R144" s="9">
        <f t="shared" si="154"/>
        <v>0.19735245833333334</v>
      </c>
      <c r="S144" s="13">
        <f t="shared" si="155"/>
        <v>1.1104879952314146</v>
      </c>
      <c r="T144" s="2">
        <f t="shared" si="156"/>
        <v>0.01</v>
      </c>
      <c r="U144" s="14">
        <f t="shared" si="157"/>
        <v>1.1104879952314146E-2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2.6004879952314146E-2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26.990165538666702</v>
      </c>
      <c r="E145" s="10">
        <f t="shared" si="166"/>
        <v>25.614141524838701</v>
      </c>
      <c r="F145" s="7" t="s">
        <v>83</v>
      </c>
      <c r="G145" s="1">
        <v>10</v>
      </c>
      <c r="H145" s="9">
        <f t="shared" si="147"/>
        <v>26.990165538666702</v>
      </c>
      <c r="I145" s="9">
        <f t="shared" si="148"/>
        <v>300.14016553866668</v>
      </c>
      <c r="J145" s="9">
        <f t="shared" si="149"/>
        <v>0.42987152762831621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2.1929807591019106</v>
      </c>
      <c r="P145" s="9">
        <f t="shared" si="152"/>
        <v>0.9426999889746428</v>
      </c>
      <c r="Q145" s="12">
        <f t="shared" si="153"/>
        <v>0.24510199713340713</v>
      </c>
      <c r="R145" s="9">
        <f t="shared" si="154"/>
        <v>0.19735245833333334</v>
      </c>
      <c r="S145" s="13">
        <f t="shared" si="155"/>
        <v>1.2419505650110707</v>
      </c>
      <c r="T145" s="2">
        <f t="shared" si="156"/>
        <v>0.01</v>
      </c>
      <c r="U145" s="14">
        <f t="shared" si="157"/>
        <v>1.2419505650110707E-2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2.7319505650110709E-2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27.2805618025806</v>
      </c>
      <c r="E146" s="10">
        <f t="shared" si="166"/>
        <v>26.990165538666702</v>
      </c>
      <c r="F146" s="7" t="s">
        <v>83</v>
      </c>
      <c r="G146" s="1">
        <v>11</v>
      </c>
      <c r="H146" s="9">
        <f t="shared" si="147"/>
        <v>27.2805618025806</v>
      </c>
      <c r="I146" s="9">
        <f t="shared" si="148"/>
        <v>300.4305618025806</v>
      </c>
      <c r="J146" s="9">
        <f t="shared" si="149"/>
        <v>0.44356470345774507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2.0093286867939346</v>
      </c>
      <c r="P146" s="9">
        <f t="shared" si="152"/>
        <v>0.89126728310689196</v>
      </c>
      <c r="Q146" s="12">
        <f t="shared" si="153"/>
        <v>0.23172949360779191</v>
      </c>
      <c r="R146" s="9">
        <f t="shared" si="154"/>
        <v>0.19735245833333334</v>
      </c>
      <c r="S146" s="13">
        <f t="shared" si="155"/>
        <v>1.1741910669103239</v>
      </c>
      <c r="T146" s="2">
        <f t="shared" si="156"/>
        <v>0.01</v>
      </c>
      <c r="U146" s="14">
        <f t="shared" si="157"/>
        <v>1.1741910669103239E-2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8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9"/>
        <v>0.01</v>
      </c>
      <c r="AT146" s="1">
        <f t="shared" si="160"/>
        <v>2.6641910669103243E-2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26.920815618666701</v>
      </c>
      <c r="E147" s="10">
        <f t="shared" si="166"/>
        <v>27.2805618025806</v>
      </c>
      <c r="F147" s="7" t="s">
        <v>85</v>
      </c>
      <c r="G147" s="1">
        <v>12</v>
      </c>
      <c r="H147" s="9">
        <f t="shared" si="147"/>
        <v>26.920815618666701</v>
      </c>
      <c r="I147" s="9">
        <f t="shared" si="148"/>
        <v>300.0708156186667</v>
      </c>
      <c r="J147" s="9">
        <f t="shared" si="149"/>
        <v>0.4266606371015747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1.8771093203537095</v>
      </c>
      <c r="P147" s="9">
        <f t="shared" si="152"/>
        <v>0.80088865853141755</v>
      </c>
      <c r="Q147" s="12">
        <f t="shared" si="153"/>
        <v>0.20823105121816857</v>
      </c>
      <c r="R147" s="9">
        <f t="shared" si="154"/>
        <v>0.19735245833333334</v>
      </c>
      <c r="S147" s="13">
        <f t="shared" si="155"/>
        <v>1.0551226621482515</v>
      </c>
      <c r="T147" s="2">
        <f t="shared" si="156"/>
        <v>0.01</v>
      </c>
      <c r="U147" s="14">
        <f t="shared" si="157"/>
        <v>1.0551226621482515E-2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8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9"/>
        <v>0.01</v>
      </c>
      <c r="AT147" s="1">
        <f t="shared" si="160"/>
        <v>2.5451226621482519E-2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26.891345566774199</v>
      </c>
      <c r="E148" s="10">
        <f t="shared" si="166"/>
        <v>26.920815618666701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B148"/>
  <sheetViews>
    <sheetView workbookViewId="0">
      <pane xSplit="4" topLeftCell="E1" activePane="topRight" state="frozen"/>
      <selection pane="topRight" activeCell="E13" sqref="E13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1961201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70705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349087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2868191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88597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6427020.0813500686</v>
      </c>
      <c r="J13" s="6" t="s">
        <v>37</v>
      </c>
      <c r="K13" s="6">
        <f>I13/(10000*1000)</f>
        <v>0.64270200813500689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-0.280124886645161</v>
      </c>
      <c r="E26" s="7"/>
      <c r="F26" s="7"/>
      <c r="G26" s="1">
        <v>1</v>
      </c>
      <c r="H26" s="9">
        <f t="shared" ref="H26:H37" si="0">E27</f>
        <v>-0.280124886645161</v>
      </c>
      <c r="I26" s="9">
        <f t="shared" ref="I26:I37" si="1">H26+273.15</f>
        <v>272.86987511335479</v>
      </c>
      <c r="J26" s="9">
        <f>EXP(($C$15*(I26-$C$13))/($C$16*I26*$C$13))</f>
        <v>1.6800199867343449E-2</v>
      </c>
      <c r="K26" s="9">
        <f>$B$26/12</f>
        <v>119.21204166666666</v>
      </c>
      <c r="L26" s="9">
        <f>K26*$B$27/100</f>
        <v>40.532094166666667</v>
      </c>
      <c r="M26" s="1" t="s">
        <v>83</v>
      </c>
      <c r="O26" s="9">
        <f>L26</f>
        <v>40.532094166666667</v>
      </c>
      <c r="P26" s="9">
        <f t="shared" ref="P26:P37" si="2">O26*J26</f>
        <v>0.68094728304198548</v>
      </c>
      <c r="Q26" s="12">
        <f>P26*$B$28</f>
        <v>6.8094728304198548E-2</v>
      </c>
      <c r="R26" s="9">
        <f>L26*$B$28</f>
        <v>4.0532094166666672</v>
      </c>
      <c r="S26" s="13">
        <f t="shared" ref="S26:S37" si="3">Q26/R26</f>
        <v>1.6800199867343445E-2</v>
      </c>
      <c r="T26" s="2">
        <f>$B$27/100</f>
        <v>0.34</v>
      </c>
      <c r="U26" s="14">
        <f>S26*T26</f>
        <v>5.7120679548967723E-3</v>
      </c>
      <c r="V26" s="13"/>
      <c r="W26" s="2"/>
      <c r="X26" s="14"/>
      <c r="Y26" s="2">
        <v>0.02</v>
      </c>
      <c r="Z26" s="2">
        <v>0.63</v>
      </c>
      <c r="AA26" s="2">
        <f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>AO26*AN26</f>
        <v>2.9999999999999997E-4</v>
      </c>
      <c r="AQ26" s="1">
        <f>(AP26+AM26+AD26+AA26+U26+X26+AG26+AJ26)</f>
        <v>1.8612067954896772E-2</v>
      </c>
      <c r="AR26" s="9">
        <f>$B$26/12</f>
        <v>119.21204166666666</v>
      </c>
      <c r="AS26" s="1">
        <f>$B$28</f>
        <v>0.1</v>
      </c>
      <c r="AT26" s="1">
        <f>$E$2/12</f>
        <v>0</v>
      </c>
      <c r="AU26" s="1">
        <f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-0.89760457525806403</v>
      </c>
      <c r="E27" s="10">
        <f t="shared" ref="E27:E38" si="4">D26</f>
        <v>-0.280124886645161</v>
      </c>
      <c r="F27" s="7" t="s">
        <v>83</v>
      </c>
      <c r="G27" s="1">
        <v>2</v>
      </c>
      <c r="H27" s="9">
        <f t="shared" si="0"/>
        <v>-0.89760457525806403</v>
      </c>
      <c r="I27" s="9">
        <f t="shared" si="1"/>
        <v>272.25239542474191</v>
      </c>
      <c r="J27" s="9">
        <f t="shared" ref="J27:J37" si="5">EXP(($C$15*(I27-$C$13))/($C$16*I27*$C$13))</f>
        <v>1.5494118266783789E-2</v>
      </c>
      <c r="K27" s="9">
        <f t="shared" ref="K27:K37" si="6">$B$26/12</f>
        <v>119.21204166666666</v>
      </c>
      <c r="L27" s="9">
        <f t="shared" ref="L27:L37" si="7">K27*$B$27/100</f>
        <v>40.532094166666667</v>
      </c>
      <c r="M27" s="1" t="s">
        <v>83</v>
      </c>
      <c r="O27" s="9">
        <f t="shared" ref="O27:O37" si="8">L27+O26-P26-N27</f>
        <v>80.383241050291346</v>
      </c>
      <c r="P27" s="9">
        <f t="shared" si="2"/>
        <v>1.2454674435006037</v>
      </c>
      <c r="Q27" s="12">
        <f t="shared" ref="Q27:Q37" si="9">P27*$B$28</f>
        <v>0.12454674435006037</v>
      </c>
      <c r="R27" s="9">
        <f t="shared" ref="R27:R37" si="10">L27*$B$28</f>
        <v>4.0532094166666672</v>
      </c>
      <c r="S27" s="13">
        <f t="shared" si="3"/>
        <v>3.072793224991735E-2</v>
      </c>
      <c r="T27" s="2">
        <f t="shared" ref="T27:T37" si="11">$B$27/100</f>
        <v>0.34</v>
      </c>
      <c r="U27" s="14">
        <f t="shared" ref="U27:U37" si="12">S27*T27</f>
        <v>1.04474969649719E-2</v>
      </c>
      <c r="V27" s="13"/>
      <c r="W27" s="2"/>
      <c r="X27" s="14"/>
      <c r="Y27" s="2">
        <v>0.02</v>
      </c>
      <c r="Z27" s="2">
        <v>0.63</v>
      </c>
      <c r="AA27" s="2">
        <f t="shared" ref="AA27:AA37" si="13">Y27*Z27</f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ref="AP27:AP37" si="14">AO27*AN27</f>
        <v>2.9999999999999997E-4</v>
      </c>
      <c r="AQ27" s="1">
        <f t="shared" ref="AQ27:AQ37" si="15">(AP27+AM27+AD27+AA27+U27+X27+AG27+AJ27)</f>
        <v>2.33474969649719E-2</v>
      </c>
      <c r="AR27" s="9">
        <f t="shared" ref="AR27:AR37" si="16">$B$26/12</f>
        <v>119.21204166666666</v>
      </c>
      <c r="AS27" s="1">
        <f t="shared" ref="AS27:AS37" si="17">$B$28</f>
        <v>0.1</v>
      </c>
      <c r="AT27" s="1">
        <f t="shared" ref="AT27:AT37" si="18">$E$2/12</f>
        <v>0</v>
      </c>
      <c r="AU27" s="1">
        <f t="shared" ref="AU27:AU37" si="19">AT27*10000*AS27*0.67*AR27*AQ27</f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-1.80194508175</v>
      </c>
      <c r="E28" s="10">
        <f t="shared" si="4"/>
        <v>-0.89760457525806403</v>
      </c>
      <c r="F28" s="7" t="s">
        <v>83</v>
      </c>
      <c r="G28" s="1">
        <v>3</v>
      </c>
      <c r="H28" s="9">
        <f t="shared" si="0"/>
        <v>-1.80194508175</v>
      </c>
      <c r="I28" s="9">
        <f t="shared" si="1"/>
        <v>271.34805491825</v>
      </c>
      <c r="J28" s="9">
        <f t="shared" si="5"/>
        <v>1.3753149828169496E-2</v>
      </c>
      <c r="K28" s="9">
        <f t="shared" si="6"/>
        <v>119.21204166666666</v>
      </c>
      <c r="L28" s="9">
        <f t="shared" si="7"/>
        <v>40.532094166666667</v>
      </c>
      <c r="M28" s="1" t="s">
        <v>83</v>
      </c>
      <c r="O28" s="9">
        <f t="shared" si="8"/>
        <v>119.66986777345741</v>
      </c>
      <c r="P28" s="9">
        <f t="shared" si="2"/>
        <v>1.6458376214055921</v>
      </c>
      <c r="Q28" s="12">
        <f t="shared" si="9"/>
        <v>0.16458376214055923</v>
      </c>
      <c r="R28" s="9">
        <f t="shared" si="10"/>
        <v>4.0532094166666672</v>
      </c>
      <c r="S28" s="13">
        <f t="shared" si="3"/>
        <v>4.0605787962446765E-2</v>
      </c>
      <c r="T28" s="2">
        <f t="shared" si="11"/>
        <v>0.34</v>
      </c>
      <c r="U28" s="14">
        <f t="shared" si="12"/>
        <v>1.3805967907231901E-2</v>
      </c>
      <c r="V28" s="13"/>
      <c r="W28" s="2"/>
      <c r="X28" s="14"/>
      <c r="Y28" s="2">
        <v>0.02</v>
      </c>
      <c r="Z28" s="2">
        <v>0.63</v>
      </c>
      <c r="AA28" s="2">
        <f t="shared" si="13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4"/>
        <v>2.9999999999999997E-4</v>
      </c>
      <c r="AQ28" s="1">
        <f t="shared" si="15"/>
        <v>2.6705967907231901E-2</v>
      </c>
      <c r="AR28" s="9">
        <f t="shared" si="16"/>
        <v>119.21204166666666</v>
      </c>
      <c r="AS28" s="1">
        <f t="shared" si="17"/>
        <v>0.1</v>
      </c>
      <c r="AT28" s="1">
        <f t="shared" si="18"/>
        <v>0</v>
      </c>
      <c r="AU28" s="1">
        <f t="shared" si="19"/>
        <v>0</v>
      </c>
    </row>
    <row r="29" spans="1:47" x14ac:dyDescent="0.15">
      <c r="C29" s="7">
        <v>3</v>
      </c>
      <c r="D29" s="8">
        <v>2.8894355721935501</v>
      </c>
      <c r="E29" s="10">
        <f t="shared" si="4"/>
        <v>-1.80194508175</v>
      </c>
      <c r="F29" s="7" t="s">
        <v>83</v>
      </c>
      <c r="G29" s="1">
        <v>4</v>
      </c>
      <c r="H29" s="9">
        <f t="shared" si="0"/>
        <v>2.8894355721935501</v>
      </c>
      <c r="I29" s="9">
        <f t="shared" si="1"/>
        <v>276.03943557219355</v>
      </c>
      <c r="J29" s="9">
        <f t="shared" si="5"/>
        <v>2.5307774707251349E-2</v>
      </c>
      <c r="K29" s="9">
        <f t="shared" si="6"/>
        <v>119.21204166666666</v>
      </c>
      <c r="L29" s="9">
        <f t="shared" si="7"/>
        <v>40.532094166666667</v>
      </c>
      <c r="M29" s="1" t="s">
        <v>83</v>
      </c>
      <c r="O29" s="9">
        <f t="shared" si="8"/>
        <v>158.55612431871847</v>
      </c>
      <c r="P29" s="9">
        <f t="shared" si="2"/>
        <v>4.0127026727130639</v>
      </c>
      <c r="Q29" s="12">
        <f t="shared" si="9"/>
        <v>0.40127026727130644</v>
      </c>
      <c r="R29" s="9">
        <f t="shared" si="10"/>
        <v>4.0532094166666672</v>
      </c>
      <c r="S29" s="13">
        <f t="shared" si="3"/>
        <v>9.9000625435561249E-2</v>
      </c>
      <c r="T29" s="2">
        <f t="shared" si="11"/>
        <v>0.34</v>
      </c>
      <c r="U29" s="14">
        <f t="shared" si="12"/>
        <v>3.3660212648090826E-2</v>
      </c>
      <c r="V29" s="13"/>
      <c r="W29" s="2"/>
      <c r="X29" s="14"/>
      <c r="Y29" s="2">
        <v>0.02</v>
      </c>
      <c r="Z29" s="2">
        <v>0.63</v>
      </c>
      <c r="AA29" s="2">
        <f t="shared" si="13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4"/>
        <v>2.9999999999999997E-4</v>
      </c>
      <c r="AQ29" s="1">
        <f t="shared" si="15"/>
        <v>4.6560212648090828E-2</v>
      </c>
      <c r="AR29" s="9">
        <f t="shared" si="16"/>
        <v>119.21204166666666</v>
      </c>
      <c r="AS29" s="1">
        <f t="shared" si="17"/>
        <v>0.1</v>
      </c>
      <c r="AT29" s="1">
        <f t="shared" si="18"/>
        <v>0</v>
      </c>
      <c r="AU29" s="1">
        <f t="shared" si="19"/>
        <v>0</v>
      </c>
    </row>
    <row r="30" spans="1:47" x14ac:dyDescent="0.15">
      <c r="C30" s="7">
        <v>4</v>
      </c>
      <c r="D30" s="8">
        <v>6.7160842792333302</v>
      </c>
      <c r="E30" s="10">
        <f t="shared" si="4"/>
        <v>2.8894355721935501</v>
      </c>
      <c r="F30" s="7" t="s">
        <v>83</v>
      </c>
      <c r="G30" s="1">
        <v>5</v>
      </c>
      <c r="H30" s="9">
        <f t="shared" si="0"/>
        <v>6.7160842792333302</v>
      </c>
      <c r="I30" s="9">
        <f t="shared" si="1"/>
        <v>279.86608427923329</v>
      </c>
      <c r="J30" s="9">
        <f t="shared" si="5"/>
        <v>4.0993227452002949E-2</v>
      </c>
      <c r="K30" s="9">
        <f t="shared" si="6"/>
        <v>119.21204166666666</v>
      </c>
      <c r="L30" s="9">
        <f t="shared" si="7"/>
        <v>40.532094166666667</v>
      </c>
      <c r="M30" s="1" t="s">
        <v>85</v>
      </c>
      <c r="N30" s="9">
        <f>(O29-P29)*C21/100</f>
        <v>146.81625056370515</v>
      </c>
      <c r="O30" s="9">
        <f t="shared" si="8"/>
        <v>48.259265248966926</v>
      </c>
      <c r="P30" s="9">
        <f t="shared" si="2"/>
        <v>1.978303037017443</v>
      </c>
      <c r="Q30" s="12">
        <f t="shared" si="9"/>
        <v>0.19783030370174431</v>
      </c>
      <c r="R30" s="9">
        <f t="shared" si="10"/>
        <v>4.0532094166666672</v>
      </c>
      <c r="S30" s="13">
        <f t="shared" si="3"/>
        <v>4.8808310492981795E-2</v>
      </c>
      <c r="T30" s="2">
        <f t="shared" si="11"/>
        <v>0.34</v>
      </c>
      <c r="U30" s="14">
        <f t="shared" si="12"/>
        <v>1.6594825567613811E-2</v>
      </c>
      <c r="V30" s="13"/>
      <c r="W30" s="2"/>
      <c r="X30" s="14"/>
      <c r="Y30" s="2">
        <v>0.02</v>
      </c>
      <c r="Z30" s="2">
        <v>0.63</v>
      </c>
      <c r="AA30" s="2">
        <f t="shared" si="13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4"/>
        <v>2.9999999999999997E-4</v>
      </c>
      <c r="AQ30" s="1">
        <f t="shared" si="15"/>
        <v>2.9494825567613812E-2</v>
      </c>
      <c r="AR30" s="9">
        <f t="shared" si="16"/>
        <v>119.21204166666666</v>
      </c>
      <c r="AS30" s="1">
        <f t="shared" si="17"/>
        <v>0.1</v>
      </c>
      <c r="AT30" s="1">
        <f t="shared" si="18"/>
        <v>0</v>
      </c>
      <c r="AU30" s="1">
        <f t="shared" si="19"/>
        <v>0</v>
      </c>
    </row>
    <row r="31" spans="1:47" x14ac:dyDescent="0.15">
      <c r="C31" s="7">
        <v>5</v>
      </c>
      <c r="D31" s="8">
        <v>11.450836939128999</v>
      </c>
      <c r="E31" s="10">
        <f t="shared" si="4"/>
        <v>6.7160842792333302</v>
      </c>
      <c r="F31" s="7" t="s">
        <v>85</v>
      </c>
      <c r="G31" s="1">
        <v>6</v>
      </c>
      <c r="H31" s="9">
        <f t="shared" si="0"/>
        <v>11.450836939128999</v>
      </c>
      <c r="I31" s="9">
        <f t="shared" si="1"/>
        <v>284.60083693912895</v>
      </c>
      <c r="J31" s="9">
        <f t="shared" si="5"/>
        <v>7.3127488034293045E-2</v>
      </c>
      <c r="K31" s="9">
        <f t="shared" si="6"/>
        <v>119.21204166666666</v>
      </c>
      <c r="L31" s="9">
        <f t="shared" si="7"/>
        <v>40.532094166666667</v>
      </c>
      <c r="M31" s="1" t="s">
        <v>83</v>
      </c>
      <c r="O31" s="9">
        <f t="shared" si="8"/>
        <v>86.813056378616153</v>
      </c>
      <c r="P31" s="9">
        <f t="shared" si="2"/>
        <v>6.3484207415476606</v>
      </c>
      <c r="Q31" s="12">
        <f t="shared" si="9"/>
        <v>0.63484207415476612</v>
      </c>
      <c r="R31" s="9">
        <f t="shared" si="10"/>
        <v>4.0532094166666672</v>
      </c>
      <c r="S31" s="13">
        <f t="shared" si="3"/>
        <v>0.15662701057199657</v>
      </c>
      <c r="T31" s="2">
        <f t="shared" si="11"/>
        <v>0.34</v>
      </c>
      <c r="U31" s="14">
        <f t="shared" si="12"/>
        <v>5.3253183594478837E-2</v>
      </c>
      <c r="V31" s="13"/>
      <c r="W31" s="2"/>
      <c r="X31" s="14"/>
      <c r="Y31" s="2">
        <v>0.02</v>
      </c>
      <c r="Z31" s="2">
        <v>0.63</v>
      </c>
      <c r="AA31" s="2">
        <f t="shared" si="13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4"/>
        <v>2.9999999999999997E-4</v>
      </c>
      <c r="AQ31" s="1">
        <f t="shared" si="15"/>
        <v>6.6153183594478832E-2</v>
      </c>
      <c r="AR31" s="9">
        <f t="shared" si="16"/>
        <v>119.21204166666666</v>
      </c>
      <c r="AS31" s="1">
        <f t="shared" si="17"/>
        <v>0.1</v>
      </c>
      <c r="AT31" s="1">
        <f t="shared" si="18"/>
        <v>0</v>
      </c>
      <c r="AU31" s="1">
        <f t="shared" si="19"/>
        <v>0</v>
      </c>
    </row>
    <row r="32" spans="1:47" x14ac:dyDescent="0.15">
      <c r="C32" s="7">
        <v>6</v>
      </c>
      <c r="D32" s="8">
        <v>15.5715529419333</v>
      </c>
      <c r="E32" s="10">
        <f t="shared" si="4"/>
        <v>11.450836939128999</v>
      </c>
      <c r="F32" s="7" t="s">
        <v>83</v>
      </c>
      <c r="G32" s="1">
        <v>7</v>
      </c>
      <c r="H32" s="9">
        <f t="shared" si="0"/>
        <v>15.5715529419333</v>
      </c>
      <c r="I32" s="9">
        <f t="shared" si="1"/>
        <v>288.72155294193328</v>
      </c>
      <c r="J32" s="9">
        <f t="shared" si="5"/>
        <v>0.11916260374145257</v>
      </c>
      <c r="K32" s="9">
        <f t="shared" si="6"/>
        <v>119.21204166666666</v>
      </c>
      <c r="L32" s="9">
        <f t="shared" si="7"/>
        <v>40.532094166666667</v>
      </c>
      <c r="M32" s="1" t="s">
        <v>83</v>
      </c>
      <c r="O32" s="9">
        <f t="shared" si="8"/>
        <v>120.99672980373516</v>
      </c>
      <c r="P32" s="9">
        <f t="shared" si="2"/>
        <v>14.418285367614098</v>
      </c>
      <c r="Q32" s="12">
        <f t="shared" si="9"/>
        <v>1.4418285367614099</v>
      </c>
      <c r="R32" s="9">
        <f t="shared" si="10"/>
        <v>4.0532094166666672</v>
      </c>
      <c r="S32" s="13">
        <f t="shared" si="3"/>
        <v>0.35572515222940543</v>
      </c>
      <c r="T32" s="2">
        <f t="shared" si="11"/>
        <v>0.34</v>
      </c>
      <c r="U32" s="14">
        <f t="shared" si="12"/>
        <v>0.12094655175799786</v>
      </c>
      <c r="V32" s="13"/>
      <c r="W32" s="2"/>
      <c r="X32" s="14"/>
      <c r="Y32" s="2">
        <v>0.04</v>
      </c>
      <c r="Z32" s="2">
        <v>0.63</v>
      </c>
      <c r="AA32" s="2">
        <f t="shared" si="13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4"/>
        <v>4.4999999999999999E-4</v>
      </c>
      <c r="AQ32" s="1">
        <f t="shared" si="15"/>
        <v>0.14659655175799785</v>
      </c>
      <c r="AR32" s="9">
        <f t="shared" si="16"/>
        <v>119.21204166666666</v>
      </c>
      <c r="AS32" s="1">
        <f t="shared" si="17"/>
        <v>0.1</v>
      </c>
      <c r="AT32" s="1">
        <f t="shared" si="18"/>
        <v>0</v>
      </c>
      <c r="AU32" s="1">
        <f t="shared" si="19"/>
        <v>0</v>
      </c>
    </row>
    <row r="33" spans="1:48" x14ac:dyDescent="0.15">
      <c r="C33" s="7">
        <v>7</v>
      </c>
      <c r="D33" s="8">
        <v>19.4112897190323</v>
      </c>
      <c r="E33" s="10">
        <f t="shared" si="4"/>
        <v>15.5715529419333</v>
      </c>
      <c r="F33" s="7" t="s">
        <v>83</v>
      </c>
      <c r="G33" s="1">
        <v>8</v>
      </c>
      <c r="H33" s="9">
        <f t="shared" si="0"/>
        <v>19.4112897190323</v>
      </c>
      <c r="I33" s="9">
        <f t="shared" si="1"/>
        <v>292.56128971903229</v>
      </c>
      <c r="J33" s="9">
        <f t="shared" si="5"/>
        <v>0.18550816669856879</v>
      </c>
      <c r="K33" s="9">
        <f t="shared" si="6"/>
        <v>119.21204166666666</v>
      </c>
      <c r="L33" s="9">
        <f t="shared" si="7"/>
        <v>40.532094166666667</v>
      </c>
      <c r="M33" s="1" t="s">
        <v>83</v>
      </c>
      <c r="O33" s="9">
        <f t="shared" si="8"/>
        <v>147.11053860278776</v>
      </c>
      <c r="P33" s="9">
        <f t="shared" si="2"/>
        <v>27.290206318242191</v>
      </c>
      <c r="Q33" s="12">
        <f t="shared" si="9"/>
        <v>2.7290206318242194</v>
      </c>
      <c r="R33" s="9">
        <f t="shared" si="10"/>
        <v>4.0532094166666672</v>
      </c>
      <c r="S33" s="13">
        <f t="shared" si="3"/>
        <v>0.67329870018622129</v>
      </c>
      <c r="T33" s="2">
        <f t="shared" si="11"/>
        <v>0.34</v>
      </c>
      <c r="U33" s="14">
        <f t="shared" si="12"/>
        <v>0.22892155806331527</v>
      </c>
      <c r="V33" s="13"/>
      <c r="W33" s="2"/>
      <c r="X33" s="14"/>
      <c r="Y33" s="2">
        <v>0.04</v>
      </c>
      <c r="Z33" s="2">
        <v>0.63</v>
      </c>
      <c r="AA33" s="2">
        <f t="shared" si="13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4"/>
        <v>4.4999999999999999E-4</v>
      </c>
      <c r="AQ33" s="1">
        <f t="shared" si="15"/>
        <v>0.25457155806331527</v>
      </c>
      <c r="AR33" s="9">
        <f t="shared" si="16"/>
        <v>119.21204166666666</v>
      </c>
      <c r="AS33" s="1">
        <f t="shared" si="17"/>
        <v>0.1</v>
      </c>
      <c r="AT33" s="1">
        <f t="shared" si="18"/>
        <v>0</v>
      </c>
      <c r="AU33" s="1">
        <f t="shared" si="19"/>
        <v>0</v>
      </c>
    </row>
    <row r="34" spans="1:48" x14ac:dyDescent="0.15">
      <c r="C34" s="7">
        <v>8</v>
      </c>
      <c r="D34" s="8">
        <v>18.8289578570968</v>
      </c>
      <c r="E34" s="10">
        <f t="shared" si="4"/>
        <v>19.4112897190323</v>
      </c>
      <c r="F34" s="7" t="s">
        <v>83</v>
      </c>
      <c r="G34" s="1">
        <v>9</v>
      </c>
      <c r="H34" s="9">
        <f t="shared" si="0"/>
        <v>18.8289578570968</v>
      </c>
      <c r="I34" s="9">
        <f t="shared" si="1"/>
        <v>291.97895785709676</v>
      </c>
      <c r="J34" s="9">
        <f t="shared" si="5"/>
        <v>0.17359445550579139</v>
      </c>
      <c r="K34" s="9">
        <f t="shared" si="6"/>
        <v>119.21204166666666</v>
      </c>
      <c r="L34" s="9">
        <f t="shared" si="7"/>
        <v>40.532094166666667</v>
      </c>
      <c r="M34" s="1" t="s">
        <v>83</v>
      </c>
      <c r="O34" s="9">
        <f t="shared" si="8"/>
        <v>160.35242645121224</v>
      </c>
      <c r="P34" s="9">
        <f t="shared" si="2"/>
        <v>27.836292158830648</v>
      </c>
      <c r="Q34" s="12">
        <f t="shared" si="9"/>
        <v>2.7836292158830651</v>
      </c>
      <c r="R34" s="9">
        <f t="shared" si="10"/>
        <v>4.0532094166666672</v>
      </c>
      <c r="S34" s="13">
        <f t="shared" si="3"/>
        <v>0.68677162458886798</v>
      </c>
      <c r="T34" s="2">
        <f t="shared" si="11"/>
        <v>0.34</v>
      </c>
      <c r="U34" s="14">
        <f t="shared" si="12"/>
        <v>0.23350235236021513</v>
      </c>
      <c r="V34" s="13"/>
      <c r="W34" s="2"/>
      <c r="X34" s="14"/>
      <c r="Y34" s="2">
        <v>0.04</v>
      </c>
      <c r="Z34" s="2">
        <v>0.63</v>
      </c>
      <c r="AA34" s="2">
        <f t="shared" si="13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4"/>
        <v>4.4999999999999999E-4</v>
      </c>
      <c r="AQ34" s="1">
        <f t="shared" si="15"/>
        <v>0.25915235236021511</v>
      </c>
      <c r="AR34" s="9">
        <f t="shared" si="16"/>
        <v>119.21204166666666</v>
      </c>
      <c r="AS34" s="1">
        <f t="shared" si="17"/>
        <v>0.1</v>
      </c>
      <c r="AT34" s="1">
        <f t="shared" si="18"/>
        <v>0</v>
      </c>
      <c r="AU34" s="1">
        <f t="shared" si="19"/>
        <v>0</v>
      </c>
    </row>
    <row r="35" spans="1:48" x14ac:dyDescent="0.15">
      <c r="C35" s="7">
        <v>9</v>
      </c>
      <c r="D35" s="8">
        <v>11.596100054100001</v>
      </c>
      <c r="E35" s="10">
        <f t="shared" si="4"/>
        <v>18.8289578570968</v>
      </c>
      <c r="F35" s="7" t="s">
        <v>83</v>
      </c>
      <c r="G35" s="1">
        <v>10</v>
      </c>
      <c r="H35" s="9">
        <f t="shared" si="0"/>
        <v>11.596100054100001</v>
      </c>
      <c r="I35" s="9">
        <f t="shared" si="1"/>
        <v>284.7461000541</v>
      </c>
      <c r="J35" s="9">
        <f t="shared" si="5"/>
        <v>7.4415005887957353E-2</v>
      </c>
      <c r="K35" s="9">
        <f t="shared" si="6"/>
        <v>119.21204166666666</v>
      </c>
      <c r="L35" s="9">
        <f t="shared" si="7"/>
        <v>40.532094166666667</v>
      </c>
      <c r="M35" s="1" t="s">
        <v>83</v>
      </c>
      <c r="O35" s="9">
        <f t="shared" si="8"/>
        <v>173.04822845904826</v>
      </c>
      <c r="P35" s="9">
        <f t="shared" si="2"/>
        <v>12.877384939680665</v>
      </c>
      <c r="Q35" s="12">
        <f t="shared" si="9"/>
        <v>1.2877384939680665</v>
      </c>
      <c r="R35" s="9">
        <f t="shared" si="10"/>
        <v>4.0532094166666672</v>
      </c>
      <c r="S35" s="13">
        <f t="shared" si="3"/>
        <v>0.31770835443955281</v>
      </c>
      <c r="T35" s="2">
        <f t="shared" si="11"/>
        <v>0.34</v>
      </c>
      <c r="U35" s="14">
        <f t="shared" si="12"/>
        <v>0.10802084050944796</v>
      </c>
      <c r="V35" s="13"/>
      <c r="W35" s="2"/>
      <c r="X35" s="14"/>
      <c r="Y35" s="2">
        <v>0.04</v>
      </c>
      <c r="Z35" s="2">
        <v>0.63</v>
      </c>
      <c r="AA35" s="2">
        <f t="shared" si="13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4"/>
        <v>4.4999999999999999E-4</v>
      </c>
      <c r="AQ35" s="1">
        <f t="shared" si="15"/>
        <v>0.13367084050944797</v>
      </c>
      <c r="AR35" s="9">
        <f t="shared" si="16"/>
        <v>119.21204166666666</v>
      </c>
      <c r="AS35" s="1">
        <f t="shared" si="17"/>
        <v>0.1</v>
      </c>
      <c r="AT35" s="1">
        <f t="shared" si="18"/>
        <v>0</v>
      </c>
      <c r="AU35" s="1">
        <f t="shared" si="19"/>
        <v>0</v>
      </c>
    </row>
    <row r="36" spans="1:48" x14ac:dyDescent="0.15">
      <c r="C36" s="7">
        <v>10</v>
      </c>
      <c r="D36" s="8">
        <v>7.0730822347741897</v>
      </c>
      <c r="E36" s="10">
        <f t="shared" si="4"/>
        <v>11.596100054100001</v>
      </c>
      <c r="F36" s="7" t="s">
        <v>83</v>
      </c>
      <c r="G36" s="1">
        <v>11</v>
      </c>
      <c r="H36" s="9">
        <f t="shared" si="0"/>
        <v>7.0730822347741897</v>
      </c>
      <c r="I36" s="9">
        <f t="shared" si="1"/>
        <v>280.22308223477415</v>
      </c>
      <c r="J36" s="9">
        <f t="shared" si="5"/>
        <v>4.2851029997955786E-2</v>
      </c>
      <c r="K36" s="9">
        <f t="shared" si="6"/>
        <v>119.21204166666666</v>
      </c>
      <c r="L36" s="9">
        <f t="shared" si="7"/>
        <v>40.532094166666667</v>
      </c>
      <c r="M36" s="1" t="s">
        <v>85</v>
      </c>
      <c r="N36" s="9">
        <f>(O35-P35)*C21/100</f>
        <v>152.16230134339921</v>
      </c>
      <c r="O36" s="9">
        <f t="shared" si="8"/>
        <v>48.540636342635054</v>
      </c>
      <c r="P36" s="9">
        <f t="shared" si="2"/>
        <v>2.0800162640381177</v>
      </c>
      <c r="Q36" s="12">
        <f t="shared" si="9"/>
        <v>0.20800162640381178</v>
      </c>
      <c r="R36" s="9">
        <f t="shared" si="10"/>
        <v>4.0532094166666672</v>
      </c>
      <c r="S36" s="13">
        <f t="shared" si="3"/>
        <v>5.131775958787517E-2</v>
      </c>
      <c r="T36" s="2">
        <f t="shared" si="11"/>
        <v>0.34</v>
      </c>
      <c r="U36" s="14">
        <f t="shared" si="12"/>
        <v>1.7448038259877559E-2</v>
      </c>
      <c r="V36" s="13"/>
      <c r="W36" s="2"/>
      <c r="X36" s="14"/>
      <c r="Y36" s="2">
        <v>0.02</v>
      </c>
      <c r="Z36" s="2">
        <v>0.63</v>
      </c>
      <c r="AA36" s="2">
        <f t="shared" si="13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4"/>
        <v>2.9999999999999997E-4</v>
      </c>
      <c r="AQ36" s="1">
        <f t="shared" si="15"/>
        <v>3.0348038259877558E-2</v>
      </c>
      <c r="AR36" s="9">
        <f t="shared" si="16"/>
        <v>119.21204166666666</v>
      </c>
      <c r="AS36" s="1">
        <f t="shared" si="17"/>
        <v>0.1</v>
      </c>
      <c r="AT36" s="1">
        <f t="shared" si="18"/>
        <v>0</v>
      </c>
      <c r="AU36" s="1">
        <f t="shared" si="19"/>
        <v>0</v>
      </c>
    </row>
    <row r="37" spans="1:48" x14ac:dyDescent="0.15">
      <c r="C37" s="7">
        <v>11</v>
      </c>
      <c r="D37" s="8">
        <v>4.7718097110333302</v>
      </c>
      <c r="E37" s="10">
        <f t="shared" si="4"/>
        <v>7.0730822347741897</v>
      </c>
      <c r="F37" s="7" t="s">
        <v>85</v>
      </c>
      <c r="G37" s="1">
        <v>12</v>
      </c>
      <c r="H37" s="9">
        <f t="shared" si="0"/>
        <v>4.7718097110333302</v>
      </c>
      <c r="I37" s="9">
        <f t="shared" si="1"/>
        <v>277.92180971103329</v>
      </c>
      <c r="J37" s="9">
        <f t="shared" si="5"/>
        <v>3.2137325467812936E-2</v>
      </c>
      <c r="K37" s="9">
        <f t="shared" si="6"/>
        <v>119.21204166666666</v>
      </c>
      <c r="L37" s="9">
        <f t="shared" si="7"/>
        <v>40.532094166666667</v>
      </c>
      <c r="M37" s="1" t="s">
        <v>83</v>
      </c>
      <c r="O37" s="9">
        <f t="shared" si="8"/>
        <v>86.992714245263599</v>
      </c>
      <c r="P37" s="9">
        <f t="shared" si="2"/>
        <v>2.795713171028483</v>
      </c>
      <c r="Q37" s="12">
        <f t="shared" si="9"/>
        <v>0.27957131710284833</v>
      </c>
      <c r="R37" s="9">
        <f t="shared" si="10"/>
        <v>4.0532094166666672</v>
      </c>
      <c r="S37" s="13">
        <f t="shared" si="3"/>
        <v>6.8975295466664033E-2</v>
      </c>
      <c r="T37" s="2">
        <f t="shared" si="11"/>
        <v>0.34</v>
      </c>
      <c r="U37" s="14">
        <f t="shared" si="12"/>
        <v>2.3451600458665772E-2</v>
      </c>
      <c r="V37" s="13"/>
      <c r="W37" s="2"/>
      <c r="X37" s="14"/>
      <c r="Y37" s="2">
        <v>0.02</v>
      </c>
      <c r="Z37" s="2">
        <v>0.63</v>
      </c>
      <c r="AA37" s="2">
        <f t="shared" si="13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4"/>
        <v>2.9999999999999997E-4</v>
      </c>
      <c r="AQ37" s="1">
        <f t="shared" si="15"/>
        <v>3.635160045866577E-2</v>
      </c>
      <c r="AR37" s="9">
        <f t="shared" si="16"/>
        <v>119.21204166666666</v>
      </c>
      <c r="AS37" s="1">
        <f t="shared" si="17"/>
        <v>0.1</v>
      </c>
      <c r="AT37" s="1">
        <f t="shared" si="18"/>
        <v>0</v>
      </c>
      <c r="AU37" s="1">
        <f t="shared" si="19"/>
        <v>0</v>
      </c>
      <c r="AV37" s="1">
        <f>SUM(AU26:AU37)</f>
        <v>0</v>
      </c>
    </row>
    <row r="38" spans="1:48" x14ac:dyDescent="0.15">
      <c r="C38" s="7">
        <v>12</v>
      </c>
      <c r="D38" s="8">
        <v>1.5165564349032301</v>
      </c>
      <c r="E38" s="10">
        <f t="shared" si="4"/>
        <v>4.7718097110333302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-0.280124886645161</v>
      </c>
      <c r="E42" s="7"/>
      <c r="F42" s="7"/>
      <c r="G42" s="1">
        <v>1</v>
      </c>
      <c r="H42" s="9">
        <f t="shared" ref="H42:H53" si="20">E43</f>
        <v>-0.280124886645161</v>
      </c>
      <c r="I42" s="9">
        <f t="shared" ref="I42:I53" si="21">H42+273.15</f>
        <v>272.86987511335479</v>
      </c>
      <c r="J42" s="9">
        <f t="shared" ref="J42:J53" si="22">EXP(($C$15*(I42-$C$13))/($C$16*I42*$C$13))</f>
        <v>1.6800199867343449E-2</v>
      </c>
      <c r="K42" s="9">
        <f>$B$42/12</f>
        <v>136.875</v>
      </c>
      <c r="L42" s="9">
        <f>K42*$B$43/100</f>
        <v>58.856250000000003</v>
      </c>
      <c r="M42" s="1" t="s">
        <v>83</v>
      </c>
      <c r="O42" s="9">
        <f>L42</f>
        <v>58.856250000000003</v>
      </c>
      <c r="P42" s="9">
        <f t="shared" ref="P42:P53" si="23">O42*J42</f>
        <v>0.98879676344233292</v>
      </c>
      <c r="Q42" s="12">
        <f>P42*$B$44</f>
        <v>0.23731122322615988</v>
      </c>
      <c r="R42" s="9">
        <f>L42*$B$44</f>
        <v>14.125500000000001</v>
      </c>
      <c r="S42" s="13">
        <f t="shared" ref="S42:S53" si="24">Q42/R42</f>
        <v>1.6800199867343449E-2</v>
      </c>
      <c r="T42" s="2">
        <f>$B$43/100</f>
        <v>0.43</v>
      </c>
      <c r="U42" s="14">
        <f t="shared" ref="U42:U53" si="25">S42*T42</f>
        <v>7.2240859429576832E-3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26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27">AO42*AN42</f>
        <v>2.6000000000000003E-3</v>
      </c>
      <c r="AQ42" s="1">
        <f>(AP42+AM42+AD42+AA42+U42+X42+AG42+AJ42)</f>
        <v>1.5644085942957683E-2</v>
      </c>
      <c r="AR42" s="9">
        <f>$B$42/12</f>
        <v>136.875</v>
      </c>
      <c r="AS42" s="1">
        <f>$B$44</f>
        <v>0.24</v>
      </c>
      <c r="AT42" s="1">
        <f>$E$3/12</f>
        <v>163433.41666666666</v>
      </c>
      <c r="AU42" s="1">
        <f t="shared" ref="AU42:AU53" si="28">AT42*10000*AS42*0.67*AR42*AQ42</f>
        <v>562731504.39214694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29">D27</f>
        <v>-0.89760457525806403</v>
      </c>
      <c r="E43" s="10">
        <f t="shared" ref="E43:E54" si="30">D42</f>
        <v>-0.280124886645161</v>
      </c>
      <c r="F43" s="7" t="s">
        <v>83</v>
      </c>
      <c r="G43" s="1">
        <v>2</v>
      </c>
      <c r="H43" s="9">
        <f t="shared" si="20"/>
        <v>-0.89760457525806403</v>
      </c>
      <c r="I43" s="9">
        <f t="shared" si="21"/>
        <v>272.25239542474191</v>
      </c>
      <c r="J43" s="9">
        <f t="shared" si="22"/>
        <v>1.5494118266783789E-2</v>
      </c>
      <c r="K43" s="9">
        <f t="shared" ref="K43:K53" si="31">$B$42/12</f>
        <v>136.875</v>
      </c>
      <c r="L43" s="9">
        <f t="shared" ref="L43:L53" si="32">K43*$B$43/100</f>
        <v>58.856250000000003</v>
      </c>
      <c r="M43" s="1" t="s">
        <v>83</v>
      </c>
      <c r="O43" s="9">
        <f t="shared" ref="O43:O53" si="33">L43+O42-P42-N43</f>
        <v>116.72370323655767</v>
      </c>
      <c r="P43" s="9">
        <f t="shared" si="23"/>
        <v>1.8085308624841983</v>
      </c>
      <c r="Q43" s="12">
        <f t="shared" ref="Q43:Q53" si="34">P43*$B$44</f>
        <v>0.43404740699620759</v>
      </c>
      <c r="R43" s="9">
        <f>L43*$B$44</f>
        <v>14.125500000000001</v>
      </c>
      <c r="S43" s="13">
        <f t="shared" si="24"/>
        <v>3.0727932249917354E-2</v>
      </c>
      <c r="T43" s="2">
        <f t="shared" ref="T43:T53" si="35">$B$43/100</f>
        <v>0.43</v>
      </c>
      <c r="U43" s="14">
        <f t="shared" si="25"/>
        <v>1.3213010867464462E-2</v>
      </c>
      <c r="V43" s="13"/>
      <c r="W43" s="2"/>
      <c r="X43" s="14"/>
      <c r="Y43" s="2">
        <v>0.02</v>
      </c>
      <c r="Z43" s="2">
        <v>0.28999999999999998</v>
      </c>
      <c r="AA43" s="2">
        <f t="shared" si="26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ref="AG43:AG53" si="36">AE43*AF43</f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27"/>
        <v>2.6000000000000003E-3</v>
      </c>
      <c r="AQ43" s="1">
        <f t="shared" ref="AQ43:AQ53" si="37">(AP43+AM43+AD43+AA43+U43+X43+AG43+AJ43)</f>
        <v>2.1633010867464463E-2</v>
      </c>
      <c r="AR43" s="9">
        <f t="shared" ref="AR43:AR53" si="38">$B$42/12</f>
        <v>136.875</v>
      </c>
      <c r="AS43" s="1">
        <f t="shared" ref="AS43:AS53" si="39">$B$44</f>
        <v>0.24</v>
      </c>
      <c r="AT43" s="1">
        <f t="shared" ref="AT43:AT53" si="40">$E$3/12</f>
        <v>163433.41666666666</v>
      </c>
      <c r="AU43" s="1">
        <f t="shared" si="28"/>
        <v>778158391.25199771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29"/>
        <v>-1.80194508175</v>
      </c>
      <c r="E44" s="10">
        <f t="shared" si="30"/>
        <v>-0.89760457525806403</v>
      </c>
      <c r="F44" s="7" t="s">
        <v>83</v>
      </c>
      <c r="G44" s="1">
        <v>3</v>
      </c>
      <c r="H44" s="9">
        <f t="shared" si="20"/>
        <v>-1.80194508175</v>
      </c>
      <c r="I44" s="9">
        <f t="shared" si="21"/>
        <v>271.34805491825</v>
      </c>
      <c r="J44" s="9">
        <f t="shared" si="22"/>
        <v>1.3753149828169496E-2</v>
      </c>
      <c r="K44" s="9">
        <f t="shared" si="31"/>
        <v>136.875</v>
      </c>
      <c r="L44" s="9">
        <f t="shared" si="32"/>
        <v>58.856250000000003</v>
      </c>
      <c r="M44" s="1" t="s">
        <v>83</v>
      </c>
      <c r="O44" s="9">
        <f t="shared" si="33"/>
        <v>173.7714223740735</v>
      </c>
      <c r="P44" s="9">
        <f t="shared" si="23"/>
        <v>2.3899044077647575</v>
      </c>
      <c r="Q44" s="12">
        <f t="shared" si="34"/>
        <v>0.57357705786354174</v>
      </c>
      <c r="R44" s="9">
        <f t="shared" ref="R44:R53" si="41">L44*$B$44</f>
        <v>14.125500000000001</v>
      </c>
      <c r="S44" s="13">
        <f t="shared" si="24"/>
        <v>4.0605787962446759E-2</v>
      </c>
      <c r="T44" s="2">
        <f t="shared" si="35"/>
        <v>0.43</v>
      </c>
      <c r="U44" s="14">
        <f t="shared" si="25"/>
        <v>1.7460488823852104E-2</v>
      </c>
      <c r="V44" s="13"/>
      <c r="W44" s="2"/>
      <c r="X44" s="14"/>
      <c r="Y44" s="2">
        <v>0.02</v>
      </c>
      <c r="Z44" s="2">
        <v>0.28999999999999998</v>
      </c>
      <c r="AA44" s="2">
        <f t="shared" si="26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6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27"/>
        <v>2.6000000000000003E-3</v>
      </c>
      <c r="AQ44" s="1">
        <f t="shared" si="37"/>
        <v>2.5880488823852105E-2</v>
      </c>
      <c r="AR44" s="9">
        <f t="shared" si="38"/>
        <v>136.875</v>
      </c>
      <c r="AS44" s="1">
        <f t="shared" si="39"/>
        <v>0.24</v>
      </c>
      <c r="AT44" s="1">
        <f t="shared" si="40"/>
        <v>163433.41666666666</v>
      </c>
      <c r="AU44" s="1">
        <f t="shared" si="28"/>
        <v>930943901.95461977</v>
      </c>
    </row>
    <row r="45" spans="1:48" x14ac:dyDescent="0.15">
      <c r="C45" s="7">
        <v>3</v>
      </c>
      <c r="D45" s="7">
        <f t="shared" si="29"/>
        <v>2.8894355721935501</v>
      </c>
      <c r="E45" s="10">
        <f t="shared" si="30"/>
        <v>-1.80194508175</v>
      </c>
      <c r="F45" s="7" t="s">
        <v>83</v>
      </c>
      <c r="G45" s="1">
        <v>4</v>
      </c>
      <c r="H45" s="9">
        <f t="shared" si="20"/>
        <v>2.8894355721935501</v>
      </c>
      <c r="I45" s="9">
        <f t="shared" si="21"/>
        <v>276.03943557219355</v>
      </c>
      <c r="J45" s="9">
        <f t="shared" si="22"/>
        <v>2.5307774707251349E-2</v>
      </c>
      <c r="K45" s="9">
        <f t="shared" si="31"/>
        <v>136.875</v>
      </c>
      <c r="L45" s="9">
        <f t="shared" si="32"/>
        <v>58.856250000000003</v>
      </c>
      <c r="M45" s="1" t="s">
        <v>83</v>
      </c>
      <c r="O45" s="9">
        <f t="shared" si="33"/>
        <v>230.23776796630872</v>
      </c>
      <c r="P45" s="9">
        <f t="shared" si="23"/>
        <v>5.8268055607917528</v>
      </c>
      <c r="Q45" s="12">
        <f t="shared" si="34"/>
        <v>1.3984333345900206</v>
      </c>
      <c r="R45" s="9">
        <f t="shared" si="41"/>
        <v>14.125500000000001</v>
      </c>
      <c r="S45" s="13">
        <f t="shared" si="24"/>
        <v>9.9000625435561262E-2</v>
      </c>
      <c r="T45" s="2">
        <f t="shared" si="35"/>
        <v>0.43</v>
      </c>
      <c r="U45" s="14">
        <f t="shared" si="25"/>
        <v>4.2570268937291343E-2</v>
      </c>
      <c r="V45" s="13"/>
      <c r="W45" s="2"/>
      <c r="X45" s="14"/>
      <c r="Y45" s="2">
        <v>0.02</v>
      </c>
      <c r="Z45" s="2">
        <v>0.28999999999999998</v>
      </c>
      <c r="AA45" s="2">
        <f t="shared" si="26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6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27"/>
        <v>2.6000000000000003E-3</v>
      </c>
      <c r="AQ45" s="1">
        <f t="shared" si="37"/>
        <v>5.099026893729134E-2</v>
      </c>
      <c r="AR45" s="9">
        <f t="shared" si="38"/>
        <v>136.875</v>
      </c>
      <c r="AS45" s="1">
        <f t="shared" si="39"/>
        <v>0.24</v>
      </c>
      <c r="AT45" s="1">
        <f t="shared" si="40"/>
        <v>163433.41666666666</v>
      </c>
      <c r="AU45" s="1">
        <f t="shared" si="28"/>
        <v>1834164735.0357909</v>
      </c>
    </row>
    <row r="46" spans="1:48" x14ac:dyDescent="0.15">
      <c r="C46" s="7">
        <v>4</v>
      </c>
      <c r="D46" s="7">
        <f t="shared" si="29"/>
        <v>6.7160842792333302</v>
      </c>
      <c r="E46" s="10">
        <f t="shared" si="30"/>
        <v>2.8894355721935501</v>
      </c>
      <c r="F46" s="7" t="s">
        <v>83</v>
      </c>
      <c r="G46" s="1">
        <v>5</v>
      </c>
      <c r="H46" s="9">
        <f t="shared" si="20"/>
        <v>6.7160842792333302</v>
      </c>
      <c r="I46" s="9">
        <f t="shared" si="21"/>
        <v>279.86608427923329</v>
      </c>
      <c r="J46" s="9">
        <f t="shared" si="22"/>
        <v>4.0993227452002949E-2</v>
      </c>
      <c r="K46" s="9">
        <f t="shared" si="31"/>
        <v>136.875</v>
      </c>
      <c r="L46" s="9">
        <f t="shared" si="32"/>
        <v>58.856250000000003</v>
      </c>
      <c r="M46" s="1" t="s">
        <v>85</v>
      </c>
      <c r="N46" s="9">
        <f>(O45-P45)*$C$21/100</f>
        <v>213.19041428524113</v>
      </c>
      <c r="O46" s="9">
        <f t="shared" si="33"/>
        <v>70.076798120275868</v>
      </c>
      <c r="P46" s="9">
        <f t="shared" si="23"/>
        <v>2.8726741244525615</v>
      </c>
      <c r="Q46" s="12">
        <f t="shared" si="34"/>
        <v>0.68944178986861471</v>
      </c>
      <c r="R46" s="9">
        <f t="shared" si="41"/>
        <v>14.125500000000001</v>
      </c>
      <c r="S46" s="13">
        <f t="shared" si="24"/>
        <v>4.8808310492981816E-2</v>
      </c>
      <c r="T46" s="2">
        <f t="shared" si="35"/>
        <v>0.43</v>
      </c>
      <c r="U46" s="14">
        <f t="shared" si="25"/>
        <v>2.0987573511982181E-2</v>
      </c>
      <c r="V46" s="13"/>
      <c r="W46" s="2"/>
      <c r="X46" s="14"/>
      <c r="Y46" s="2">
        <v>0.02</v>
      </c>
      <c r="Z46" s="2">
        <v>0.28999999999999998</v>
      </c>
      <c r="AA46" s="2">
        <f t="shared" si="26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6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27"/>
        <v>2.6000000000000003E-3</v>
      </c>
      <c r="AQ46" s="1">
        <f t="shared" si="37"/>
        <v>2.9407573511982178E-2</v>
      </c>
      <c r="AR46" s="9">
        <f t="shared" si="38"/>
        <v>136.875</v>
      </c>
      <c r="AS46" s="1">
        <f t="shared" si="39"/>
        <v>0.24</v>
      </c>
      <c r="AT46" s="1">
        <f t="shared" si="40"/>
        <v>163433.41666666666</v>
      </c>
      <c r="AU46" s="1">
        <f t="shared" si="28"/>
        <v>1057816234.4070899</v>
      </c>
    </row>
    <row r="47" spans="1:48" x14ac:dyDescent="0.15">
      <c r="C47" s="7">
        <v>5</v>
      </c>
      <c r="D47" s="7">
        <f t="shared" si="29"/>
        <v>11.450836939128999</v>
      </c>
      <c r="E47" s="10">
        <f t="shared" si="30"/>
        <v>6.7160842792333302</v>
      </c>
      <c r="F47" s="7" t="s">
        <v>85</v>
      </c>
      <c r="G47" s="1">
        <v>6</v>
      </c>
      <c r="H47" s="9">
        <f t="shared" si="20"/>
        <v>11.450836939128999</v>
      </c>
      <c r="I47" s="9">
        <f t="shared" si="21"/>
        <v>284.60083693912895</v>
      </c>
      <c r="J47" s="9">
        <f t="shared" si="22"/>
        <v>7.3127488034293045E-2</v>
      </c>
      <c r="K47" s="9">
        <f t="shared" si="31"/>
        <v>136.875</v>
      </c>
      <c r="L47" s="9">
        <f t="shared" si="32"/>
        <v>58.856250000000003</v>
      </c>
      <c r="M47" s="1" t="s">
        <v>83</v>
      </c>
      <c r="O47" s="9">
        <f t="shared" si="33"/>
        <v>126.06037399582333</v>
      </c>
      <c r="P47" s="9">
        <f t="shared" si="23"/>
        <v>9.218478490978077</v>
      </c>
      <c r="Q47" s="12">
        <f t="shared" si="34"/>
        <v>2.2124348378347385</v>
      </c>
      <c r="R47" s="9">
        <f t="shared" si="41"/>
        <v>14.125500000000001</v>
      </c>
      <c r="S47" s="13">
        <f t="shared" si="24"/>
        <v>0.15662701057199663</v>
      </c>
      <c r="T47" s="2">
        <f t="shared" si="35"/>
        <v>0.43</v>
      </c>
      <c r="U47" s="14">
        <f t="shared" si="25"/>
        <v>6.7349614545958544E-2</v>
      </c>
      <c r="V47" s="13"/>
      <c r="W47" s="2"/>
      <c r="X47" s="14"/>
      <c r="Y47" s="2">
        <v>0.02</v>
      </c>
      <c r="Z47" s="2">
        <v>0.28999999999999998</v>
      </c>
      <c r="AA47" s="2">
        <f t="shared" si="26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6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27"/>
        <v>2.6000000000000003E-3</v>
      </c>
      <c r="AQ47" s="1">
        <f t="shared" si="37"/>
        <v>7.5769614545958555E-2</v>
      </c>
      <c r="AR47" s="9">
        <f t="shared" si="38"/>
        <v>136.875</v>
      </c>
      <c r="AS47" s="1">
        <f t="shared" si="39"/>
        <v>0.24</v>
      </c>
      <c r="AT47" s="1">
        <f t="shared" si="40"/>
        <v>163433.41666666666</v>
      </c>
      <c r="AU47" s="1">
        <f t="shared" si="28"/>
        <v>2725499548.9112735</v>
      </c>
    </row>
    <row r="48" spans="1:48" x14ac:dyDescent="0.15">
      <c r="C48" s="7">
        <v>6</v>
      </c>
      <c r="D48" s="7">
        <f t="shared" si="29"/>
        <v>15.5715529419333</v>
      </c>
      <c r="E48" s="10">
        <f t="shared" si="30"/>
        <v>11.450836939128999</v>
      </c>
      <c r="F48" s="7" t="s">
        <v>83</v>
      </c>
      <c r="G48" s="1">
        <v>7</v>
      </c>
      <c r="H48" s="9">
        <f t="shared" si="20"/>
        <v>15.5715529419333</v>
      </c>
      <c r="I48" s="9">
        <f t="shared" si="21"/>
        <v>288.72155294193328</v>
      </c>
      <c r="J48" s="9">
        <f t="shared" si="22"/>
        <v>0.11916260374145257</v>
      </c>
      <c r="K48" s="9">
        <f t="shared" si="31"/>
        <v>136.875</v>
      </c>
      <c r="L48" s="9">
        <f t="shared" si="32"/>
        <v>58.856250000000003</v>
      </c>
      <c r="M48" s="1" t="s">
        <v>83</v>
      </c>
      <c r="O48" s="9">
        <f t="shared" si="33"/>
        <v>175.69814550484526</v>
      </c>
      <c r="P48" s="9">
        <f t="shared" si="23"/>
        <v>20.936648490901952</v>
      </c>
      <c r="Q48" s="12">
        <f t="shared" si="34"/>
        <v>5.0247956378164682</v>
      </c>
      <c r="R48" s="9">
        <f t="shared" si="41"/>
        <v>14.125500000000001</v>
      </c>
      <c r="S48" s="13">
        <f t="shared" si="24"/>
        <v>0.35572515222940554</v>
      </c>
      <c r="T48" s="2">
        <f t="shared" si="35"/>
        <v>0.43</v>
      </c>
      <c r="U48" s="14">
        <f t="shared" si="25"/>
        <v>0.15296181545864437</v>
      </c>
      <c r="V48" s="13"/>
      <c r="W48" s="2"/>
      <c r="X48" s="14"/>
      <c r="Y48" s="2">
        <v>0.04</v>
      </c>
      <c r="Z48" s="2">
        <v>0.28999999999999998</v>
      </c>
      <c r="AA48" s="2">
        <f t="shared" si="26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6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27"/>
        <v>3.8999999999999998E-3</v>
      </c>
      <c r="AQ48" s="1">
        <f t="shared" si="37"/>
        <v>0.16856181545864435</v>
      </c>
      <c r="AR48" s="9">
        <f t="shared" si="38"/>
        <v>136.875</v>
      </c>
      <c r="AS48" s="1">
        <f t="shared" si="39"/>
        <v>0.24</v>
      </c>
      <c r="AT48" s="1">
        <f t="shared" si="40"/>
        <v>163433.41666666666</v>
      </c>
      <c r="AU48" s="1">
        <f t="shared" si="28"/>
        <v>6063316472.5622206</v>
      </c>
    </row>
    <row r="49" spans="1:48" x14ac:dyDescent="0.15">
      <c r="C49" s="7">
        <v>7</v>
      </c>
      <c r="D49" s="7">
        <f t="shared" si="29"/>
        <v>19.4112897190323</v>
      </c>
      <c r="E49" s="10">
        <f t="shared" si="30"/>
        <v>15.5715529419333</v>
      </c>
      <c r="F49" s="7" t="s">
        <v>83</v>
      </c>
      <c r="G49" s="1">
        <v>8</v>
      </c>
      <c r="H49" s="9">
        <f t="shared" si="20"/>
        <v>19.4112897190323</v>
      </c>
      <c r="I49" s="9">
        <f t="shared" si="21"/>
        <v>292.56128971903229</v>
      </c>
      <c r="J49" s="9">
        <f t="shared" si="22"/>
        <v>0.18550816669856879</v>
      </c>
      <c r="K49" s="9">
        <f t="shared" si="31"/>
        <v>136.875</v>
      </c>
      <c r="L49" s="9">
        <f t="shared" si="32"/>
        <v>58.856250000000003</v>
      </c>
      <c r="M49" s="1" t="s">
        <v>83</v>
      </c>
      <c r="O49" s="9">
        <f t="shared" si="33"/>
        <v>213.61774701394333</v>
      </c>
      <c r="P49" s="9">
        <f t="shared" si="23"/>
        <v>39.627836622835297</v>
      </c>
      <c r="Q49" s="12">
        <f t="shared" si="34"/>
        <v>9.510680789480471</v>
      </c>
      <c r="R49" s="9">
        <f t="shared" si="41"/>
        <v>14.125500000000001</v>
      </c>
      <c r="S49" s="13">
        <f t="shared" si="24"/>
        <v>0.6732987001862214</v>
      </c>
      <c r="T49" s="2">
        <f t="shared" si="35"/>
        <v>0.43</v>
      </c>
      <c r="U49" s="14">
        <f t="shared" si="25"/>
        <v>0.28951844108007518</v>
      </c>
      <c r="V49" s="13"/>
      <c r="W49" s="2"/>
      <c r="X49" s="14"/>
      <c r="Y49" s="2">
        <v>0.04</v>
      </c>
      <c r="Z49" s="2">
        <v>0.28999999999999998</v>
      </c>
      <c r="AA49" s="2">
        <f t="shared" si="26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6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27"/>
        <v>3.8999999999999998E-3</v>
      </c>
      <c r="AQ49" s="1">
        <f t="shared" si="37"/>
        <v>0.30511844108007519</v>
      </c>
      <c r="AR49" s="9">
        <f t="shared" si="38"/>
        <v>136.875</v>
      </c>
      <c r="AS49" s="1">
        <f t="shared" si="39"/>
        <v>0.24</v>
      </c>
      <c r="AT49" s="1">
        <f t="shared" si="40"/>
        <v>163433.41666666666</v>
      </c>
      <c r="AU49" s="1">
        <f t="shared" si="28"/>
        <v>10975378171.204018</v>
      </c>
    </row>
    <row r="50" spans="1:48" x14ac:dyDescent="0.15">
      <c r="C50" s="7">
        <v>8</v>
      </c>
      <c r="D50" s="7">
        <f t="shared" si="29"/>
        <v>18.8289578570968</v>
      </c>
      <c r="E50" s="10">
        <f t="shared" si="30"/>
        <v>19.4112897190323</v>
      </c>
      <c r="F50" s="7" t="s">
        <v>83</v>
      </c>
      <c r="G50" s="1">
        <v>9</v>
      </c>
      <c r="H50" s="9">
        <f t="shared" si="20"/>
        <v>18.8289578570968</v>
      </c>
      <c r="I50" s="9">
        <f t="shared" si="21"/>
        <v>291.97895785709676</v>
      </c>
      <c r="J50" s="9">
        <f t="shared" si="22"/>
        <v>0.17359445550579139</v>
      </c>
      <c r="K50" s="9">
        <f t="shared" si="31"/>
        <v>136.875</v>
      </c>
      <c r="L50" s="9">
        <f t="shared" si="32"/>
        <v>58.856250000000003</v>
      </c>
      <c r="M50" s="1" t="s">
        <v>83</v>
      </c>
      <c r="O50" s="9">
        <f t="shared" si="33"/>
        <v>232.84616039110804</v>
      </c>
      <c r="P50" s="9">
        <f t="shared" si="23"/>
        <v>40.420802429708573</v>
      </c>
      <c r="Q50" s="12">
        <f t="shared" si="34"/>
        <v>9.7009925831300574</v>
      </c>
      <c r="R50" s="9">
        <f t="shared" si="41"/>
        <v>14.125500000000001</v>
      </c>
      <c r="S50" s="13">
        <f t="shared" si="24"/>
        <v>0.68677162458886809</v>
      </c>
      <c r="T50" s="2">
        <f t="shared" si="35"/>
        <v>0.43</v>
      </c>
      <c r="U50" s="14">
        <f t="shared" si="25"/>
        <v>0.29531179857321327</v>
      </c>
      <c r="V50" s="13"/>
      <c r="W50" s="2"/>
      <c r="X50" s="14"/>
      <c r="Y50" s="2">
        <v>0.04</v>
      </c>
      <c r="Z50" s="2">
        <v>0.28999999999999998</v>
      </c>
      <c r="AA50" s="2">
        <f t="shared" si="26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6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27"/>
        <v>3.8999999999999998E-3</v>
      </c>
      <c r="AQ50" s="1">
        <f t="shared" si="37"/>
        <v>0.31091179857321327</v>
      </c>
      <c r="AR50" s="9">
        <f t="shared" si="38"/>
        <v>136.875</v>
      </c>
      <c r="AS50" s="1">
        <f t="shared" si="39"/>
        <v>0.24</v>
      </c>
      <c r="AT50" s="1">
        <f t="shared" si="40"/>
        <v>163433.41666666666</v>
      </c>
      <c r="AU50" s="1">
        <f t="shared" si="28"/>
        <v>11183770325.880379</v>
      </c>
    </row>
    <row r="51" spans="1:48" x14ac:dyDescent="0.15">
      <c r="C51" s="7">
        <v>9</v>
      </c>
      <c r="D51" s="7">
        <f t="shared" si="29"/>
        <v>11.596100054100001</v>
      </c>
      <c r="E51" s="10">
        <f t="shared" si="30"/>
        <v>18.8289578570968</v>
      </c>
      <c r="F51" s="7" t="s">
        <v>83</v>
      </c>
      <c r="G51" s="1">
        <v>10</v>
      </c>
      <c r="H51" s="9">
        <f t="shared" si="20"/>
        <v>11.596100054100001</v>
      </c>
      <c r="I51" s="9">
        <f t="shared" si="21"/>
        <v>284.7461000541</v>
      </c>
      <c r="J51" s="9">
        <f t="shared" si="22"/>
        <v>7.4415005887957353E-2</v>
      </c>
      <c r="K51" s="9">
        <f t="shared" si="31"/>
        <v>136.875</v>
      </c>
      <c r="L51" s="9">
        <f t="shared" si="32"/>
        <v>58.856250000000003</v>
      </c>
      <c r="M51" s="1" t="s">
        <v>83</v>
      </c>
      <c r="O51" s="9">
        <f t="shared" si="33"/>
        <v>251.28160796139949</v>
      </c>
      <c r="P51" s="9">
        <f t="shared" si="23"/>
        <v>18.699122335982935</v>
      </c>
      <c r="Q51" s="12">
        <f t="shared" si="34"/>
        <v>4.4877893606359045</v>
      </c>
      <c r="R51" s="9">
        <f t="shared" si="41"/>
        <v>14.125500000000001</v>
      </c>
      <c r="S51" s="13">
        <f t="shared" si="24"/>
        <v>0.31770835443955286</v>
      </c>
      <c r="T51" s="2">
        <f t="shared" si="35"/>
        <v>0.43</v>
      </c>
      <c r="U51" s="14">
        <f t="shared" si="25"/>
        <v>0.13661459240900772</v>
      </c>
      <c r="V51" s="13"/>
      <c r="W51" s="2"/>
      <c r="X51" s="14"/>
      <c r="Y51" s="2">
        <v>0.04</v>
      </c>
      <c r="Z51" s="2">
        <v>0.28999999999999998</v>
      </c>
      <c r="AA51" s="2">
        <f t="shared" si="26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6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27"/>
        <v>3.8999999999999998E-3</v>
      </c>
      <c r="AQ51" s="1">
        <f t="shared" si="37"/>
        <v>0.1522145924090077</v>
      </c>
      <c r="AR51" s="9">
        <f t="shared" si="38"/>
        <v>136.875</v>
      </c>
      <c r="AS51" s="1">
        <f t="shared" si="39"/>
        <v>0.24</v>
      </c>
      <c r="AT51" s="1">
        <f t="shared" si="40"/>
        <v>163433.41666666666</v>
      </c>
      <c r="AU51" s="1">
        <f t="shared" si="28"/>
        <v>5475292509.2000742</v>
      </c>
    </row>
    <row r="52" spans="1:48" x14ac:dyDescent="0.15">
      <c r="C52" s="7">
        <v>10</v>
      </c>
      <c r="D52" s="7">
        <f t="shared" si="29"/>
        <v>7.0730822347741897</v>
      </c>
      <c r="E52" s="10">
        <f t="shared" si="30"/>
        <v>11.596100054100001</v>
      </c>
      <c r="F52" s="7" t="s">
        <v>83</v>
      </c>
      <c r="G52" s="1">
        <v>11</v>
      </c>
      <c r="H52" s="9">
        <f t="shared" si="20"/>
        <v>7.0730822347741897</v>
      </c>
      <c r="I52" s="9">
        <f t="shared" si="21"/>
        <v>280.22308223477415</v>
      </c>
      <c r="J52" s="9">
        <f t="shared" si="22"/>
        <v>4.2851029997955786E-2</v>
      </c>
      <c r="K52" s="9">
        <f t="shared" si="31"/>
        <v>136.875</v>
      </c>
      <c r="L52" s="9">
        <f t="shared" si="32"/>
        <v>58.856250000000003</v>
      </c>
      <c r="M52" s="1" t="s">
        <v>85</v>
      </c>
      <c r="N52" s="9">
        <f>(O51-P51)*$C$21/100</f>
        <v>220.95336134414575</v>
      </c>
      <c r="O52" s="9">
        <f t="shared" si="33"/>
        <v>70.48537428127085</v>
      </c>
      <c r="P52" s="9">
        <f t="shared" si="23"/>
        <v>3.0203708877438786</v>
      </c>
      <c r="Q52" s="12">
        <f t="shared" si="34"/>
        <v>0.72488901305853082</v>
      </c>
      <c r="R52" s="9">
        <f t="shared" si="41"/>
        <v>14.125500000000001</v>
      </c>
      <c r="S52" s="13">
        <f t="shared" si="24"/>
        <v>5.1317759587875177E-2</v>
      </c>
      <c r="T52" s="2">
        <f t="shared" si="35"/>
        <v>0.43</v>
      </c>
      <c r="U52" s="14">
        <f t="shared" si="25"/>
        <v>2.2066636622786327E-2</v>
      </c>
      <c r="V52" s="13"/>
      <c r="W52" s="2"/>
      <c r="X52" s="14"/>
      <c r="Y52" s="2">
        <v>0.02</v>
      </c>
      <c r="Z52" s="2">
        <v>0.28999999999999998</v>
      </c>
      <c r="AA52" s="2">
        <f t="shared" si="26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6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27"/>
        <v>2.6000000000000003E-3</v>
      </c>
      <c r="AQ52" s="1">
        <f t="shared" si="37"/>
        <v>3.0486636622786327E-2</v>
      </c>
      <c r="AR52" s="9">
        <f t="shared" si="38"/>
        <v>136.875</v>
      </c>
      <c r="AS52" s="1">
        <f t="shared" si="39"/>
        <v>0.24</v>
      </c>
      <c r="AT52" s="1">
        <f t="shared" si="40"/>
        <v>163433.41666666666</v>
      </c>
      <c r="AU52" s="1">
        <f t="shared" si="28"/>
        <v>1096631081.7488251</v>
      </c>
    </row>
    <row r="53" spans="1:48" x14ac:dyDescent="0.15">
      <c r="C53" s="7">
        <v>11</v>
      </c>
      <c r="D53" s="7">
        <f t="shared" si="29"/>
        <v>4.7718097110333302</v>
      </c>
      <c r="E53" s="10">
        <f t="shared" si="30"/>
        <v>7.0730822347741897</v>
      </c>
      <c r="F53" s="7" t="s">
        <v>85</v>
      </c>
      <c r="G53" s="1">
        <v>12</v>
      </c>
      <c r="H53" s="9">
        <f t="shared" si="20"/>
        <v>4.7718097110333302</v>
      </c>
      <c r="I53" s="9">
        <f t="shared" si="21"/>
        <v>277.92180971103329</v>
      </c>
      <c r="J53" s="9">
        <f t="shared" si="22"/>
        <v>3.2137325467812936E-2</v>
      </c>
      <c r="K53" s="9">
        <f t="shared" si="31"/>
        <v>136.875</v>
      </c>
      <c r="L53" s="9">
        <f t="shared" si="32"/>
        <v>58.856250000000003</v>
      </c>
      <c r="M53" s="1" t="s">
        <v>83</v>
      </c>
      <c r="O53" s="9">
        <f t="shared" si="33"/>
        <v>126.32125339352699</v>
      </c>
      <c r="P53" s="9">
        <f t="shared" si="23"/>
        <v>4.059627233809846</v>
      </c>
      <c r="Q53" s="12">
        <f t="shared" si="34"/>
        <v>0.97431053611436302</v>
      </c>
      <c r="R53" s="9">
        <f t="shared" si="41"/>
        <v>14.125500000000001</v>
      </c>
      <c r="S53" s="13">
        <f t="shared" si="24"/>
        <v>6.8975295466664047E-2</v>
      </c>
      <c r="T53" s="2">
        <f t="shared" si="35"/>
        <v>0.43</v>
      </c>
      <c r="U53" s="14">
        <f t="shared" si="25"/>
        <v>2.9659377050665538E-2</v>
      </c>
      <c r="V53" s="13"/>
      <c r="W53" s="2"/>
      <c r="X53" s="14"/>
      <c r="Y53" s="2">
        <v>0.02</v>
      </c>
      <c r="Z53" s="2">
        <v>0.28999999999999998</v>
      </c>
      <c r="AA53" s="2">
        <f t="shared" si="26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6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27"/>
        <v>2.6000000000000003E-3</v>
      </c>
      <c r="AQ53" s="1">
        <f t="shared" si="37"/>
        <v>3.8079377050665539E-2</v>
      </c>
      <c r="AR53" s="9">
        <f t="shared" si="38"/>
        <v>136.875</v>
      </c>
      <c r="AS53" s="1">
        <f t="shared" si="39"/>
        <v>0.24</v>
      </c>
      <c r="AT53" s="1">
        <f t="shared" si="40"/>
        <v>163433.41666666666</v>
      </c>
      <c r="AU53" s="1">
        <f t="shared" si="28"/>
        <v>1369748620.1603885</v>
      </c>
      <c r="AV53" s="1">
        <f>SUM(AU42:AU53)</f>
        <v>44053451496.708817</v>
      </c>
    </row>
    <row r="54" spans="1:48" x14ac:dyDescent="0.15">
      <c r="C54" s="7">
        <v>12</v>
      </c>
      <c r="D54" s="7">
        <f t="shared" si="29"/>
        <v>1.5165564349032301</v>
      </c>
      <c r="E54" s="10">
        <f t="shared" si="30"/>
        <v>4.7718097110333302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-0.280124886645161</v>
      </c>
      <c r="E58" s="7"/>
      <c r="F58" s="7"/>
      <c r="G58" s="1">
        <v>1</v>
      </c>
      <c r="H58" s="9">
        <f t="shared" ref="H58:H69" si="42">E59</f>
        <v>-0.280124886645161</v>
      </c>
      <c r="I58" s="9">
        <f t="shared" ref="I58:I69" si="43">H58+273.15</f>
        <v>272.86987511335479</v>
      </c>
      <c r="J58" s="9">
        <f t="shared" ref="J58:J69" si="44">EXP(($C$15*(I58-$C$13))/($C$16*I58*$C$13))</f>
        <v>1.6800199867343449E-2</v>
      </c>
      <c r="K58" s="9">
        <f>$B$58/12</f>
        <v>9.9766666666666666</v>
      </c>
      <c r="L58" s="9">
        <f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5">O58*J58</f>
        <v>1.6760999400986314E-3</v>
      </c>
      <c r="Q58" s="12">
        <f>P58*$B$60</f>
        <v>3.1845898861873997E-4</v>
      </c>
      <c r="R58" s="9">
        <f>L58*$B$60</f>
        <v>1.8955666666666669E-2</v>
      </c>
      <c r="S58" s="13">
        <f t="shared" ref="S58:S69" si="46">Q58/R58</f>
        <v>1.6800199867343445E-2</v>
      </c>
      <c r="T58" s="2">
        <f>$B$59/100</f>
        <v>0.01</v>
      </c>
      <c r="U58" s="14">
        <f t="shared" ref="U58:U69" si="47">S58*T58</f>
        <v>1.6800199867343446E-4</v>
      </c>
      <c r="V58" s="13"/>
      <c r="W58" s="2"/>
      <c r="X58" s="14"/>
      <c r="Y58" s="2">
        <v>0.02</v>
      </c>
      <c r="Z58" s="2">
        <v>0.21</v>
      </c>
      <c r="AA58" s="2">
        <f t="shared" ref="AA58:AA69" si="48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49">AO58*AN58</f>
        <v>7.8000000000000005E-3</v>
      </c>
      <c r="AQ58" s="1">
        <f>(AP58+AM58+AD58+AA58+U58+X58+AG58+AJ58)</f>
        <v>1.2168001998673435E-2</v>
      </c>
      <c r="AR58" s="9">
        <f>$B$58/12</f>
        <v>9.9766666666666666</v>
      </c>
      <c r="AS58" s="1">
        <f>$B$60</f>
        <v>0.19</v>
      </c>
      <c r="AT58" s="1">
        <f>$E$5/12</f>
        <v>29090.583333333332</v>
      </c>
      <c r="AU58" s="1">
        <f t="shared" ref="AU58:AU69" si="50">AT58*10000*AS58*0.67*AR58*AQ58</f>
        <v>4495578.3193793064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-0.89760457525806403</v>
      </c>
      <c r="E59" s="10">
        <f t="shared" ref="E59:E70" si="51">D58</f>
        <v>-0.280124886645161</v>
      </c>
      <c r="F59" s="7" t="s">
        <v>83</v>
      </c>
      <c r="G59" s="1">
        <v>2</v>
      </c>
      <c r="H59" s="9">
        <f t="shared" si="42"/>
        <v>-0.89760457525806403</v>
      </c>
      <c r="I59" s="9">
        <f t="shared" si="43"/>
        <v>272.25239542474191</v>
      </c>
      <c r="J59" s="9">
        <f t="shared" si="44"/>
        <v>1.5494118266783789E-2</v>
      </c>
      <c r="K59" s="9">
        <f t="shared" ref="K59:K69" si="52">$B$58/12</f>
        <v>9.9766666666666666</v>
      </c>
      <c r="L59" s="9">
        <f t="shared" ref="L59:L69" si="53">K59*$B$59/100</f>
        <v>9.976666666666667E-2</v>
      </c>
      <c r="M59" s="1" t="s">
        <v>83</v>
      </c>
      <c r="O59" s="9">
        <f t="shared" ref="O59:O69" si="54">L59+O58-P58-N59</f>
        <v>0.19785723339323472</v>
      </c>
      <c r="P59" s="9">
        <f t="shared" si="45"/>
        <v>3.0656233741334217E-3</v>
      </c>
      <c r="Q59" s="12">
        <f t="shared" ref="Q59:Q69" si="55">P59*$B$60</f>
        <v>5.8246844108535015E-4</v>
      </c>
      <c r="R59" s="9">
        <f t="shared" ref="R59:R69" si="56">L59*$B$60</f>
        <v>1.8955666666666669E-2</v>
      </c>
      <c r="S59" s="13">
        <f t="shared" si="46"/>
        <v>3.0727932249917354E-2</v>
      </c>
      <c r="T59" s="2">
        <f t="shared" ref="T59:T69" si="57">$B$59/100</f>
        <v>0.01</v>
      </c>
      <c r="U59" s="14">
        <f t="shared" si="47"/>
        <v>3.0727932249917356E-4</v>
      </c>
      <c r="V59" s="13"/>
      <c r="W59" s="2"/>
      <c r="X59" s="14"/>
      <c r="Y59" s="2">
        <v>0.02</v>
      </c>
      <c r="Z59" s="2">
        <v>0.21</v>
      </c>
      <c r="AA59" s="2">
        <f t="shared" si="48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49"/>
        <v>7.8000000000000005E-3</v>
      </c>
      <c r="AQ59" s="1">
        <f t="shared" ref="AQ59:AQ69" si="58">(AP59+AM59+AD59+AA59+U59+X59+AG59+AJ59)</f>
        <v>1.2307279322499174E-2</v>
      </c>
      <c r="AR59" s="9">
        <f t="shared" ref="AR59:AR69" si="59">$B$58/12</f>
        <v>9.9766666666666666</v>
      </c>
      <c r="AS59" s="1">
        <f t="shared" ref="AS59:AS69" si="60">$B$60</f>
        <v>0.19</v>
      </c>
      <c r="AT59" s="1">
        <f t="shared" ref="AT59:AT69" si="61">$E$5/12</f>
        <v>29090.583333333332</v>
      </c>
      <c r="AU59" s="1">
        <f t="shared" si="50"/>
        <v>4547035.5855303491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-1.80194508175</v>
      </c>
      <c r="E60" s="10">
        <f t="shared" si="51"/>
        <v>-0.89760457525806403</v>
      </c>
      <c r="F60" s="7" t="s">
        <v>83</v>
      </c>
      <c r="G60" s="1">
        <v>3</v>
      </c>
      <c r="H60" s="9">
        <f t="shared" si="42"/>
        <v>-1.80194508175</v>
      </c>
      <c r="I60" s="9">
        <f t="shared" si="43"/>
        <v>271.34805491825</v>
      </c>
      <c r="J60" s="9">
        <f t="shared" si="44"/>
        <v>1.3753149828169496E-2</v>
      </c>
      <c r="K60" s="9">
        <f t="shared" si="52"/>
        <v>9.9766666666666666</v>
      </c>
      <c r="L60" s="9">
        <f t="shared" si="53"/>
        <v>9.976666666666667E-2</v>
      </c>
      <c r="M60" s="1" t="s">
        <v>83</v>
      </c>
      <c r="O60" s="9">
        <f t="shared" si="54"/>
        <v>0.29455827668576795</v>
      </c>
      <c r="P60" s="9">
        <f t="shared" si="45"/>
        <v>4.0511041123867724E-3</v>
      </c>
      <c r="Q60" s="12">
        <f t="shared" si="55"/>
        <v>7.6970978135348673E-4</v>
      </c>
      <c r="R60" s="9">
        <f t="shared" si="56"/>
        <v>1.8955666666666669E-2</v>
      </c>
      <c r="S60" s="13">
        <f t="shared" si="46"/>
        <v>4.0605787962446759E-2</v>
      </c>
      <c r="T60" s="2">
        <f t="shared" si="57"/>
        <v>0.01</v>
      </c>
      <c r="U60" s="14">
        <f t="shared" si="47"/>
        <v>4.0605787962446759E-4</v>
      </c>
      <c r="V60" s="13"/>
      <c r="W60" s="2"/>
      <c r="X60" s="14"/>
      <c r="Y60" s="2">
        <v>0.02</v>
      </c>
      <c r="Z60" s="2">
        <v>0.21</v>
      </c>
      <c r="AA60" s="2">
        <f t="shared" si="48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49"/>
        <v>7.8000000000000005E-3</v>
      </c>
      <c r="AQ60" s="1">
        <f t="shared" si="58"/>
        <v>1.2406057879624469E-2</v>
      </c>
      <c r="AR60" s="9">
        <f t="shared" si="59"/>
        <v>9.9766666666666666</v>
      </c>
      <c r="AS60" s="1">
        <f t="shared" si="60"/>
        <v>0.19</v>
      </c>
      <c r="AT60" s="1">
        <f t="shared" si="61"/>
        <v>29090.583333333332</v>
      </c>
      <c r="AU60" s="1">
        <f t="shared" si="50"/>
        <v>4583530.2162742019</v>
      </c>
    </row>
    <row r="61" spans="1:48" x14ac:dyDescent="0.15">
      <c r="C61" s="7">
        <v>3</v>
      </c>
      <c r="D61" s="8">
        <v>2.8894355721935501</v>
      </c>
      <c r="E61" s="10">
        <f t="shared" si="51"/>
        <v>-1.80194508175</v>
      </c>
      <c r="F61" s="7" t="s">
        <v>83</v>
      </c>
      <c r="G61" s="1">
        <v>4</v>
      </c>
      <c r="H61" s="9">
        <f t="shared" si="42"/>
        <v>2.8894355721935501</v>
      </c>
      <c r="I61" s="9">
        <f t="shared" si="43"/>
        <v>276.03943557219355</v>
      </c>
      <c r="J61" s="9">
        <f t="shared" si="44"/>
        <v>2.5307774707251349E-2</v>
      </c>
      <c r="K61" s="9">
        <f t="shared" si="52"/>
        <v>9.9766666666666666</v>
      </c>
      <c r="L61" s="9">
        <f t="shared" si="53"/>
        <v>9.976666666666667E-2</v>
      </c>
      <c r="M61" s="1" t="s">
        <v>83</v>
      </c>
      <c r="O61" s="9">
        <f t="shared" si="54"/>
        <v>0.39027383924004783</v>
      </c>
      <c r="P61" s="9">
        <f t="shared" si="45"/>
        <v>9.8769623976211612E-3</v>
      </c>
      <c r="Q61" s="12">
        <f t="shared" si="55"/>
        <v>1.8766228555480208E-3</v>
      </c>
      <c r="R61" s="9">
        <f t="shared" si="56"/>
        <v>1.8955666666666669E-2</v>
      </c>
      <c r="S61" s="13">
        <f t="shared" si="46"/>
        <v>9.9000625435561249E-2</v>
      </c>
      <c r="T61" s="2">
        <f t="shared" si="57"/>
        <v>0.01</v>
      </c>
      <c r="U61" s="14">
        <f t="shared" si="47"/>
        <v>9.900062543556124E-4</v>
      </c>
      <c r="V61" s="13"/>
      <c r="W61" s="2"/>
      <c r="X61" s="14"/>
      <c r="Y61" s="2">
        <v>0.02</v>
      </c>
      <c r="Z61" s="2">
        <v>0.21</v>
      </c>
      <c r="AA61" s="2">
        <f t="shared" si="48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49"/>
        <v>7.8000000000000005E-3</v>
      </c>
      <c r="AQ61" s="1">
        <f t="shared" si="58"/>
        <v>1.2990006254355613E-2</v>
      </c>
      <c r="AR61" s="9">
        <f t="shared" si="59"/>
        <v>9.9766666666666666</v>
      </c>
      <c r="AS61" s="1">
        <f t="shared" si="60"/>
        <v>0.19</v>
      </c>
      <c r="AT61" s="1">
        <f t="shared" si="61"/>
        <v>29090.583333333332</v>
      </c>
      <c r="AU61" s="1">
        <f t="shared" si="50"/>
        <v>4799275.2213592036</v>
      </c>
    </row>
    <row r="62" spans="1:48" x14ac:dyDescent="0.15">
      <c r="C62" s="7">
        <v>4</v>
      </c>
      <c r="D62" s="8">
        <v>6.7160842792333302</v>
      </c>
      <c r="E62" s="10">
        <f t="shared" si="51"/>
        <v>2.8894355721935501</v>
      </c>
      <c r="F62" s="7" t="s">
        <v>83</v>
      </c>
      <c r="G62" s="1">
        <v>5</v>
      </c>
      <c r="H62" s="9">
        <f t="shared" si="42"/>
        <v>6.7160842792333302</v>
      </c>
      <c r="I62" s="9">
        <f t="shared" si="43"/>
        <v>279.86608427923329</v>
      </c>
      <c r="J62" s="9">
        <f t="shared" si="44"/>
        <v>4.0993227452002949E-2</v>
      </c>
      <c r="K62" s="9">
        <f t="shared" si="52"/>
        <v>9.9766666666666666</v>
      </c>
      <c r="L62" s="9">
        <f t="shared" si="53"/>
        <v>9.976666666666667E-2</v>
      </c>
      <c r="M62" s="1" t="s">
        <v>85</v>
      </c>
      <c r="N62" s="9">
        <f>(O61-P61)*$C$21/100</f>
        <v>0.36137703300030538</v>
      </c>
      <c r="O62" s="9">
        <f t="shared" si="54"/>
        <v>0.11878651050878797</v>
      </c>
      <c r="P62" s="9">
        <f t="shared" si="45"/>
        <v>4.8694424435164838E-3</v>
      </c>
      <c r="Q62" s="12">
        <f t="shared" si="55"/>
        <v>9.2519406426813189E-4</v>
      </c>
      <c r="R62" s="9">
        <f t="shared" si="56"/>
        <v>1.8955666666666669E-2</v>
      </c>
      <c r="S62" s="13">
        <f t="shared" si="46"/>
        <v>4.8808310492981788E-2</v>
      </c>
      <c r="T62" s="2">
        <f t="shared" si="57"/>
        <v>0.01</v>
      </c>
      <c r="U62" s="14">
        <f t="shared" si="47"/>
        <v>4.8808310492981787E-4</v>
      </c>
      <c r="V62" s="13"/>
      <c r="W62" s="2"/>
      <c r="X62" s="14"/>
      <c r="Y62" s="2">
        <v>0.02</v>
      </c>
      <c r="Z62" s="2">
        <v>0.21</v>
      </c>
      <c r="AA62" s="2">
        <f t="shared" si="48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49"/>
        <v>7.8000000000000005E-3</v>
      </c>
      <c r="AQ62" s="1">
        <f t="shared" si="58"/>
        <v>1.2488083104929819E-2</v>
      </c>
      <c r="AR62" s="9">
        <f t="shared" si="59"/>
        <v>9.9766666666666666</v>
      </c>
      <c r="AS62" s="1">
        <f t="shared" si="60"/>
        <v>0.19</v>
      </c>
      <c r="AT62" s="1">
        <f t="shared" si="61"/>
        <v>29090.583333333332</v>
      </c>
      <c r="AU62" s="1">
        <f t="shared" si="50"/>
        <v>4613835.1771515207</v>
      </c>
    </row>
    <row r="63" spans="1:48" x14ac:dyDescent="0.15">
      <c r="C63" s="7">
        <v>5</v>
      </c>
      <c r="D63" s="8">
        <v>11.450836939128999</v>
      </c>
      <c r="E63" s="10">
        <f t="shared" si="51"/>
        <v>6.7160842792333302</v>
      </c>
      <c r="F63" s="7" t="s">
        <v>85</v>
      </c>
      <c r="G63" s="1">
        <v>6</v>
      </c>
      <c r="H63" s="9">
        <f t="shared" si="42"/>
        <v>11.450836939128999</v>
      </c>
      <c r="I63" s="9">
        <f t="shared" si="43"/>
        <v>284.60083693912895</v>
      </c>
      <c r="J63" s="9">
        <f t="shared" si="44"/>
        <v>7.3127488034293045E-2</v>
      </c>
      <c r="K63" s="9">
        <f t="shared" si="52"/>
        <v>9.9766666666666666</v>
      </c>
      <c r="L63" s="9">
        <f t="shared" si="53"/>
        <v>9.976666666666667E-2</v>
      </c>
      <c r="M63" s="1" t="s">
        <v>83</v>
      </c>
      <c r="O63" s="9">
        <f t="shared" si="54"/>
        <v>0.21368373473193816</v>
      </c>
      <c r="P63" s="9">
        <f t="shared" si="45"/>
        <v>1.5626154754732856E-2</v>
      </c>
      <c r="Q63" s="12">
        <f t="shared" si="55"/>
        <v>2.9689694033992425E-3</v>
      </c>
      <c r="R63" s="9">
        <f t="shared" si="56"/>
        <v>1.8955666666666669E-2</v>
      </c>
      <c r="S63" s="13">
        <f t="shared" si="46"/>
        <v>0.15662701057199652</v>
      </c>
      <c r="T63" s="2">
        <f t="shared" si="57"/>
        <v>0.01</v>
      </c>
      <c r="U63" s="14">
        <f t="shared" si="47"/>
        <v>1.5662701057199651E-3</v>
      </c>
      <c r="V63" s="13"/>
      <c r="W63" s="2"/>
      <c r="X63" s="14"/>
      <c r="Y63" s="2">
        <v>0.02</v>
      </c>
      <c r="Z63" s="2">
        <v>0.21</v>
      </c>
      <c r="AA63" s="2">
        <f t="shared" si="48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49"/>
        <v>7.8000000000000005E-3</v>
      </c>
      <c r="AQ63" s="1">
        <f t="shared" si="58"/>
        <v>1.3566270105719966E-2</v>
      </c>
      <c r="AR63" s="9">
        <f t="shared" si="59"/>
        <v>9.9766666666666666</v>
      </c>
      <c r="AS63" s="1">
        <f t="shared" si="60"/>
        <v>0.19</v>
      </c>
      <c r="AT63" s="1">
        <f t="shared" si="61"/>
        <v>29090.583333333332</v>
      </c>
      <c r="AU63" s="1">
        <f t="shared" si="50"/>
        <v>5012181.1098294752</v>
      </c>
    </row>
    <row r="64" spans="1:48" x14ac:dyDescent="0.15">
      <c r="C64" s="7">
        <v>6</v>
      </c>
      <c r="D64" s="8">
        <v>15.5715529419333</v>
      </c>
      <c r="E64" s="10">
        <f t="shared" si="51"/>
        <v>11.450836939128999</v>
      </c>
      <c r="F64" s="7" t="s">
        <v>83</v>
      </c>
      <c r="G64" s="1">
        <v>7</v>
      </c>
      <c r="H64" s="9">
        <f t="shared" si="42"/>
        <v>15.5715529419333</v>
      </c>
      <c r="I64" s="9">
        <f t="shared" si="43"/>
        <v>288.72155294193328</v>
      </c>
      <c r="J64" s="9">
        <f t="shared" si="44"/>
        <v>0.11916260374145257</v>
      </c>
      <c r="K64" s="9">
        <f t="shared" si="52"/>
        <v>9.9766666666666666</v>
      </c>
      <c r="L64" s="9">
        <f t="shared" si="53"/>
        <v>9.976666666666667E-2</v>
      </c>
      <c r="M64" s="1" t="s">
        <v>83</v>
      </c>
      <c r="O64" s="9">
        <f t="shared" si="54"/>
        <v>0.29782424664387197</v>
      </c>
      <c r="P64" s="9">
        <f t="shared" si="45"/>
        <v>3.5489512687420351E-2</v>
      </c>
      <c r="Q64" s="12">
        <f t="shared" si="55"/>
        <v>6.7430074106098669E-3</v>
      </c>
      <c r="R64" s="9">
        <f t="shared" si="56"/>
        <v>1.8955666666666669E-2</v>
      </c>
      <c r="S64" s="13">
        <f t="shared" si="46"/>
        <v>0.35572515222940543</v>
      </c>
      <c r="T64" s="2">
        <f t="shared" si="57"/>
        <v>0.01</v>
      </c>
      <c r="U64" s="14">
        <f t="shared" si="47"/>
        <v>3.5572515222940543E-3</v>
      </c>
      <c r="V64" s="13"/>
      <c r="W64" s="2"/>
      <c r="X64" s="14"/>
      <c r="Y64" s="2">
        <v>0.04</v>
      </c>
      <c r="Z64" s="2">
        <v>0.21</v>
      </c>
      <c r="AA64" s="2">
        <f t="shared" si="48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49"/>
        <v>1.17E-2</v>
      </c>
      <c r="AQ64" s="1">
        <f t="shared" si="58"/>
        <v>2.3657251522294052E-2</v>
      </c>
      <c r="AR64" s="9">
        <f t="shared" si="59"/>
        <v>9.9766666666666666</v>
      </c>
      <c r="AS64" s="1">
        <f t="shared" si="60"/>
        <v>0.19</v>
      </c>
      <c r="AT64" s="1">
        <f t="shared" si="61"/>
        <v>29090.583333333332</v>
      </c>
      <c r="AU64" s="1">
        <f t="shared" si="50"/>
        <v>8740385.4019191414</v>
      </c>
    </row>
    <row r="65" spans="1:48" x14ac:dyDescent="0.15">
      <c r="C65" s="7">
        <v>7</v>
      </c>
      <c r="D65" s="8">
        <v>19.4112897190323</v>
      </c>
      <c r="E65" s="10">
        <f t="shared" si="51"/>
        <v>15.5715529419333</v>
      </c>
      <c r="F65" s="7" t="s">
        <v>83</v>
      </c>
      <c r="G65" s="1">
        <v>8</v>
      </c>
      <c r="H65" s="9">
        <f t="shared" si="42"/>
        <v>19.4112897190323</v>
      </c>
      <c r="I65" s="9">
        <f t="shared" si="43"/>
        <v>292.56128971903229</v>
      </c>
      <c r="J65" s="9">
        <f t="shared" si="44"/>
        <v>0.18550816669856879</v>
      </c>
      <c r="K65" s="9">
        <f t="shared" si="52"/>
        <v>9.9766666666666666</v>
      </c>
      <c r="L65" s="9">
        <f t="shared" si="53"/>
        <v>9.976666666666667E-2</v>
      </c>
      <c r="M65" s="1" t="s">
        <v>83</v>
      </c>
      <c r="O65" s="9">
        <f t="shared" si="54"/>
        <v>0.3621014006231183</v>
      </c>
      <c r="P65" s="9">
        <f t="shared" si="45"/>
        <v>6.7172766988578672E-2</v>
      </c>
      <c r="Q65" s="12">
        <f t="shared" si="55"/>
        <v>1.2762825727829948E-2</v>
      </c>
      <c r="R65" s="9">
        <f t="shared" si="56"/>
        <v>1.8955666666666669E-2</v>
      </c>
      <c r="S65" s="13">
        <f t="shared" si="46"/>
        <v>0.67329870018622118</v>
      </c>
      <c r="T65" s="2">
        <f t="shared" si="57"/>
        <v>0.01</v>
      </c>
      <c r="U65" s="14">
        <f t="shared" si="47"/>
        <v>6.7329870018622119E-3</v>
      </c>
      <c r="V65" s="13"/>
      <c r="W65" s="2"/>
      <c r="X65" s="14"/>
      <c r="Y65" s="2">
        <v>0.04</v>
      </c>
      <c r="Z65" s="2">
        <v>0.21</v>
      </c>
      <c r="AA65" s="2">
        <f t="shared" si="48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49"/>
        <v>1.17E-2</v>
      </c>
      <c r="AQ65" s="1">
        <f t="shared" si="58"/>
        <v>2.6832987001862211E-2</v>
      </c>
      <c r="AR65" s="9">
        <f t="shared" si="59"/>
        <v>9.9766666666666666</v>
      </c>
      <c r="AS65" s="1">
        <f t="shared" si="60"/>
        <v>0.19</v>
      </c>
      <c r="AT65" s="1">
        <f t="shared" si="61"/>
        <v>29090.583333333332</v>
      </c>
      <c r="AU65" s="1">
        <f t="shared" si="50"/>
        <v>9913689.578856878</v>
      </c>
    </row>
    <row r="66" spans="1:48" x14ac:dyDescent="0.15">
      <c r="C66" s="7">
        <v>8</v>
      </c>
      <c r="D66" s="8">
        <v>18.8289578570968</v>
      </c>
      <c r="E66" s="10">
        <f t="shared" si="51"/>
        <v>19.4112897190323</v>
      </c>
      <c r="F66" s="7" t="s">
        <v>83</v>
      </c>
      <c r="G66" s="1">
        <v>9</v>
      </c>
      <c r="H66" s="9">
        <f t="shared" si="42"/>
        <v>18.8289578570968</v>
      </c>
      <c r="I66" s="9">
        <f t="shared" si="43"/>
        <v>291.97895785709676</v>
      </c>
      <c r="J66" s="9">
        <f t="shared" si="44"/>
        <v>0.17359445550579139</v>
      </c>
      <c r="K66" s="9">
        <f t="shared" si="52"/>
        <v>9.9766666666666666</v>
      </c>
      <c r="L66" s="9">
        <f t="shared" si="53"/>
        <v>9.976666666666667E-2</v>
      </c>
      <c r="M66" s="1" t="s">
        <v>83</v>
      </c>
      <c r="O66" s="9">
        <f t="shared" si="54"/>
        <v>0.39469530030120631</v>
      </c>
      <c r="P66" s="9">
        <f t="shared" si="45"/>
        <v>6.8516915746482734E-2</v>
      </c>
      <c r="Q66" s="12">
        <f t="shared" si="55"/>
        <v>1.301821399183172E-2</v>
      </c>
      <c r="R66" s="9">
        <f t="shared" si="56"/>
        <v>1.8955666666666669E-2</v>
      </c>
      <c r="S66" s="13">
        <f t="shared" si="46"/>
        <v>0.68677162458886798</v>
      </c>
      <c r="T66" s="2">
        <f t="shared" si="57"/>
        <v>0.01</v>
      </c>
      <c r="U66" s="14">
        <f t="shared" si="47"/>
        <v>6.8677162458886803E-3</v>
      </c>
      <c r="V66" s="13"/>
      <c r="W66" s="2"/>
      <c r="X66" s="14"/>
      <c r="Y66" s="2">
        <v>0.04</v>
      </c>
      <c r="Z66" s="2">
        <v>0.21</v>
      </c>
      <c r="AA66" s="2">
        <f t="shared" si="48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49"/>
        <v>1.17E-2</v>
      </c>
      <c r="AQ66" s="1">
        <f t="shared" si="58"/>
        <v>2.696771624588868E-2</v>
      </c>
      <c r="AR66" s="9">
        <f t="shared" si="59"/>
        <v>9.9766666666666666</v>
      </c>
      <c r="AS66" s="1">
        <f t="shared" si="60"/>
        <v>0.19</v>
      </c>
      <c r="AT66" s="1">
        <f t="shared" si="61"/>
        <v>29090.583333333332</v>
      </c>
      <c r="AU66" s="1">
        <f t="shared" si="50"/>
        <v>9963466.5158180799</v>
      </c>
    </row>
    <row r="67" spans="1:48" x14ac:dyDescent="0.15">
      <c r="C67" s="7">
        <v>9</v>
      </c>
      <c r="D67" s="8">
        <v>11.596100054100001</v>
      </c>
      <c r="E67" s="10">
        <f t="shared" si="51"/>
        <v>18.8289578570968</v>
      </c>
      <c r="F67" s="7" t="s">
        <v>83</v>
      </c>
      <c r="G67" s="1">
        <v>10</v>
      </c>
      <c r="H67" s="9">
        <f t="shared" si="42"/>
        <v>11.596100054100001</v>
      </c>
      <c r="I67" s="9">
        <f t="shared" si="43"/>
        <v>284.7461000541</v>
      </c>
      <c r="J67" s="9">
        <f t="shared" si="44"/>
        <v>7.4415005887957353E-2</v>
      </c>
      <c r="K67" s="9">
        <f t="shared" si="52"/>
        <v>9.9766666666666666</v>
      </c>
      <c r="L67" s="9">
        <f t="shared" si="53"/>
        <v>9.976666666666667E-2</v>
      </c>
      <c r="M67" s="1" t="s">
        <v>83</v>
      </c>
      <c r="O67" s="9">
        <f t="shared" si="54"/>
        <v>0.42594505122139026</v>
      </c>
      <c r="P67" s="9">
        <f t="shared" si="45"/>
        <v>3.1696703494586052E-2</v>
      </c>
      <c r="Q67" s="12">
        <f t="shared" si="55"/>
        <v>6.0223736639713503E-3</v>
      </c>
      <c r="R67" s="9">
        <f t="shared" si="56"/>
        <v>1.8955666666666669E-2</v>
      </c>
      <c r="S67" s="13">
        <f t="shared" si="46"/>
        <v>0.31770835443955281</v>
      </c>
      <c r="T67" s="2">
        <f t="shared" si="57"/>
        <v>0.01</v>
      </c>
      <c r="U67" s="14">
        <f t="shared" si="47"/>
        <v>3.177083544395528E-3</v>
      </c>
      <c r="V67" s="13"/>
      <c r="W67" s="2"/>
      <c r="X67" s="14"/>
      <c r="Y67" s="2">
        <v>0.04</v>
      </c>
      <c r="Z67" s="2">
        <v>0.21</v>
      </c>
      <c r="AA67" s="2">
        <f t="shared" si="48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49"/>
        <v>1.17E-2</v>
      </c>
      <c r="AQ67" s="1">
        <f t="shared" si="58"/>
        <v>2.3277083544395529E-2</v>
      </c>
      <c r="AR67" s="9">
        <f t="shared" si="59"/>
        <v>9.9766666666666666</v>
      </c>
      <c r="AS67" s="1">
        <f t="shared" si="60"/>
        <v>0.19</v>
      </c>
      <c r="AT67" s="1">
        <f t="shared" si="61"/>
        <v>29090.583333333332</v>
      </c>
      <c r="AU67" s="1">
        <f t="shared" si="50"/>
        <v>8599928.9063211624</v>
      </c>
    </row>
    <row r="68" spans="1:48" x14ac:dyDescent="0.15">
      <c r="C68" s="7">
        <v>10</v>
      </c>
      <c r="D68" s="8">
        <v>7.0730822347741897</v>
      </c>
      <c r="E68" s="10">
        <f t="shared" si="51"/>
        <v>11.596100054100001</v>
      </c>
      <c r="F68" s="7" t="s">
        <v>83</v>
      </c>
      <c r="G68" s="1">
        <v>11</v>
      </c>
      <c r="H68" s="9">
        <f t="shared" si="42"/>
        <v>7.0730822347741897</v>
      </c>
      <c r="I68" s="9">
        <f t="shared" si="43"/>
        <v>280.22308223477415</v>
      </c>
      <c r="J68" s="9">
        <f t="shared" si="44"/>
        <v>4.2851029997955786E-2</v>
      </c>
      <c r="K68" s="9">
        <f t="shared" si="52"/>
        <v>9.9766666666666666</v>
      </c>
      <c r="L68" s="9">
        <f t="shared" si="53"/>
        <v>9.976666666666667E-2</v>
      </c>
      <c r="M68" s="1" t="s">
        <v>85</v>
      </c>
      <c r="N68" s="9">
        <f>(O67-P67)*$C$21/100</f>
        <v>0.37453593034046401</v>
      </c>
      <c r="O68" s="9">
        <f t="shared" si="54"/>
        <v>0.11947908405300689</v>
      </c>
      <c r="P68" s="9">
        <f t="shared" si="45"/>
        <v>5.119801814883679E-3</v>
      </c>
      <c r="Q68" s="12">
        <f t="shared" si="55"/>
        <v>9.7276234482789904E-4</v>
      </c>
      <c r="R68" s="9">
        <f t="shared" si="56"/>
        <v>1.8955666666666669E-2</v>
      </c>
      <c r="S68" s="13">
        <f t="shared" si="46"/>
        <v>5.1317759587875163E-2</v>
      </c>
      <c r="T68" s="2">
        <f t="shared" si="57"/>
        <v>0.01</v>
      </c>
      <c r="U68" s="14">
        <f t="shared" si="47"/>
        <v>5.1317759587875158E-4</v>
      </c>
      <c r="V68" s="13"/>
      <c r="W68" s="2"/>
      <c r="X68" s="14"/>
      <c r="Y68" s="2">
        <v>0.02</v>
      </c>
      <c r="Z68" s="2">
        <v>0.21</v>
      </c>
      <c r="AA68" s="2">
        <f t="shared" si="48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49"/>
        <v>7.8000000000000005E-3</v>
      </c>
      <c r="AQ68" s="1">
        <f t="shared" si="58"/>
        <v>1.2513177595878751E-2</v>
      </c>
      <c r="AR68" s="9">
        <f t="shared" si="59"/>
        <v>9.9766666666666666</v>
      </c>
      <c r="AS68" s="1">
        <f t="shared" si="60"/>
        <v>0.19</v>
      </c>
      <c r="AT68" s="1">
        <f t="shared" si="61"/>
        <v>29090.583333333332</v>
      </c>
      <c r="AU68" s="1">
        <f t="shared" si="50"/>
        <v>4623106.5636501564</v>
      </c>
    </row>
    <row r="69" spans="1:48" x14ac:dyDescent="0.15">
      <c r="C69" s="7">
        <v>11</v>
      </c>
      <c r="D69" s="8">
        <v>4.7718097110333302</v>
      </c>
      <c r="E69" s="10">
        <f t="shared" si="51"/>
        <v>7.0730822347741897</v>
      </c>
      <c r="F69" s="7" t="s">
        <v>85</v>
      </c>
      <c r="G69" s="1">
        <v>12</v>
      </c>
      <c r="H69" s="9">
        <f t="shared" si="42"/>
        <v>4.7718097110333302</v>
      </c>
      <c r="I69" s="9">
        <f t="shared" si="43"/>
        <v>277.92180971103329</v>
      </c>
      <c r="J69" s="9">
        <f t="shared" si="44"/>
        <v>3.2137325467812936E-2</v>
      </c>
      <c r="K69" s="9">
        <f t="shared" si="52"/>
        <v>9.9766666666666666</v>
      </c>
      <c r="L69" s="9">
        <f t="shared" si="53"/>
        <v>9.976666666666667E-2</v>
      </c>
      <c r="M69" s="1" t="s">
        <v>83</v>
      </c>
      <c r="O69" s="9">
        <f t="shared" si="54"/>
        <v>0.21412594890478989</v>
      </c>
      <c r="P69" s="9">
        <f t="shared" si="45"/>
        <v>6.8814353110575157E-3</v>
      </c>
      <c r="Q69" s="12">
        <f t="shared" si="55"/>
        <v>1.307472709100928E-3</v>
      </c>
      <c r="R69" s="9">
        <f t="shared" si="56"/>
        <v>1.8955666666666669E-2</v>
      </c>
      <c r="S69" s="13">
        <f t="shared" si="46"/>
        <v>6.8975295466664033E-2</v>
      </c>
      <c r="T69" s="2">
        <f t="shared" si="57"/>
        <v>0.01</v>
      </c>
      <c r="U69" s="14">
        <f t="shared" si="47"/>
        <v>6.897529546666403E-4</v>
      </c>
      <c r="V69" s="13"/>
      <c r="W69" s="2"/>
      <c r="X69" s="14"/>
      <c r="Y69" s="2">
        <v>0.02</v>
      </c>
      <c r="Z69" s="2">
        <v>0.21</v>
      </c>
      <c r="AA69" s="2">
        <f t="shared" si="48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49"/>
        <v>7.8000000000000005E-3</v>
      </c>
      <c r="AQ69" s="1">
        <f t="shared" si="58"/>
        <v>1.2689752954666641E-2</v>
      </c>
      <c r="AR69" s="9">
        <f t="shared" si="59"/>
        <v>9.9766666666666666</v>
      </c>
      <c r="AS69" s="1">
        <f t="shared" si="60"/>
        <v>0.19</v>
      </c>
      <c r="AT69" s="1">
        <f t="shared" si="61"/>
        <v>29090.583333333332</v>
      </c>
      <c r="AU69" s="1">
        <f t="shared" si="50"/>
        <v>4688343.9259377373</v>
      </c>
      <c r="AV69" s="1">
        <f>SUM(AU58:AU69)</f>
        <v>74580356.522027209</v>
      </c>
    </row>
    <row r="70" spans="1:48" x14ac:dyDescent="0.15">
      <c r="C70" s="7">
        <v>12</v>
      </c>
      <c r="D70" s="8">
        <v>1.5165564349032301</v>
      </c>
      <c r="E70" s="10">
        <f t="shared" si="51"/>
        <v>4.7718097110333302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-0.280124886645161</v>
      </c>
      <c r="E73" s="7"/>
      <c r="F73" s="7"/>
      <c r="G73" s="1">
        <v>1</v>
      </c>
      <c r="H73" s="9">
        <f t="shared" ref="H73:H84" si="62">E74</f>
        <v>-0.280124886645161</v>
      </c>
      <c r="I73" s="9">
        <f t="shared" ref="I73:I84" si="63">H73+273.15</f>
        <v>272.86987511335479</v>
      </c>
      <c r="J73" s="9">
        <f t="shared" ref="J73:J84" si="64">EXP(($C$15*(I73-$C$13))/($C$16*I73*$C$13))</f>
        <v>1.6800199867343449E-2</v>
      </c>
      <c r="K73" s="9">
        <f>$B$73/12</f>
        <v>10.950000000000001</v>
      </c>
      <c r="L73" s="9">
        <f>K73*$B$74/100</f>
        <v>0.10950000000000001</v>
      </c>
      <c r="M73" s="1" t="s">
        <v>83</v>
      </c>
      <c r="O73" s="9">
        <f>L73</f>
        <v>0.10950000000000001</v>
      </c>
      <c r="P73" s="9">
        <f t="shared" ref="P73:P84" si="65">O73*J73</f>
        <v>1.8396218854741079E-3</v>
      </c>
      <c r="Q73" s="12">
        <f>P73*$B$75</f>
        <v>3.311319393853394E-4</v>
      </c>
      <c r="R73" s="9">
        <f>L73*$B$75</f>
        <v>1.9710000000000002E-2</v>
      </c>
      <c r="S73" s="13">
        <f t="shared" ref="S73:S84" si="66">Q73/R73</f>
        <v>1.6800199867343449E-2</v>
      </c>
      <c r="T73" s="2">
        <f>$B$74/100</f>
        <v>0.01</v>
      </c>
      <c r="U73" s="14">
        <f t="shared" ref="U73:U84" si="67">S73*T73</f>
        <v>1.6800199867343448E-4</v>
      </c>
      <c r="V73" s="13"/>
      <c r="W73" s="2"/>
      <c r="X73" s="14"/>
      <c r="Y73" s="2">
        <v>0.02</v>
      </c>
      <c r="Z73" s="2">
        <v>0.27</v>
      </c>
      <c r="AA73" s="2">
        <f t="shared" ref="AA73:AA84" si="68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69">AO73*AN73</f>
        <v>7.1999999999999998E-3</v>
      </c>
      <c r="AQ73" s="1">
        <f>(AP73+AM73+AD73+AA73+U73+X73+AG73+AJ73)</f>
        <v>1.2768001998673435E-2</v>
      </c>
      <c r="AR73" s="9">
        <f>$B$73/12</f>
        <v>10.950000000000001</v>
      </c>
      <c r="AS73" s="1">
        <f>$B$75</f>
        <v>0.18</v>
      </c>
      <c r="AT73" s="1">
        <f t="shared" ref="AT73:AT84" si="70">$E$4/12</f>
        <v>5892.083333333333</v>
      </c>
      <c r="AU73" s="1">
        <f t="shared" ref="AU73:AU84" si="71">AT73*10000*AS73*0.67*AR73*AQ73</f>
        <v>993466.55119895097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-0.89760457525806403</v>
      </c>
      <c r="E74" s="10">
        <f t="shared" ref="E74:E85" si="72">D73</f>
        <v>-0.280124886645161</v>
      </c>
      <c r="F74" s="7" t="s">
        <v>83</v>
      </c>
      <c r="G74" s="1">
        <v>2</v>
      </c>
      <c r="H74" s="9">
        <f t="shared" si="62"/>
        <v>-0.89760457525806403</v>
      </c>
      <c r="I74" s="9">
        <f t="shared" si="63"/>
        <v>272.25239542474191</v>
      </c>
      <c r="J74" s="9">
        <f t="shared" si="64"/>
        <v>1.5494118266783789E-2</v>
      </c>
      <c r="K74" s="9">
        <f t="shared" ref="K74:K84" si="73">$B$73/12</f>
        <v>10.950000000000001</v>
      </c>
      <c r="L74" s="9">
        <f t="shared" ref="L74:L84" si="74">K74*$B$74/100</f>
        <v>0.10950000000000001</v>
      </c>
      <c r="M74" s="1" t="s">
        <v>83</v>
      </c>
      <c r="O74" s="9">
        <f t="shared" ref="O74:O84" si="75">L74+O73-P73-N74</f>
        <v>0.21716037811452593</v>
      </c>
      <c r="P74" s="9">
        <f t="shared" si="65"/>
        <v>3.3647085813659507E-3</v>
      </c>
      <c r="Q74" s="12">
        <f t="shared" ref="Q74:Q84" si="76">P74*$B$75</f>
        <v>6.0564754464587111E-4</v>
      </c>
      <c r="R74" s="9">
        <f t="shared" ref="R74:R84" si="77">L74*$B$75</f>
        <v>1.9710000000000002E-2</v>
      </c>
      <c r="S74" s="13">
        <f t="shared" si="66"/>
        <v>3.0727932249917354E-2</v>
      </c>
      <c r="T74" s="2">
        <f t="shared" ref="T74:T84" si="78">$B$74/100</f>
        <v>0.01</v>
      </c>
      <c r="U74" s="14">
        <f t="shared" si="67"/>
        <v>3.0727932249917356E-4</v>
      </c>
      <c r="V74" s="13"/>
      <c r="W74" s="2"/>
      <c r="X74" s="14"/>
      <c r="Y74" s="2">
        <v>0.02</v>
      </c>
      <c r="Z74" s="2">
        <v>0.27</v>
      </c>
      <c r="AA74" s="2">
        <f t="shared" si="68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69"/>
        <v>7.1999999999999998E-3</v>
      </c>
      <c r="AQ74" s="1">
        <f t="shared" ref="AQ74:AQ84" si="79">(AP74+AM74+AD74+AA74+U74+X74+AG74+AJ74)</f>
        <v>1.2907279322499174E-2</v>
      </c>
      <c r="AR74" s="9">
        <f t="shared" ref="AR74:AR84" si="80">$B$73/12</f>
        <v>10.950000000000001</v>
      </c>
      <c r="AS74" s="1">
        <f t="shared" ref="AS74:AS84" si="81">$B$75</f>
        <v>0.18</v>
      </c>
      <c r="AT74" s="1">
        <f t="shared" si="70"/>
        <v>5892.083333333333</v>
      </c>
      <c r="AU74" s="1">
        <f t="shared" si="71"/>
        <v>1004303.5923096708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-1.80194508175</v>
      </c>
      <c r="E75" s="10">
        <f t="shared" si="72"/>
        <v>-0.89760457525806403</v>
      </c>
      <c r="F75" s="7" t="s">
        <v>83</v>
      </c>
      <c r="G75" s="1">
        <v>3</v>
      </c>
      <c r="H75" s="9">
        <f t="shared" si="62"/>
        <v>-1.80194508175</v>
      </c>
      <c r="I75" s="9">
        <f t="shared" si="63"/>
        <v>271.34805491825</v>
      </c>
      <c r="J75" s="9">
        <f t="shared" si="64"/>
        <v>1.3753149828169496E-2</v>
      </c>
      <c r="K75" s="9">
        <f t="shared" si="73"/>
        <v>10.950000000000001</v>
      </c>
      <c r="L75" s="9">
        <f t="shared" si="74"/>
        <v>0.10950000000000001</v>
      </c>
      <c r="M75" s="1" t="s">
        <v>83</v>
      </c>
      <c r="O75" s="9">
        <f t="shared" si="75"/>
        <v>0.32329566953316002</v>
      </c>
      <c r="P75" s="9">
        <f t="shared" si="65"/>
        <v>4.4463337818879218E-3</v>
      </c>
      <c r="Q75" s="12">
        <f t="shared" si="76"/>
        <v>8.0034008073982593E-4</v>
      </c>
      <c r="R75" s="9">
        <f t="shared" si="77"/>
        <v>1.9710000000000002E-2</v>
      </c>
      <c r="S75" s="13">
        <f t="shared" si="66"/>
        <v>4.0605787962446772E-2</v>
      </c>
      <c r="T75" s="2">
        <f t="shared" si="78"/>
        <v>0.01</v>
      </c>
      <c r="U75" s="14">
        <f t="shared" si="67"/>
        <v>4.0605787962446775E-4</v>
      </c>
      <c r="V75" s="13"/>
      <c r="W75" s="2"/>
      <c r="X75" s="14"/>
      <c r="Y75" s="2">
        <v>0.02</v>
      </c>
      <c r="Z75" s="2">
        <v>0.27</v>
      </c>
      <c r="AA75" s="2">
        <f t="shared" si="68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69"/>
        <v>7.1999999999999998E-3</v>
      </c>
      <c r="AQ75" s="1">
        <f t="shared" si="79"/>
        <v>1.3006057879624468E-2</v>
      </c>
      <c r="AR75" s="9">
        <f t="shared" si="80"/>
        <v>10.950000000000001</v>
      </c>
      <c r="AS75" s="1">
        <f t="shared" si="81"/>
        <v>0.18</v>
      </c>
      <c r="AT75" s="1">
        <f t="shared" si="70"/>
        <v>5892.083333333333</v>
      </c>
      <c r="AU75" s="1">
        <f t="shared" si="71"/>
        <v>1011989.4614448628</v>
      </c>
    </row>
    <row r="76" spans="1:48" x14ac:dyDescent="0.15">
      <c r="C76" s="7">
        <v>3</v>
      </c>
      <c r="D76" s="8">
        <v>2.8894355721935501</v>
      </c>
      <c r="E76" s="10">
        <f t="shared" si="72"/>
        <v>-1.80194508175</v>
      </c>
      <c r="F76" s="7" t="s">
        <v>83</v>
      </c>
      <c r="G76" s="1">
        <v>4</v>
      </c>
      <c r="H76" s="9">
        <f t="shared" si="62"/>
        <v>2.8894355721935501</v>
      </c>
      <c r="I76" s="9">
        <f t="shared" si="63"/>
        <v>276.03943557219355</v>
      </c>
      <c r="J76" s="9">
        <f t="shared" si="64"/>
        <v>2.5307774707251349E-2</v>
      </c>
      <c r="K76" s="9">
        <f t="shared" si="73"/>
        <v>10.950000000000001</v>
      </c>
      <c r="L76" s="9">
        <f t="shared" si="74"/>
        <v>0.10950000000000001</v>
      </c>
      <c r="M76" s="1" t="s">
        <v>83</v>
      </c>
      <c r="O76" s="9">
        <f t="shared" si="75"/>
        <v>0.42834933575127215</v>
      </c>
      <c r="P76" s="9">
        <f t="shared" si="65"/>
        <v>1.0840568485193961E-2</v>
      </c>
      <c r="Q76" s="12">
        <f t="shared" si="76"/>
        <v>1.9513023273349129E-3</v>
      </c>
      <c r="R76" s="9">
        <f t="shared" si="77"/>
        <v>1.9710000000000002E-2</v>
      </c>
      <c r="S76" s="13">
        <f t="shared" si="66"/>
        <v>9.9000625435561276E-2</v>
      </c>
      <c r="T76" s="2">
        <f t="shared" si="78"/>
        <v>0.01</v>
      </c>
      <c r="U76" s="14">
        <f t="shared" si="67"/>
        <v>9.9000625435561283E-4</v>
      </c>
      <c r="V76" s="13"/>
      <c r="W76" s="2"/>
      <c r="X76" s="14"/>
      <c r="Y76" s="2">
        <v>0.02</v>
      </c>
      <c r="Z76" s="2">
        <v>0.27</v>
      </c>
      <c r="AA76" s="2">
        <f t="shared" si="68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69"/>
        <v>7.1999999999999998E-3</v>
      </c>
      <c r="AQ76" s="1">
        <f t="shared" si="79"/>
        <v>1.3590006254355613E-2</v>
      </c>
      <c r="AR76" s="9">
        <f t="shared" si="80"/>
        <v>10.950000000000001</v>
      </c>
      <c r="AS76" s="1">
        <f t="shared" si="81"/>
        <v>0.18</v>
      </c>
      <c r="AT76" s="1">
        <f t="shared" si="70"/>
        <v>5892.083333333333</v>
      </c>
      <c r="AU76" s="1">
        <f t="shared" si="71"/>
        <v>1057425.9500969367</v>
      </c>
    </row>
    <row r="77" spans="1:48" x14ac:dyDescent="0.15">
      <c r="C77" s="7">
        <v>4</v>
      </c>
      <c r="D77" s="8">
        <v>6.7160842792333302</v>
      </c>
      <c r="E77" s="10">
        <f t="shared" si="72"/>
        <v>2.8894355721935501</v>
      </c>
      <c r="F77" s="7" t="s">
        <v>83</v>
      </c>
      <c r="G77" s="1">
        <v>5</v>
      </c>
      <c r="H77" s="9">
        <f t="shared" si="62"/>
        <v>6.7160842792333302</v>
      </c>
      <c r="I77" s="9">
        <f t="shared" si="63"/>
        <v>279.86608427923329</v>
      </c>
      <c r="J77" s="9">
        <f t="shared" si="64"/>
        <v>4.0993227452002949E-2</v>
      </c>
      <c r="K77" s="9">
        <f t="shared" si="73"/>
        <v>10.950000000000001</v>
      </c>
      <c r="L77" s="9">
        <f t="shared" si="74"/>
        <v>0.10950000000000001</v>
      </c>
      <c r="M77" s="1" t="s">
        <v>85</v>
      </c>
      <c r="N77" s="9">
        <f>(O76-P76)*$C$21/100</f>
        <v>0.39663332890277431</v>
      </c>
      <c r="O77" s="9">
        <f t="shared" si="75"/>
        <v>0.13037543836330384</v>
      </c>
      <c r="P77" s="9">
        <f t="shared" si="65"/>
        <v>5.344509998981505E-3</v>
      </c>
      <c r="Q77" s="12">
        <f t="shared" si="76"/>
        <v>9.6201179981667082E-4</v>
      </c>
      <c r="R77" s="9">
        <f t="shared" si="77"/>
        <v>1.9710000000000002E-2</v>
      </c>
      <c r="S77" s="13">
        <f t="shared" si="66"/>
        <v>4.8808310492981774E-2</v>
      </c>
      <c r="T77" s="2">
        <f t="shared" si="78"/>
        <v>0.01</v>
      </c>
      <c r="U77" s="14">
        <f t="shared" si="67"/>
        <v>4.8808310492981776E-4</v>
      </c>
      <c r="V77" s="13"/>
      <c r="W77" s="2"/>
      <c r="X77" s="14"/>
      <c r="Y77" s="2">
        <v>0.02</v>
      </c>
      <c r="Z77" s="2">
        <v>0.27</v>
      </c>
      <c r="AA77" s="2">
        <f t="shared" si="68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69"/>
        <v>7.1999999999999998E-3</v>
      </c>
      <c r="AQ77" s="1">
        <f t="shared" si="79"/>
        <v>1.3088083104929819E-2</v>
      </c>
      <c r="AR77" s="9">
        <f t="shared" si="80"/>
        <v>10.950000000000001</v>
      </c>
      <c r="AS77" s="1">
        <f t="shared" si="81"/>
        <v>0.18</v>
      </c>
      <c r="AT77" s="1">
        <f t="shared" si="70"/>
        <v>5892.083333333333</v>
      </c>
      <c r="AU77" s="1">
        <f t="shared" si="71"/>
        <v>1018371.7691625378</v>
      </c>
    </row>
    <row r="78" spans="1:48" x14ac:dyDescent="0.15">
      <c r="C78" s="7">
        <v>5</v>
      </c>
      <c r="D78" s="8">
        <v>11.450836939128999</v>
      </c>
      <c r="E78" s="10">
        <f t="shared" si="72"/>
        <v>6.7160842792333302</v>
      </c>
      <c r="F78" s="7" t="s">
        <v>85</v>
      </c>
      <c r="G78" s="1">
        <v>6</v>
      </c>
      <c r="H78" s="9">
        <f t="shared" si="62"/>
        <v>11.450836939128999</v>
      </c>
      <c r="I78" s="9">
        <f t="shared" si="63"/>
        <v>284.60083693912895</v>
      </c>
      <c r="J78" s="9">
        <f t="shared" si="64"/>
        <v>7.3127488034293045E-2</v>
      </c>
      <c r="K78" s="9">
        <f t="shared" si="73"/>
        <v>10.950000000000001</v>
      </c>
      <c r="L78" s="9">
        <f t="shared" si="74"/>
        <v>0.10950000000000001</v>
      </c>
      <c r="M78" s="1" t="s">
        <v>83</v>
      </c>
      <c r="O78" s="9">
        <f t="shared" si="75"/>
        <v>0.23453092836432235</v>
      </c>
      <c r="P78" s="9">
        <f t="shared" si="65"/>
        <v>1.7150657657633621E-2</v>
      </c>
      <c r="Q78" s="12">
        <f t="shared" si="76"/>
        <v>3.0871183783740515E-3</v>
      </c>
      <c r="R78" s="9">
        <f t="shared" si="77"/>
        <v>1.9710000000000002E-2</v>
      </c>
      <c r="S78" s="13">
        <f t="shared" si="66"/>
        <v>0.15662701057199652</v>
      </c>
      <c r="T78" s="2">
        <f t="shared" si="78"/>
        <v>0.01</v>
      </c>
      <c r="U78" s="14">
        <f t="shared" si="67"/>
        <v>1.5662701057199651E-3</v>
      </c>
      <c r="V78" s="13"/>
      <c r="W78" s="2"/>
      <c r="X78" s="14"/>
      <c r="Y78" s="2">
        <v>0.02</v>
      </c>
      <c r="Z78" s="2">
        <v>0.27</v>
      </c>
      <c r="AA78" s="2">
        <f t="shared" si="68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69"/>
        <v>7.1999999999999998E-3</v>
      </c>
      <c r="AQ78" s="1">
        <f t="shared" si="79"/>
        <v>1.4166270105719966E-2</v>
      </c>
      <c r="AR78" s="9">
        <f t="shared" si="80"/>
        <v>10.950000000000001</v>
      </c>
      <c r="AS78" s="1">
        <f t="shared" si="81"/>
        <v>0.18</v>
      </c>
      <c r="AT78" s="1">
        <f t="shared" si="70"/>
        <v>5892.083333333333</v>
      </c>
      <c r="AU78" s="1">
        <f t="shared" si="71"/>
        <v>1102264.5130181401</v>
      </c>
    </row>
    <row r="79" spans="1:48" x14ac:dyDescent="0.15">
      <c r="C79" s="7">
        <v>6</v>
      </c>
      <c r="D79" s="8">
        <v>15.5715529419333</v>
      </c>
      <c r="E79" s="10">
        <f t="shared" si="72"/>
        <v>11.450836939128999</v>
      </c>
      <c r="F79" s="7" t="s">
        <v>83</v>
      </c>
      <c r="G79" s="1">
        <v>7</v>
      </c>
      <c r="H79" s="9">
        <f t="shared" si="62"/>
        <v>15.5715529419333</v>
      </c>
      <c r="I79" s="9">
        <f t="shared" si="63"/>
        <v>288.72155294193328</v>
      </c>
      <c r="J79" s="9">
        <f t="shared" si="64"/>
        <v>0.11916260374145257</v>
      </c>
      <c r="K79" s="9">
        <f t="shared" si="73"/>
        <v>10.950000000000001</v>
      </c>
      <c r="L79" s="9">
        <f t="shared" si="74"/>
        <v>0.10950000000000001</v>
      </c>
      <c r="M79" s="1" t="s">
        <v>83</v>
      </c>
      <c r="O79" s="9">
        <f t="shared" si="75"/>
        <v>0.32688027070668874</v>
      </c>
      <c r="P79" s="9">
        <f t="shared" si="65"/>
        <v>3.8951904169119894E-2</v>
      </c>
      <c r="Q79" s="12">
        <f t="shared" si="76"/>
        <v>7.0113427504415807E-3</v>
      </c>
      <c r="R79" s="9">
        <f t="shared" si="77"/>
        <v>1.9710000000000002E-2</v>
      </c>
      <c r="S79" s="13">
        <f t="shared" si="66"/>
        <v>0.35572515222940537</v>
      </c>
      <c r="T79" s="2">
        <f t="shared" si="78"/>
        <v>0.01</v>
      </c>
      <c r="U79" s="14">
        <f t="shared" si="67"/>
        <v>3.5572515222940539E-3</v>
      </c>
      <c r="V79" s="13"/>
      <c r="W79" s="2"/>
      <c r="X79" s="14"/>
      <c r="Y79" s="2">
        <v>0.04</v>
      </c>
      <c r="Z79" s="2">
        <v>0.27</v>
      </c>
      <c r="AA79" s="2">
        <f t="shared" si="68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69"/>
        <v>1.0799999999999999E-2</v>
      </c>
      <c r="AQ79" s="1">
        <f t="shared" si="79"/>
        <v>2.5157251522294054E-2</v>
      </c>
      <c r="AR79" s="9">
        <f t="shared" si="80"/>
        <v>10.950000000000001</v>
      </c>
      <c r="AS79" s="1">
        <f t="shared" si="81"/>
        <v>0.18</v>
      </c>
      <c r="AT79" s="1">
        <f t="shared" si="70"/>
        <v>5892.083333333333</v>
      </c>
      <c r="AU79" s="1">
        <f t="shared" si="71"/>
        <v>1957462.7189199009</v>
      </c>
    </row>
    <row r="80" spans="1:48" x14ac:dyDescent="0.15">
      <c r="C80" s="7">
        <v>7</v>
      </c>
      <c r="D80" s="8">
        <v>19.4112897190323</v>
      </c>
      <c r="E80" s="10">
        <f t="shared" si="72"/>
        <v>15.5715529419333</v>
      </c>
      <c r="F80" s="7" t="s">
        <v>83</v>
      </c>
      <c r="G80" s="1">
        <v>8</v>
      </c>
      <c r="H80" s="9">
        <f t="shared" si="62"/>
        <v>19.4112897190323</v>
      </c>
      <c r="I80" s="9">
        <f t="shared" si="63"/>
        <v>292.56128971903229</v>
      </c>
      <c r="J80" s="9">
        <f t="shared" si="64"/>
        <v>0.18550816669856879</v>
      </c>
      <c r="K80" s="9">
        <f t="shared" si="73"/>
        <v>10.950000000000001</v>
      </c>
      <c r="L80" s="9">
        <f t="shared" si="74"/>
        <v>0.10950000000000001</v>
      </c>
      <c r="M80" s="1" t="s">
        <v>83</v>
      </c>
      <c r="O80" s="9">
        <f t="shared" si="75"/>
        <v>0.39742836653756886</v>
      </c>
      <c r="P80" s="9">
        <f t="shared" si="65"/>
        <v>7.3726207670391217E-2</v>
      </c>
      <c r="Q80" s="12">
        <f t="shared" si="76"/>
        <v>1.3270717380670418E-2</v>
      </c>
      <c r="R80" s="9">
        <f t="shared" si="77"/>
        <v>1.9710000000000002E-2</v>
      </c>
      <c r="S80" s="13">
        <f t="shared" si="66"/>
        <v>0.67329870018622107</v>
      </c>
      <c r="T80" s="2">
        <f t="shared" si="78"/>
        <v>0.01</v>
      </c>
      <c r="U80" s="14">
        <f t="shared" si="67"/>
        <v>6.7329870018622111E-3</v>
      </c>
      <c r="V80" s="13"/>
      <c r="W80" s="2"/>
      <c r="X80" s="14"/>
      <c r="Y80" s="2">
        <v>0.04</v>
      </c>
      <c r="Z80" s="2">
        <v>0.27</v>
      </c>
      <c r="AA80" s="2">
        <f t="shared" si="68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69"/>
        <v>1.0799999999999999E-2</v>
      </c>
      <c r="AQ80" s="1">
        <f t="shared" si="79"/>
        <v>2.8332987001862212E-2</v>
      </c>
      <c r="AR80" s="9">
        <f t="shared" si="80"/>
        <v>10.950000000000001</v>
      </c>
      <c r="AS80" s="1">
        <f t="shared" si="81"/>
        <v>0.18</v>
      </c>
      <c r="AT80" s="1">
        <f t="shared" si="70"/>
        <v>5892.083333333333</v>
      </c>
      <c r="AU80" s="1">
        <f t="shared" si="71"/>
        <v>2204563.7903901688</v>
      </c>
    </row>
    <row r="81" spans="1:48" x14ac:dyDescent="0.15">
      <c r="C81" s="7">
        <v>8</v>
      </c>
      <c r="D81" s="8">
        <v>18.8289578570968</v>
      </c>
      <c r="E81" s="10">
        <f t="shared" si="72"/>
        <v>19.4112897190323</v>
      </c>
      <c r="F81" s="7" t="s">
        <v>83</v>
      </c>
      <c r="G81" s="1">
        <v>9</v>
      </c>
      <c r="H81" s="9">
        <f t="shared" si="62"/>
        <v>18.8289578570968</v>
      </c>
      <c r="I81" s="9">
        <f t="shared" si="63"/>
        <v>291.97895785709676</v>
      </c>
      <c r="J81" s="9">
        <f t="shared" si="64"/>
        <v>0.17359445550579139</v>
      </c>
      <c r="K81" s="9">
        <f t="shared" si="73"/>
        <v>10.950000000000001</v>
      </c>
      <c r="L81" s="9">
        <f t="shared" si="74"/>
        <v>0.10950000000000001</v>
      </c>
      <c r="M81" s="1" t="s">
        <v>83</v>
      </c>
      <c r="O81" s="9">
        <f t="shared" si="75"/>
        <v>0.43320215886717767</v>
      </c>
      <c r="P81" s="9">
        <f t="shared" si="65"/>
        <v>7.5201492892481042E-2</v>
      </c>
      <c r="Q81" s="12">
        <f t="shared" si="76"/>
        <v>1.3536268720646586E-2</v>
      </c>
      <c r="R81" s="9">
        <f t="shared" si="77"/>
        <v>1.9710000000000002E-2</v>
      </c>
      <c r="S81" s="13">
        <f t="shared" si="66"/>
        <v>0.68677162458886787</v>
      </c>
      <c r="T81" s="2">
        <f t="shared" si="78"/>
        <v>0.01</v>
      </c>
      <c r="U81" s="14">
        <f t="shared" si="67"/>
        <v>6.8677162458886786E-3</v>
      </c>
      <c r="V81" s="13"/>
      <c r="W81" s="2"/>
      <c r="X81" s="14"/>
      <c r="Y81" s="2">
        <v>0.04</v>
      </c>
      <c r="Z81" s="2">
        <v>0.27</v>
      </c>
      <c r="AA81" s="2">
        <f t="shared" si="68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69"/>
        <v>1.0799999999999999E-2</v>
      </c>
      <c r="AQ81" s="1">
        <f t="shared" si="79"/>
        <v>2.8467716245888681E-2</v>
      </c>
      <c r="AR81" s="9">
        <f t="shared" si="80"/>
        <v>10.950000000000001</v>
      </c>
      <c r="AS81" s="1">
        <f t="shared" si="81"/>
        <v>0.18</v>
      </c>
      <c r="AT81" s="1">
        <f t="shared" si="70"/>
        <v>5892.083333333333</v>
      </c>
      <c r="AU81" s="1">
        <f t="shared" si="71"/>
        <v>2215046.9495737688</v>
      </c>
    </row>
    <row r="82" spans="1:48" x14ac:dyDescent="0.15">
      <c r="C82" s="7">
        <v>9</v>
      </c>
      <c r="D82" s="8">
        <v>11.596100054100001</v>
      </c>
      <c r="E82" s="10">
        <f t="shared" si="72"/>
        <v>18.8289578570968</v>
      </c>
      <c r="F82" s="7" t="s">
        <v>83</v>
      </c>
      <c r="G82" s="1">
        <v>10</v>
      </c>
      <c r="H82" s="9">
        <f t="shared" si="62"/>
        <v>11.596100054100001</v>
      </c>
      <c r="I82" s="9">
        <f t="shared" si="63"/>
        <v>284.7461000541</v>
      </c>
      <c r="J82" s="9">
        <f t="shared" si="64"/>
        <v>7.4415005887957353E-2</v>
      </c>
      <c r="K82" s="9">
        <f t="shared" si="73"/>
        <v>10.950000000000001</v>
      </c>
      <c r="L82" s="9">
        <f t="shared" si="74"/>
        <v>0.10950000000000001</v>
      </c>
      <c r="M82" s="1" t="s">
        <v>83</v>
      </c>
      <c r="O82" s="9">
        <f t="shared" si="75"/>
        <v>0.46750066597469664</v>
      </c>
      <c r="P82" s="9">
        <f t="shared" si="65"/>
        <v>3.4789064811131032E-2</v>
      </c>
      <c r="Q82" s="12">
        <f t="shared" si="76"/>
        <v>6.2620316660035851E-3</v>
      </c>
      <c r="R82" s="9">
        <f t="shared" si="77"/>
        <v>1.9710000000000002E-2</v>
      </c>
      <c r="S82" s="13">
        <f t="shared" si="66"/>
        <v>0.31770835443955275</v>
      </c>
      <c r="T82" s="2">
        <f t="shared" si="78"/>
        <v>0.01</v>
      </c>
      <c r="U82" s="14">
        <f t="shared" si="67"/>
        <v>3.1770835443955276E-3</v>
      </c>
      <c r="V82" s="13"/>
      <c r="W82" s="2"/>
      <c r="X82" s="14"/>
      <c r="Y82" s="2">
        <v>0.04</v>
      </c>
      <c r="Z82" s="2">
        <v>0.27</v>
      </c>
      <c r="AA82" s="2">
        <f t="shared" si="68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69"/>
        <v>1.0799999999999999E-2</v>
      </c>
      <c r="AQ82" s="1">
        <f t="shared" si="79"/>
        <v>2.4777083544395527E-2</v>
      </c>
      <c r="AR82" s="9">
        <f t="shared" si="80"/>
        <v>10.950000000000001</v>
      </c>
      <c r="AS82" s="1">
        <f t="shared" si="81"/>
        <v>0.18</v>
      </c>
      <c r="AT82" s="1">
        <f t="shared" si="70"/>
        <v>5892.083333333333</v>
      </c>
      <c r="AU82" s="1">
        <f t="shared" si="71"/>
        <v>1927882.1964608375</v>
      </c>
    </row>
    <row r="83" spans="1:48" x14ac:dyDescent="0.15">
      <c r="C83" s="7">
        <v>10</v>
      </c>
      <c r="D83" s="8">
        <v>7.0730822347741897</v>
      </c>
      <c r="E83" s="10">
        <f t="shared" si="72"/>
        <v>11.596100054100001</v>
      </c>
      <c r="F83" s="7" t="s">
        <v>83</v>
      </c>
      <c r="G83" s="1">
        <v>11</v>
      </c>
      <c r="H83" s="9">
        <f t="shared" si="62"/>
        <v>7.0730822347741897</v>
      </c>
      <c r="I83" s="9">
        <f t="shared" si="63"/>
        <v>280.22308223477415</v>
      </c>
      <c r="J83" s="9">
        <f t="shared" si="64"/>
        <v>4.2851029997955786E-2</v>
      </c>
      <c r="K83" s="9">
        <f t="shared" si="73"/>
        <v>10.950000000000001</v>
      </c>
      <c r="L83" s="9">
        <f t="shared" si="74"/>
        <v>0.10950000000000001</v>
      </c>
      <c r="M83" s="1" t="s">
        <v>85</v>
      </c>
      <c r="N83" s="9">
        <f>(O82-P82)*$C$21/100</f>
        <v>0.41107602110538738</v>
      </c>
      <c r="O83" s="9">
        <f t="shared" si="75"/>
        <v>0.13113558005817821</v>
      </c>
      <c r="P83" s="9">
        <f t="shared" si="65"/>
        <v>5.6192946748723277E-3</v>
      </c>
      <c r="Q83" s="12">
        <f t="shared" si="76"/>
        <v>1.011473041477019E-3</v>
      </c>
      <c r="R83" s="9">
        <f t="shared" si="77"/>
        <v>1.9710000000000002E-2</v>
      </c>
      <c r="S83" s="13">
        <f t="shared" si="66"/>
        <v>5.1317759587875135E-2</v>
      </c>
      <c r="T83" s="2">
        <f t="shared" si="78"/>
        <v>0.01</v>
      </c>
      <c r="U83" s="14">
        <f t="shared" si="67"/>
        <v>5.1317759587875137E-4</v>
      </c>
      <c r="V83" s="13"/>
      <c r="W83" s="2"/>
      <c r="X83" s="14"/>
      <c r="Y83" s="2">
        <v>0.02</v>
      </c>
      <c r="Z83" s="2">
        <v>0.27</v>
      </c>
      <c r="AA83" s="2">
        <f t="shared" si="68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69"/>
        <v>7.1999999999999998E-3</v>
      </c>
      <c r="AQ83" s="1">
        <f t="shared" si="79"/>
        <v>1.3113177595878751E-2</v>
      </c>
      <c r="AR83" s="9">
        <f t="shared" si="80"/>
        <v>10.950000000000001</v>
      </c>
      <c r="AS83" s="1">
        <f t="shared" si="81"/>
        <v>0.18</v>
      </c>
      <c r="AT83" s="1">
        <f t="shared" si="70"/>
        <v>5892.083333333333</v>
      </c>
      <c r="AU83" s="1">
        <f t="shared" si="71"/>
        <v>1020324.3485386781</v>
      </c>
    </row>
    <row r="84" spans="1:48" x14ac:dyDescent="0.15">
      <c r="C84" s="7">
        <v>11</v>
      </c>
      <c r="D84" s="8">
        <v>4.7718097110333302</v>
      </c>
      <c r="E84" s="10">
        <f t="shared" si="72"/>
        <v>7.0730822347741897</v>
      </c>
      <c r="F84" s="7" t="s">
        <v>85</v>
      </c>
      <c r="G84" s="1">
        <v>12</v>
      </c>
      <c r="H84" s="9">
        <f t="shared" si="62"/>
        <v>4.7718097110333302</v>
      </c>
      <c r="I84" s="9">
        <f t="shared" si="63"/>
        <v>277.92180971103329</v>
      </c>
      <c r="J84" s="9">
        <f t="shared" si="64"/>
        <v>3.2137325467812936E-2</v>
      </c>
      <c r="K84" s="9">
        <f t="shared" si="73"/>
        <v>10.950000000000001</v>
      </c>
      <c r="L84" s="9">
        <f t="shared" si="74"/>
        <v>0.10950000000000001</v>
      </c>
      <c r="M84" s="1" t="s">
        <v>83</v>
      </c>
      <c r="O84" s="9">
        <f t="shared" si="75"/>
        <v>0.23501628538330591</v>
      </c>
      <c r="P84" s="9">
        <f t="shared" si="65"/>
        <v>7.5527948535997098E-3</v>
      </c>
      <c r="Q84" s="12">
        <f t="shared" si="76"/>
        <v>1.3595030736479477E-3</v>
      </c>
      <c r="R84" s="9">
        <f t="shared" si="77"/>
        <v>1.9710000000000002E-2</v>
      </c>
      <c r="S84" s="13">
        <f t="shared" si="66"/>
        <v>6.8975295466664005E-2</v>
      </c>
      <c r="T84" s="2">
        <f t="shared" si="78"/>
        <v>0.01</v>
      </c>
      <c r="U84" s="14">
        <f t="shared" si="67"/>
        <v>6.8975295466664008E-4</v>
      </c>
      <c r="V84" s="13"/>
      <c r="W84" s="2"/>
      <c r="X84" s="14"/>
      <c r="Y84" s="2">
        <v>0.02</v>
      </c>
      <c r="Z84" s="2">
        <v>0.27</v>
      </c>
      <c r="AA84" s="2">
        <f t="shared" si="68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69"/>
        <v>7.1999999999999998E-3</v>
      </c>
      <c r="AQ84" s="1">
        <f t="shared" si="79"/>
        <v>1.3289752954666639E-2</v>
      </c>
      <c r="AR84" s="9">
        <f t="shared" si="80"/>
        <v>10.950000000000001</v>
      </c>
      <c r="AS84" s="1">
        <f t="shared" si="81"/>
        <v>0.18</v>
      </c>
      <c r="AT84" s="1">
        <f t="shared" si="70"/>
        <v>5892.083333333333</v>
      </c>
      <c r="AU84" s="1">
        <f t="shared" si="71"/>
        <v>1034063.5156174386</v>
      </c>
      <c r="AV84" s="1">
        <f>SUM(AU73:AU84)</f>
        <v>16547165.356731892</v>
      </c>
    </row>
    <row r="85" spans="1:48" x14ac:dyDescent="0.15">
      <c r="C85" s="7">
        <v>12</v>
      </c>
      <c r="D85" s="8">
        <v>1.5165564349032301</v>
      </c>
      <c r="E85" s="10">
        <f t="shared" si="72"/>
        <v>4.7718097110333302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-0.280124886645161</v>
      </c>
      <c r="E89" s="7"/>
      <c r="F89" s="7"/>
      <c r="G89" s="1">
        <v>1</v>
      </c>
      <c r="H89" s="9">
        <f t="shared" ref="H89:H100" si="82">E90</f>
        <v>-0.280124886645161</v>
      </c>
      <c r="I89" s="9">
        <f t="shared" ref="I89:I100" si="83">H89+273.15</f>
        <v>272.86987511335479</v>
      </c>
      <c r="J89" s="9">
        <f t="shared" ref="J89:J100" si="84">EXP(($C$15*(I89-$C$13))/($C$16*I89*$C$13))</f>
        <v>1.6800199867343449E-2</v>
      </c>
      <c r="K89" s="9">
        <f>$B$89/12</f>
        <v>10.4025</v>
      </c>
      <c r="L89" s="9">
        <f>K89*$B$90/100</f>
        <v>5.305275</v>
      </c>
      <c r="M89" s="1" t="s">
        <v>83</v>
      </c>
      <c r="O89" s="9">
        <f>L89</f>
        <v>5.305275</v>
      </c>
      <c r="P89" s="9">
        <f t="shared" ref="P89:P100" si="85">O89*J89</f>
        <v>8.9129680351220514E-2</v>
      </c>
      <c r="Q89" s="12">
        <f>P89*$B$91</f>
        <v>4.0108356158049231E-2</v>
      </c>
      <c r="R89" s="9">
        <f>L89*$B$91</f>
        <v>2.3873737500000001</v>
      </c>
      <c r="S89" s="13">
        <f t="shared" ref="S89:S100" si="86">Q89/R89</f>
        <v>1.6800199867343449E-2</v>
      </c>
      <c r="T89" s="2">
        <f>$B$90/100</f>
        <v>0.51</v>
      </c>
      <c r="U89" s="14">
        <f t="shared" ref="U89:U100" si="87">S89*T89</f>
        <v>8.5681019323451593E-3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>U89*0.67*AL89+(V89*W89+X89*Y89+Z89*AA89+AB89*AC89+AD89*AE89+AF89*AG89+AH89*AI89)/1000</f>
        <v>3.2920282732602064E-2</v>
      </c>
      <c r="AK89" s="9">
        <f t="shared" ref="AK89:AK100" si="88">$B$89/12</f>
        <v>10.4025</v>
      </c>
      <c r="AL89" s="1">
        <f t="shared" ref="AL89:AL100" si="89">$B$91</f>
        <v>0.45</v>
      </c>
      <c r="AM89" s="17">
        <f t="shared" ref="AM89:AM100" si="90">$E$6/12</f>
        <v>239015.91666666666</v>
      </c>
      <c r="AN89" s="1">
        <f>AM89*10000*AK89*AJ89</f>
        <v>818517753.43176329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-0.89760457525806403</v>
      </c>
      <c r="E90" s="10">
        <f t="shared" ref="E90:E101" si="91">D89</f>
        <v>-0.280124886645161</v>
      </c>
      <c r="F90" s="7" t="s">
        <v>83</v>
      </c>
      <c r="G90" s="1">
        <v>2</v>
      </c>
      <c r="H90" s="9">
        <f t="shared" si="82"/>
        <v>-0.89760457525806403</v>
      </c>
      <c r="I90" s="9">
        <f t="shared" si="83"/>
        <v>272.25239542474191</v>
      </c>
      <c r="J90" s="9">
        <f t="shared" si="84"/>
        <v>1.5494118266783789E-2</v>
      </c>
      <c r="K90" s="9">
        <f t="shared" ref="K90:K100" si="92">$B$89/12</f>
        <v>10.4025</v>
      </c>
      <c r="L90" s="9">
        <f t="shared" ref="L90:L100" si="93">K90*$B$90/100</f>
        <v>5.305275</v>
      </c>
      <c r="M90" s="1" t="s">
        <v>83</v>
      </c>
      <c r="O90" s="9">
        <f t="shared" ref="O90:O100" si="94">L90+O89-P89-N90</f>
        <v>10.521420319648779</v>
      </c>
      <c r="P90" s="9">
        <f t="shared" si="85"/>
        <v>0.16302013076718028</v>
      </c>
      <c r="Q90" s="12">
        <f t="shared" ref="Q90:Q100" si="95">P90*$B$91</f>
        <v>7.3359058845231126E-2</v>
      </c>
      <c r="R90" s="9">
        <f t="shared" ref="R90:R100" si="96">L90*$B$91</f>
        <v>2.3873737500000001</v>
      </c>
      <c r="S90" s="13">
        <f t="shared" si="86"/>
        <v>3.072793224991735E-2</v>
      </c>
      <c r="T90" s="2">
        <f t="shared" ref="T90:T100" si="97">$B$90/100</f>
        <v>0.51</v>
      </c>
      <c r="U90" s="14">
        <f t="shared" si="87"/>
        <v>1.5671245447457849E-2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ref="AJ90:AJ100" si="98">U90*0.67*AL90+(V90*W90+X90*Y90+Z90*AA90+AB90*AC90+AD90*AE90+AF90*AG90+AH90*AI90)/1000</f>
        <v>3.5061880502408542E-2</v>
      </c>
      <c r="AK90" s="9">
        <f t="shared" si="88"/>
        <v>10.4025</v>
      </c>
      <c r="AL90" s="1">
        <f t="shared" si="89"/>
        <v>0.45</v>
      </c>
      <c r="AM90" s="17">
        <f t="shared" si="90"/>
        <v>239015.91666666666</v>
      </c>
      <c r="AN90" s="1">
        <f t="shared" ref="AN90:AN100" si="99">AM90*10000*AK90*AJ90</f>
        <v>871765649.55510008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-1.80194508175</v>
      </c>
      <c r="E91" s="10">
        <f t="shared" si="91"/>
        <v>-0.89760457525806403</v>
      </c>
      <c r="F91" s="7" t="s">
        <v>83</v>
      </c>
      <c r="G91" s="1">
        <v>3</v>
      </c>
      <c r="H91" s="9">
        <f t="shared" si="82"/>
        <v>-1.80194508175</v>
      </c>
      <c r="I91" s="9">
        <f t="shared" si="83"/>
        <v>271.34805491825</v>
      </c>
      <c r="J91" s="9">
        <f t="shared" si="84"/>
        <v>1.3753149828169496E-2</v>
      </c>
      <c r="K91" s="9">
        <f t="shared" si="92"/>
        <v>10.4025</v>
      </c>
      <c r="L91" s="9">
        <f t="shared" si="93"/>
        <v>5.305275</v>
      </c>
      <c r="M91" s="1" t="s">
        <v>83</v>
      </c>
      <c r="O91" s="9">
        <f t="shared" si="94"/>
        <v>15.6636751888816</v>
      </c>
      <c r="P91" s="9">
        <f t="shared" si="85"/>
        <v>0.21542487173246977</v>
      </c>
      <c r="Q91" s="12">
        <f t="shared" si="95"/>
        <v>9.6941192279611399E-2</v>
      </c>
      <c r="R91" s="9">
        <f t="shared" si="96"/>
        <v>2.3873737500000001</v>
      </c>
      <c r="S91" s="13">
        <f t="shared" si="86"/>
        <v>4.0605787962446765E-2</v>
      </c>
      <c r="T91" s="2">
        <f t="shared" si="97"/>
        <v>0.51</v>
      </c>
      <c r="U91" s="14">
        <f t="shared" si="87"/>
        <v>2.0708951860847851E-2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8"/>
        <v>3.658074898604563E-2</v>
      </c>
      <c r="AK91" s="9">
        <f t="shared" si="88"/>
        <v>10.4025</v>
      </c>
      <c r="AL91" s="1">
        <f t="shared" si="89"/>
        <v>0.45</v>
      </c>
      <c r="AM91" s="17">
        <f t="shared" si="90"/>
        <v>239015.91666666666</v>
      </c>
      <c r="AN91" s="1">
        <f t="shared" si="99"/>
        <v>909530234.66158628</v>
      </c>
    </row>
    <row r="92" spans="1:48" x14ac:dyDescent="0.15">
      <c r="C92" s="7">
        <v>3</v>
      </c>
      <c r="D92" s="8">
        <v>2.8894355721935501</v>
      </c>
      <c r="E92" s="10">
        <f t="shared" si="91"/>
        <v>-1.80194508175</v>
      </c>
      <c r="F92" s="7" t="s">
        <v>83</v>
      </c>
      <c r="G92" s="1">
        <v>4</v>
      </c>
      <c r="H92" s="9">
        <f t="shared" si="82"/>
        <v>2.8894355721935501</v>
      </c>
      <c r="I92" s="9">
        <f t="shared" si="83"/>
        <v>276.03943557219355</v>
      </c>
      <c r="J92" s="9">
        <f t="shared" si="84"/>
        <v>2.5307774707251349E-2</v>
      </c>
      <c r="K92" s="9">
        <f t="shared" si="92"/>
        <v>10.4025</v>
      </c>
      <c r="L92" s="9">
        <f t="shared" si="93"/>
        <v>5.305275</v>
      </c>
      <c r="M92" s="1" t="s">
        <v>83</v>
      </c>
      <c r="O92" s="9">
        <f t="shared" si="94"/>
        <v>20.75352531714913</v>
      </c>
      <c r="P92" s="9">
        <f t="shared" si="85"/>
        <v>0.52522554310764724</v>
      </c>
      <c r="Q92" s="12">
        <f t="shared" si="95"/>
        <v>0.23635149439844128</v>
      </c>
      <c r="R92" s="9">
        <f t="shared" si="96"/>
        <v>2.3873737500000001</v>
      </c>
      <c r="S92" s="13">
        <f t="shared" si="86"/>
        <v>9.9000625435561262E-2</v>
      </c>
      <c r="T92" s="2">
        <f t="shared" si="97"/>
        <v>0.51</v>
      </c>
      <c r="U92" s="14">
        <f t="shared" si="87"/>
        <v>5.0490318972136246E-2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8"/>
        <v>4.5559831170099083E-2</v>
      </c>
      <c r="AK92" s="9">
        <f t="shared" si="88"/>
        <v>10.4025</v>
      </c>
      <c r="AL92" s="1">
        <f t="shared" si="89"/>
        <v>0.45</v>
      </c>
      <c r="AM92" s="17">
        <f t="shared" si="90"/>
        <v>239015.91666666666</v>
      </c>
      <c r="AN92" s="1">
        <f t="shared" si="99"/>
        <v>1132782818.3914371</v>
      </c>
    </row>
    <row r="93" spans="1:48" x14ac:dyDescent="0.15">
      <c r="C93" s="7">
        <v>4</v>
      </c>
      <c r="D93" s="8">
        <v>6.7160842792333302</v>
      </c>
      <c r="E93" s="10">
        <f t="shared" si="91"/>
        <v>2.8894355721935501</v>
      </c>
      <c r="F93" s="7" t="s">
        <v>83</v>
      </c>
      <c r="G93" s="1">
        <v>5</v>
      </c>
      <c r="H93" s="9">
        <f t="shared" si="82"/>
        <v>6.7160842792333302</v>
      </c>
      <c r="I93" s="9">
        <f t="shared" si="83"/>
        <v>279.86608427923329</v>
      </c>
      <c r="J93" s="9">
        <f t="shared" si="84"/>
        <v>4.0993227452002949E-2</v>
      </c>
      <c r="K93" s="9">
        <f t="shared" si="92"/>
        <v>10.4025</v>
      </c>
      <c r="L93" s="9">
        <f t="shared" si="93"/>
        <v>5.305275</v>
      </c>
      <c r="M93" s="1" t="s">
        <v>85</v>
      </c>
      <c r="N93" s="9">
        <f>(O92-P92)*$C$21/100</f>
        <v>19.216884785339406</v>
      </c>
      <c r="O93" s="9">
        <f t="shared" si="94"/>
        <v>6.3166899887020733</v>
      </c>
      <c r="P93" s="9">
        <f t="shared" si="85"/>
        <v>0.25894150945065403</v>
      </c>
      <c r="Q93" s="12">
        <f t="shared" si="95"/>
        <v>0.11652367925279432</v>
      </c>
      <c r="R93" s="9">
        <f t="shared" si="96"/>
        <v>2.3873737500000001</v>
      </c>
      <c r="S93" s="13">
        <f t="shared" si="86"/>
        <v>4.8808310492981802E-2</v>
      </c>
      <c r="T93" s="2">
        <f t="shared" si="97"/>
        <v>0.51</v>
      </c>
      <c r="U93" s="14">
        <f t="shared" si="87"/>
        <v>2.4892238351420719E-2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8"/>
        <v>3.0416009862953348E-2</v>
      </c>
      <c r="AK93" s="9">
        <f t="shared" si="88"/>
        <v>10.4025</v>
      </c>
      <c r="AL93" s="1">
        <f t="shared" si="89"/>
        <v>0.45</v>
      </c>
      <c r="AM93" s="17">
        <f t="shared" si="90"/>
        <v>239015.91666666666</v>
      </c>
      <c r="AN93" s="1">
        <f t="shared" si="99"/>
        <v>756252437.55052984</v>
      </c>
    </row>
    <row r="94" spans="1:48" x14ac:dyDescent="0.15">
      <c r="C94" s="7">
        <v>5</v>
      </c>
      <c r="D94" s="8">
        <v>11.450836939128999</v>
      </c>
      <c r="E94" s="10">
        <f t="shared" si="91"/>
        <v>6.7160842792333302</v>
      </c>
      <c r="F94" s="7" t="s">
        <v>85</v>
      </c>
      <c r="G94" s="1">
        <v>6</v>
      </c>
      <c r="H94" s="9">
        <f t="shared" si="82"/>
        <v>11.450836939128999</v>
      </c>
      <c r="I94" s="9">
        <f t="shared" si="83"/>
        <v>284.60083693912895</v>
      </c>
      <c r="J94" s="9">
        <f t="shared" si="84"/>
        <v>7.3127488034293045E-2</v>
      </c>
      <c r="K94" s="9">
        <f t="shared" si="92"/>
        <v>10.4025</v>
      </c>
      <c r="L94" s="9">
        <f t="shared" si="93"/>
        <v>5.305275</v>
      </c>
      <c r="M94" s="1" t="s">
        <v>83</v>
      </c>
      <c r="O94" s="9">
        <f t="shared" si="94"/>
        <v>11.363023479251419</v>
      </c>
      <c r="P94" s="9">
        <f t="shared" si="85"/>
        <v>0.83094936351234905</v>
      </c>
      <c r="Q94" s="12">
        <f t="shared" si="95"/>
        <v>0.37392721358055708</v>
      </c>
      <c r="R94" s="9">
        <f t="shared" si="96"/>
        <v>2.3873737500000001</v>
      </c>
      <c r="S94" s="13">
        <f t="shared" si="86"/>
        <v>0.15662701057199657</v>
      </c>
      <c r="T94" s="2">
        <f t="shared" si="97"/>
        <v>0.51</v>
      </c>
      <c r="U94" s="14">
        <f t="shared" si="87"/>
        <v>7.9879775391718255E-2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8"/>
        <v>5.0212752280603054E-2</v>
      </c>
      <c r="AK94" s="9">
        <f t="shared" si="88"/>
        <v>10.4025</v>
      </c>
      <c r="AL94" s="1">
        <f t="shared" si="89"/>
        <v>0.45</v>
      </c>
      <c r="AM94" s="17">
        <f t="shared" si="90"/>
        <v>239015.91666666666</v>
      </c>
      <c r="AN94" s="1">
        <f t="shared" si="99"/>
        <v>1248471330.7046454</v>
      </c>
    </row>
    <row r="95" spans="1:48" x14ac:dyDescent="0.15">
      <c r="C95" s="7">
        <v>6</v>
      </c>
      <c r="D95" s="8">
        <v>15.5715529419333</v>
      </c>
      <c r="E95" s="10">
        <f t="shared" si="91"/>
        <v>11.450836939128999</v>
      </c>
      <c r="F95" s="7" t="s">
        <v>83</v>
      </c>
      <c r="G95" s="1">
        <v>7</v>
      </c>
      <c r="H95" s="9">
        <f t="shared" si="82"/>
        <v>15.5715529419333</v>
      </c>
      <c r="I95" s="9">
        <f t="shared" si="83"/>
        <v>288.72155294193328</v>
      </c>
      <c r="J95" s="9">
        <f t="shared" si="84"/>
        <v>0.11916260374145257</v>
      </c>
      <c r="K95" s="9">
        <f t="shared" si="92"/>
        <v>10.4025</v>
      </c>
      <c r="L95" s="9">
        <f t="shared" si="93"/>
        <v>5.305275</v>
      </c>
      <c r="M95" s="1" t="s">
        <v>83</v>
      </c>
      <c r="O95" s="9">
        <f t="shared" si="94"/>
        <v>15.83734911573907</v>
      </c>
      <c r="P95" s="9">
        <f t="shared" si="85"/>
        <v>1.8872197569938591</v>
      </c>
      <c r="Q95" s="12">
        <f t="shared" si="95"/>
        <v>0.84924889064723663</v>
      </c>
      <c r="R95" s="9">
        <f t="shared" si="96"/>
        <v>2.3873737500000001</v>
      </c>
      <c r="S95" s="13">
        <f t="shared" si="86"/>
        <v>0.35572515222940548</v>
      </c>
      <c r="T95" s="2">
        <f t="shared" si="97"/>
        <v>0.51</v>
      </c>
      <c r="U95" s="14">
        <f t="shared" si="87"/>
        <v>0.18141982763699679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8"/>
        <v>0.10115307803255454</v>
      </c>
      <c r="AK95" s="9">
        <f t="shared" si="88"/>
        <v>10.4025</v>
      </c>
      <c r="AL95" s="1">
        <f t="shared" si="89"/>
        <v>0.45</v>
      </c>
      <c r="AM95" s="17">
        <f t="shared" si="90"/>
        <v>239015.91666666666</v>
      </c>
      <c r="AN95" s="1">
        <f t="shared" si="99"/>
        <v>2515032779.5307517</v>
      </c>
    </row>
    <row r="96" spans="1:48" x14ac:dyDescent="0.15">
      <c r="C96" s="7">
        <v>7</v>
      </c>
      <c r="D96" s="8">
        <v>19.4112897190323</v>
      </c>
      <c r="E96" s="10">
        <f t="shared" si="91"/>
        <v>15.5715529419333</v>
      </c>
      <c r="F96" s="7" t="s">
        <v>83</v>
      </c>
      <c r="G96" s="1">
        <v>8</v>
      </c>
      <c r="H96" s="9">
        <f t="shared" si="82"/>
        <v>19.4112897190323</v>
      </c>
      <c r="I96" s="9">
        <f t="shared" si="83"/>
        <v>292.56128971903229</v>
      </c>
      <c r="J96" s="9">
        <f t="shared" si="84"/>
        <v>0.18550816669856879</v>
      </c>
      <c r="K96" s="9">
        <f t="shared" si="92"/>
        <v>10.4025</v>
      </c>
      <c r="L96" s="9">
        <f t="shared" si="93"/>
        <v>5.305275</v>
      </c>
      <c r="M96" s="1" t="s">
        <v>83</v>
      </c>
      <c r="O96" s="9">
        <f t="shared" si="94"/>
        <v>19.25540435874521</v>
      </c>
      <c r="P96" s="9">
        <f t="shared" si="85"/>
        <v>3.5720347616304546</v>
      </c>
      <c r="Q96" s="12">
        <f t="shared" si="95"/>
        <v>1.6074156427337045</v>
      </c>
      <c r="R96" s="9">
        <f t="shared" si="96"/>
        <v>2.3873737500000001</v>
      </c>
      <c r="S96" s="13">
        <f t="shared" si="86"/>
        <v>0.67329870018622118</v>
      </c>
      <c r="T96" s="2">
        <f t="shared" si="97"/>
        <v>0.51</v>
      </c>
      <c r="U96" s="14">
        <f t="shared" si="87"/>
        <v>0.34338233709497279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8"/>
        <v>0.14998477463413429</v>
      </c>
      <c r="AK96" s="9">
        <f t="shared" si="88"/>
        <v>10.4025</v>
      </c>
      <c r="AL96" s="1">
        <f t="shared" si="89"/>
        <v>0.45</v>
      </c>
      <c r="AM96" s="17">
        <f t="shared" si="90"/>
        <v>239015.91666666666</v>
      </c>
      <c r="AN96" s="1">
        <f t="shared" si="99"/>
        <v>3729166051.8128662</v>
      </c>
    </row>
    <row r="97" spans="1:50" x14ac:dyDescent="0.15">
      <c r="C97" s="7">
        <v>8</v>
      </c>
      <c r="D97" s="8">
        <v>18.8289578570968</v>
      </c>
      <c r="E97" s="10">
        <f t="shared" si="91"/>
        <v>19.4112897190323</v>
      </c>
      <c r="F97" s="7" t="s">
        <v>83</v>
      </c>
      <c r="G97" s="1">
        <v>9</v>
      </c>
      <c r="H97" s="9">
        <f t="shared" si="82"/>
        <v>18.8289578570968</v>
      </c>
      <c r="I97" s="9">
        <f t="shared" si="83"/>
        <v>291.97895785709676</v>
      </c>
      <c r="J97" s="9">
        <f t="shared" si="84"/>
        <v>0.17359445550579139</v>
      </c>
      <c r="K97" s="9">
        <f t="shared" si="92"/>
        <v>10.4025</v>
      </c>
      <c r="L97" s="9">
        <f t="shared" si="93"/>
        <v>5.305275</v>
      </c>
      <c r="M97" s="1" t="s">
        <v>83</v>
      </c>
      <c r="O97" s="9">
        <f t="shared" si="94"/>
        <v>20.988644597114757</v>
      </c>
      <c r="P97" s="9">
        <f t="shared" si="85"/>
        <v>3.6435123306407067</v>
      </c>
      <c r="Q97" s="12">
        <f t="shared" si="95"/>
        <v>1.6395805487883179</v>
      </c>
      <c r="R97" s="9">
        <f t="shared" si="96"/>
        <v>2.3873737500000001</v>
      </c>
      <c r="S97" s="13">
        <f t="shared" si="86"/>
        <v>0.68677162458886798</v>
      </c>
      <c r="T97" s="2">
        <f t="shared" si="97"/>
        <v>0.51</v>
      </c>
      <c r="U97" s="14">
        <f t="shared" si="87"/>
        <v>0.35025352854032266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8"/>
        <v>0.15205643885490727</v>
      </c>
      <c r="AK97" s="9">
        <f t="shared" si="88"/>
        <v>10.4025</v>
      </c>
      <c r="AL97" s="1">
        <f t="shared" si="89"/>
        <v>0.45</v>
      </c>
      <c r="AM97" s="17">
        <f t="shared" si="90"/>
        <v>239015.91666666666</v>
      </c>
      <c r="AN97" s="1">
        <f t="shared" si="99"/>
        <v>3780675145.9973083</v>
      </c>
    </row>
    <row r="98" spans="1:50" x14ac:dyDescent="0.15">
      <c r="C98" s="7">
        <v>9</v>
      </c>
      <c r="D98" s="8">
        <v>11.596100054100001</v>
      </c>
      <c r="E98" s="10">
        <f t="shared" si="91"/>
        <v>18.8289578570968</v>
      </c>
      <c r="F98" s="7" t="s">
        <v>83</v>
      </c>
      <c r="G98" s="1">
        <v>10</v>
      </c>
      <c r="H98" s="9">
        <f t="shared" si="82"/>
        <v>11.596100054100001</v>
      </c>
      <c r="I98" s="9">
        <f t="shared" si="83"/>
        <v>284.7461000541</v>
      </c>
      <c r="J98" s="9">
        <f t="shared" si="84"/>
        <v>7.4415005887957353E-2</v>
      </c>
      <c r="K98" s="9">
        <f t="shared" si="92"/>
        <v>10.4025</v>
      </c>
      <c r="L98" s="9">
        <f t="shared" si="93"/>
        <v>5.305275</v>
      </c>
      <c r="M98" s="1" t="s">
        <v>83</v>
      </c>
      <c r="O98" s="9">
        <f t="shared" si="94"/>
        <v>22.650407266474051</v>
      </c>
      <c r="P98" s="9">
        <f t="shared" si="85"/>
        <v>1.6855301900992985</v>
      </c>
      <c r="Q98" s="12">
        <f t="shared" si="95"/>
        <v>0.75848858554468435</v>
      </c>
      <c r="R98" s="9">
        <f t="shared" si="96"/>
        <v>2.3873737500000001</v>
      </c>
      <c r="S98" s="13">
        <f t="shared" si="86"/>
        <v>0.31770835443955281</v>
      </c>
      <c r="T98" s="2">
        <f t="shared" si="97"/>
        <v>0.51</v>
      </c>
      <c r="U98" s="14">
        <f t="shared" si="87"/>
        <v>0.16203126076417193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8"/>
        <v>9.2101425120397845E-2</v>
      </c>
      <c r="AK98" s="9">
        <f t="shared" si="88"/>
        <v>10.4025</v>
      </c>
      <c r="AL98" s="1">
        <f t="shared" si="89"/>
        <v>0.45</v>
      </c>
      <c r="AM98" s="17">
        <f t="shared" si="90"/>
        <v>239015.91666666666</v>
      </c>
      <c r="AN98" s="1">
        <f t="shared" si="99"/>
        <v>2289975824.0154443</v>
      </c>
    </row>
    <row r="99" spans="1:50" x14ac:dyDescent="0.15">
      <c r="C99" s="7">
        <v>10</v>
      </c>
      <c r="D99" s="8">
        <v>7.0730822347741897</v>
      </c>
      <c r="E99" s="10">
        <f t="shared" si="91"/>
        <v>11.596100054100001</v>
      </c>
      <c r="F99" s="7" t="s">
        <v>83</v>
      </c>
      <c r="G99" s="1">
        <v>11</v>
      </c>
      <c r="H99" s="9">
        <f t="shared" si="82"/>
        <v>7.0730822347741897</v>
      </c>
      <c r="I99" s="9">
        <f t="shared" si="83"/>
        <v>280.22308223477415</v>
      </c>
      <c r="J99" s="9">
        <f t="shared" si="84"/>
        <v>4.2851029997955786E-2</v>
      </c>
      <c r="K99" s="9">
        <f t="shared" si="92"/>
        <v>10.4025</v>
      </c>
      <c r="L99" s="9">
        <f t="shared" si="93"/>
        <v>5.305275</v>
      </c>
      <c r="M99" s="1" t="s">
        <v>85</v>
      </c>
      <c r="N99" s="9">
        <f>(O98-P98)*$C$21/100</f>
        <v>19.916633222556012</v>
      </c>
      <c r="O99" s="9">
        <f t="shared" si="94"/>
        <v>6.3535188538187377</v>
      </c>
      <c r="P99" s="9">
        <f t="shared" si="85"/>
        <v>0.27225482699756437</v>
      </c>
      <c r="Q99" s="12">
        <f t="shared" si="95"/>
        <v>0.12251467214890396</v>
      </c>
      <c r="R99" s="9">
        <f t="shared" si="96"/>
        <v>2.3873737500000001</v>
      </c>
      <c r="S99" s="13">
        <f t="shared" si="86"/>
        <v>5.1317759587875156E-2</v>
      </c>
      <c r="T99" s="2">
        <f t="shared" si="97"/>
        <v>0.51</v>
      </c>
      <c r="U99" s="14">
        <f t="shared" si="87"/>
        <v>2.6172057389816331E-2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8"/>
        <v>3.8227875303029624E-2</v>
      </c>
      <c r="AK99" s="9">
        <f t="shared" si="88"/>
        <v>10.4025</v>
      </c>
      <c r="AL99" s="1">
        <f t="shared" si="89"/>
        <v>0.45</v>
      </c>
      <c r="AM99" s="17">
        <f t="shared" si="90"/>
        <v>239015.91666666666</v>
      </c>
      <c r="AN99" s="1">
        <f t="shared" si="99"/>
        <v>950483775.17480016</v>
      </c>
    </row>
    <row r="100" spans="1:50" x14ac:dyDescent="0.15">
      <c r="C100" s="7">
        <v>11</v>
      </c>
      <c r="D100" s="8">
        <v>4.7718097110333302</v>
      </c>
      <c r="E100" s="10">
        <f t="shared" si="91"/>
        <v>7.0730822347741897</v>
      </c>
      <c r="F100" s="7" t="s">
        <v>85</v>
      </c>
      <c r="G100" s="1">
        <v>12</v>
      </c>
      <c r="H100" s="9">
        <f t="shared" si="82"/>
        <v>4.7718097110333302</v>
      </c>
      <c r="I100" s="9">
        <f t="shared" si="83"/>
        <v>277.92180971103329</v>
      </c>
      <c r="J100" s="9">
        <f t="shared" si="84"/>
        <v>3.2137325467812936E-2</v>
      </c>
      <c r="K100" s="9">
        <f t="shared" si="92"/>
        <v>10.4025</v>
      </c>
      <c r="L100" s="9">
        <f t="shared" si="93"/>
        <v>5.305275</v>
      </c>
      <c r="M100" s="1" t="s">
        <v>83</v>
      </c>
      <c r="O100" s="9">
        <f t="shared" si="94"/>
        <v>11.386539026821174</v>
      </c>
      <c r="P100" s="9">
        <f t="shared" si="85"/>
        <v>0.36593291065690603</v>
      </c>
      <c r="Q100" s="12">
        <f t="shared" si="95"/>
        <v>0.16466980979560772</v>
      </c>
      <c r="R100" s="9">
        <f t="shared" si="96"/>
        <v>2.3873737500000001</v>
      </c>
      <c r="S100" s="13">
        <f t="shared" si="86"/>
        <v>6.8975295466664033E-2</v>
      </c>
      <c r="T100" s="2">
        <f t="shared" si="97"/>
        <v>0.51</v>
      </c>
      <c r="U100" s="14">
        <f t="shared" si="87"/>
        <v>3.5177400687998656E-2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8"/>
        <v>4.0942986307431595E-2</v>
      </c>
      <c r="AK100" s="9">
        <f t="shared" si="88"/>
        <v>10.4025</v>
      </c>
      <c r="AL100" s="1">
        <f t="shared" si="89"/>
        <v>0.45</v>
      </c>
      <c r="AM100" s="17">
        <f t="shared" si="90"/>
        <v>239015.91666666666</v>
      </c>
      <c r="AN100" s="1">
        <f t="shared" si="99"/>
        <v>1017991292.5826041</v>
      </c>
      <c r="AO100" s="1">
        <f>SUM(AN89:AN100)</f>
        <v>20020645093.408836</v>
      </c>
    </row>
    <row r="101" spans="1:50" x14ac:dyDescent="0.15">
      <c r="C101" s="7">
        <v>12</v>
      </c>
      <c r="D101" s="8">
        <v>1.5165564349032301</v>
      </c>
      <c r="E101" s="10">
        <f t="shared" si="91"/>
        <v>4.7718097110333302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-0.280124886645161</v>
      </c>
      <c r="E105" s="7"/>
      <c r="F105" s="7"/>
      <c r="G105" s="1">
        <v>1</v>
      </c>
      <c r="H105" s="9">
        <f t="shared" ref="H105:H116" si="100">E106</f>
        <v>-0.280124886645161</v>
      </c>
      <c r="I105" s="9">
        <f t="shared" ref="I105:I116" si="101">H105+273.15</f>
        <v>272.86987511335479</v>
      </c>
      <c r="J105" s="9">
        <f t="shared" ref="J105:J116" si="102">EXP(($C$15*(I105-$C$13))/($C$16*I105*$C$13))</f>
        <v>1.6800199867343449E-2</v>
      </c>
      <c r="K105" s="9">
        <f>$B$105/12</f>
        <v>64.789020833333339</v>
      </c>
      <c r="L105" s="9">
        <f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3">O105*J105</f>
        <v>1.0884684992094789E-2</v>
      </c>
      <c r="Q105" s="12">
        <f>P105*$B$107</f>
        <v>3.2654054976284366E-3</v>
      </c>
      <c r="R105" s="9">
        <f>L105*$B$107</f>
        <v>0.19436706250000002</v>
      </c>
      <c r="S105" s="13">
        <f t="shared" ref="S105:S116" si="104">Q105/R105</f>
        <v>1.6800199867343452E-2</v>
      </c>
      <c r="T105" s="2">
        <f>$B$106/100</f>
        <v>0.01</v>
      </c>
      <c r="U105" s="14">
        <f t="shared" ref="U105:U116" si="105">S105*T105</f>
        <v>1.6800199867343454E-4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06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07">AR105*AQ105</f>
        <v>5.0000000000000001E-3</v>
      </c>
      <c r="AT105" s="1">
        <f>(AS105+AM105+AD105+AA105+U105+X105+AG105+AJ105+AP105)</f>
        <v>5.6580019986734349E-3</v>
      </c>
      <c r="AU105" s="9">
        <f>$B$105/12</f>
        <v>64.789020833333339</v>
      </c>
      <c r="AV105" s="1">
        <f>$B$107</f>
        <v>0.3</v>
      </c>
      <c r="AW105" s="1">
        <f t="shared" ref="AW105:AW116" si="108">$E$7/12</f>
        <v>7383.083333333333</v>
      </c>
      <c r="AX105" s="1">
        <f t="shared" ref="AX105:AX116" si="109">AW105*10000*AV105*0.67*AU105*AT105</f>
        <v>5439992.9985666638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-0.89760457525806403</v>
      </c>
      <c r="E106" s="10">
        <f t="shared" ref="E106:E117" si="110">D105</f>
        <v>-0.280124886645161</v>
      </c>
      <c r="F106" s="7" t="s">
        <v>83</v>
      </c>
      <c r="G106" s="1">
        <v>2</v>
      </c>
      <c r="H106" s="9">
        <f t="shared" si="100"/>
        <v>-0.89760457525806403</v>
      </c>
      <c r="I106" s="9">
        <f t="shared" si="101"/>
        <v>272.25239542474191</v>
      </c>
      <c r="J106" s="9">
        <f t="shared" si="102"/>
        <v>1.5494118266783789E-2</v>
      </c>
      <c r="K106" s="9">
        <f t="shared" ref="K106:K116" si="111">$B$105/12</f>
        <v>64.789020833333339</v>
      </c>
      <c r="L106" s="9">
        <f t="shared" ref="L106:L116" si="112">K106*$B$106/100</f>
        <v>0.64789020833333344</v>
      </c>
      <c r="M106" s="1" t="s">
        <v>83</v>
      </c>
      <c r="O106" s="9">
        <f t="shared" ref="O106:O116" si="113">L106+O105-P105-N106</f>
        <v>1.2848957316745722</v>
      </c>
      <c r="P106" s="9">
        <f t="shared" si="103"/>
        <v>1.9908326427051509E-2</v>
      </c>
      <c r="Q106" s="12">
        <f t="shared" ref="Q106:Q116" si="114">P106*$B$107</f>
        <v>5.9724979281154528E-3</v>
      </c>
      <c r="R106" s="9">
        <f t="shared" ref="R106:R116" si="115">L106*$B$107</f>
        <v>0.19436706250000002</v>
      </c>
      <c r="S106" s="13">
        <f t="shared" si="104"/>
        <v>3.0727932249917354E-2</v>
      </c>
      <c r="T106" s="2">
        <f t="shared" ref="T106:T116" si="116">$B$106/100</f>
        <v>0.01</v>
      </c>
      <c r="U106" s="14">
        <f t="shared" si="105"/>
        <v>3.0727932249917356E-4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06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07"/>
        <v>5.0000000000000001E-3</v>
      </c>
      <c r="AT106" s="1">
        <f t="shared" ref="AT106:AT116" si="117">(AS106+AM106+AD106+AA106+U106+X106+AG106+AJ106+AP106)</f>
        <v>5.7972793224991739E-3</v>
      </c>
      <c r="AU106" s="9">
        <f t="shared" ref="AU106:AU116" si="118">$B$105/12</f>
        <v>64.789020833333339</v>
      </c>
      <c r="AV106" s="1">
        <f t="shared" ref="AV106:AV116" si="119">$B$107</f>
        <v>0.3</v>
      </c>
      <c r="AW106" s="1">
        <f t="shared" si="108"/>
        <v>7383.083333333333</v>
      </c>
      <c r="AX106" s="1">
        <f t="shared" si="109"/>
        <v>5573903.8149023177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-1.80194508175</v>
      </c>
      <c r="E107" s="10">
        <f t="shared" si="110"/>
        <v>-0.89760457525806403</v>
      </c>
      <c r="F107" s="7" t="s">
        <v>83</v>
      </c>
      <c r="G107" s="1">
        <v>3</v>
      </c>
      <c r="H107" s="9">
        <f t="shared" si="100"/>
        <v>-1.80194508175</v>
      </c>
      <c r="I107" s="9">
        <f t="shared" si="101"/>
        <v>271.34805491825</v>
      </c>
      <c r="J107" s="9">
        <f t="shared" si="102"/>
        <v>1.3753149828169496E-2</v>
      </c>
      <c r="K107" s="9">
        <f t="shared" si="111"/>
        <v>64.789020833333339</v>
      </c>
      <c r="L107" s="9">
        <f t="shared" si="112"/>
        <v>0.64789020833333344</v>
      </c>
      <c r="M107" s="1" t="s">
        <v>83</v>
      </c>
      <c r="O107" s="9">
        <f t="shared" si="113"/>
        <v>1.9128776135808543</v>
      </c>
      <c r="P107" s="9">
        <f t="shared" si="103"/>
        <v>2.6308092422528802E-2</v>
      </c>
      <c r="Q107" s="12">
        <f t="shared" si="114"/>
        <v>7.8924277267586398E-3</v>
      </c>
      <c r="R107" s="9">
        <f t="shared" si="115"/>
        <v>0.19436706250000002</v>
      </c>
      <c r="S107" s="13">
        <f t="shared" si="104"/>
        <v>4.0605787962446772E-2</v>
      </c>
      <c r="T107" s="2">
        <f t="shared" si="116"/>
        <v>0.01</v>
      </c>
      <c r="U107" s="14">
        <f t="shared" si="105"/>
        <v>4.0605787962446775E-4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06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07"/>
        <v>5.0000000000000001E-3</v>
      </c>
      <c r="AT107" s="1">
        <f t="shared" si="117"/>
        <v>5.8960578796244676E-3</v>
      </c>
      <c r="AU107" s="9">
        <f t="shared" si="118"/>
        <v>64.789020833333339</v>
      </c>
      <c r="AV107" s="1">
        <f t="shared" si="119"/>
        <v>0.3</v>
      </c>
      <c r="AW107" s="1">
        <f t="shared" si="108"/>
        <v>7383.083333333333</v>
      </c>
      <c r="AX107" s="1">
        <f t="shared" si="109"/>
        <v>5668876.3262757855</v>
      </c>
    </row>
    <row r="108" spans="1:50" x14ac:dyDescent="0.15">
      <c r="C108" s="7">
        <v>3</v>
      </c>
      <c r="D108" s="8">
        <v>2.8894355721935501</v>
      </c>
      <c r="E108" s="10">
        <f t="shared" si="110"/>
        <v>-1.80194508175</v>
      </c>
      <c r="F108" s="7" t="s">
        <v>83</v>
      </c>
      <c r="G108" s="1">
        <v>4</v>
      </c>
      <c r="H108" s="9">
        <f t="shared" si="100"/>
        <v>2.8894355721935501</v>
      </c>
      <c r="I108" s="9">
        <f t="shared" si="101"/>
        <v>276.03943557219355</v>
      </c>
      <c r="J108" s="9">
        <f t="shared" si="102"/>
        <v>2.5307774707251349E-2</v>
      </c>
      <c r="K108" s="9">
        <f t="shared" si="111"/>
        <v>64.789020833333339</v>
      </c>
      <c r="L108" s="9">
        <f t="shared" si="112"/>
        <v>0.64789020833333344</v>
      </c>
      <c r="M108" s="1" t="s">
        <v>83</v>
      </c>
      <c r="O108" s="9">
        <f t="shared" si="113"/>
        <v>2.5344597294916587</v>
      </c>
      <c r="P108" s="9">
        <f t="shared" si="103"/>
        <v>6.4141535838576097E-2</v>
      </c>
      <c r="Q108" s="12">
        <f t="shared" si="114"/>
        <v>1.9242460751572828E-2</v>
      </c>
      <c r="R108" s="9">
        <f t="shared" si="115"/>
        <v>0.19436706250000002</v>
      </c>
      <c r="S108" s="13">
        <f t="shared" si="104"/>
        <v>9.9000625435561262E-2</v>
      </c>
      <c r="T108" s="2">
        <f t="shared" si="116"/>
        <v>0.01</v>
      </c>
      <c r="U108" s="14">
        <f t="shared" si="105"/>
        <v>9.9000625435561262E-4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06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07"/>
        <v>5.0000000000000001E-3</v>
      </c>
      <c r="AT108" s="1">
        <f t="shared" si="117"/>
        <v>6.4800062543556129E-3</v>
      </c>
      <c r="AU108" s="9">
        <f t="shared" si="118"/>
        <v>64.789020833333339</v>
      </c>
      <c r="AV108" s="1">
        <f t="shared" si="119"/>
        <v>0.3</v>
      </c>
      <c r="AW108" s="1">
        <f t="shared" si="108"/>
        <v>7383.083333333333</v>
      </c>
      <c r="AX108" s="1">
        <f t="shared" si="109"/>
        <v>6230324.5319863185</v>
      </c>
    </row>
    <row r="109" spans="1:50" x14ac:dyDescent="0.15">
      <c r="C109" s="7">
        <v>4</v>
      </c>
      <c r="D109" s="8">
        <v>6.7160842792333302</v>
      </c>
      <c r="E109" s="10">
        <f t="shared" si="110"/>
        <v>2.8894355721935501</v>
      </c>
      <c r="F109" s="7" t="s">
        <v>83</v>
      </c>
      <c r="G109" s="1">
        <v>5</v>
      </c>
      <c r="H109" s="9">
        <f t="shared" si="100"/>
        <v>6.7160842792333302</v>
      </c>
      <c r="I109" s="9">
        <f t="shared" si="101"/>
        <v>279.86608427923329</v>
      </c>
      <c r="J109" s="9">
        <f t="shared" si="102"/>
        <v>4.0993227452002949E-2</v>
      </c>
      <c r="K109" s="9">
        <f t="shared" si="111"/>
        <v>64.789020833333339</v>
      </c>
      <c r="L109" s="9">
        <f t="shared" si="112"/>
        <v>0.64789020833333344</v>
      </c>
      <c r="M109" s="1" t="s">
        <v>85</v>
      </c>
      <c r="N109" s="9">
        <f>(O108-P108)*$C$21/100</f>
        <v>2.3468022839704288</v>
      </c>
      <c r="O109" s="9">
        <f t="shared" si="113"/>
        <v>0.77140611801598746</v>
      </c>
      <c r="P109" s="9">
        <f t="shared" si="103"/>
        <v>3.1622426453696006E-2</v>
      </c>
      <c r="Q109" s="12">
        <f t="shared" si="114"/>
        <v>9.4867279361088019E-3</v>
      </c>
      <c r="R109" s="9">
        <f t="shared" si="115"/>
        <v>0.19436706250000002</v>
      </c>
      <c r="S109" s="13">
        <f t="shared" si="104"/>
        <v>4.8808310492981809E-2</v>
      </c>
      <c r="T109" s="2">
        <f t="shared" si="116"/>
        <v>0.01</v>
      </c>
      <c r="U109" s="14">
        <f t="shared" si="105"/>
        <v>4.8808310492981809E-4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06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07"/>
        <v>5.0000000000000001E-3</v>
      </c>
      <c r="AT109" s="1">
        <f t="shared" si="117"/>
        <v>5.9780831049298178E-3</v>
      </c>
      <c r="AU109" s="9">
        <f t="shared" si="118"/>
        <v>64.789020833333339</v>
      </c>
      <c r="AV109" s="1">
        <f t="shared" si="119"/>
        <v>0.3</v>
      </c>
      <c r="AW109" s="1">
        <f t="shared" si="108"/>
        <v>7383.083333333333</v>
      </c>
      <c r="AX109" s="1">
        <f t="shared" si="109"/>
        <v>5747741.0300124716</v>
      </c>
    </row>
    <row r="110" spans="1:50" x14ac:dyDescent="0.15">
      <c r="C110" s="7">
        <v>5</v>
      </c>
      <c r="D110" s="8">
        <v>11.450836939128999</v>
      </c>
      <c r="E110" s="10">
        <f t="shared" si="110"/>
        <v>6.7160842792333302</v>
      </c>
      <c r="F110" s="7" t="s">
        <v>85</v>
      </c>
      <c r="G110" s="1">
        <v>6</v>
      </c>
      <c r="H110" s="9">
        <f t="shared" si="100"/>
        <v>11.450836939128999</v>
      </c>
      <c r="I110" s="9">
        <f t="shared" si="101"/>
        <v>284.60083693912895</v>
      </c>
      <c r="J110" s="9">
        <f t="shared" si="102"/>
        <v>7.3127488034293045E-2</v>
      </c>
      <c r="K110" s="9">
        <f t="shared" si="111"/>
        <v>64.789020833333339</v>
      </c>
      <c r="L110" s="9">
        <f t="shared" si="112"/>
        <v>0.64789020833333344</v>
      </c>
      <c r="M110" s="1" t="s">
        <v>83</v>
      </c>
      <c r="O110" s="9">
        <f t="shared" si="113"/>
        <v>1.3876738998956251</v>
      </c>
      <c r="P110" s="9">
        <f t="shared" si="103"/>
        <v>0.10147710651011808</v>
      </c>
      <c r="Q110" s="12">
        <f t="shared" si="114"/>
        <v>3.0443131953035423E-2</v>
      </c>
      <c r="R110" s="9">
        <f t="shared" si="115"/>
        <v>0.19436706250000002</v>
      </c>
      <c r="S110" s="13">
        <f t="shared" si="104"/>
        <v>0.15662701057199657</v>
      </c>
      <c r="T110" s="2">
        <f t="shared" si="116"/>
        <v>0.01</v>
      </c>
      <c r="U110" s="14">
        <f t="shared" si="105"/>
        <v>1.5662701057199658E-3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06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07"/>
        <v>5.0000000000000001E-3</v>
      </c>
      <c r="AT110" s="1">
        <f t="shared" si="117"/>
        <v>7.0562701057199657E-3</v>
      </c>
      <c r="AU110" s="9">
        <f t="shared" si="118"/>
        <v>64.789020833333339</v>
      </c>
      <c r="AV110" s="1">
        <f t="shared" si="119"/>
        <v>0.3</v>
      </c>
      <c r="AW110" s="1">
        <f t="shared" si="108"/>
        <v>7383.083333333333</v>
      </c>
      <c r="AX110" s="1">
        <f t="shared" si="109"/>
        <v>6784384.3074130742</v>
      </c>
    </row>
    <row r="111" spans="1:50" x14ac:dyDescent="0.15">
      <c r="C111" s="7">
        <v>6</v>
      </c>
      <c r="D111" s="8">
        <v>15.5715529419333</v>
      </c>
      <c r="E111" s="10">
        <f t="shared" si="110"/>
        <v>11.450836939128999</v>
      </c>
      <c r="F111" s="7" t="s">
        <v>83</v>
      </c>
      <c r="G111" s="1">
        <v>7</v>
      </c>
      <c r="H111" s="9">
        <f t="shared" si="100"/>
        <v>15.5715529419333</v>
      </c>
      <c r="I111" s="9">
        <f t="shared" si="101"/>
        <v>288.72155294193328</v>
      </c>
      <c r="J111" s="9">
        <f t="shared" si="102"/>
        <v>0.11916260374145257</v>
      </c>
      <c r="K111" s="9">
        <f t="shared" si="111"/>
        <v>64.789020833333339</v>
      </c>
      <c r="L111" s="9">
        <f t="shared" si="112"/>
        <v>0.64789020833333344</v>
      </c>
      <c r="M111" s="1" t="s">
        <v>83</v>
      </c>
      <c r="O111" s="9">
        <f t="shared" si="113"/>
        <v>1.9340870017188405</v>
      </c>
      <c r="P111" s="9">
        <f t="shared" si="103"/>
        <v>0.23047084298731629</v>
      </c>
      <c r="Q111" s="12">
        <f t="shared" si="114"/>
        <v>6.9141252896194882E-2</v>
      </c>
      <c r="R111" s="9">
        <f t="shared" si="115"/>
        <v>0.19436706250000002</v>
      </c>
      <c r="S111" s="13">
        <f t="shared" si="104"/>
        <v>0.35572515222940548</v>
      </c>
      <c r="T111" s="2">
        <f t="shared" si="116"/>
        <v>0.01</v>
      </c>
      <c r="U111" s="14">
        <f t="shared" si="105"/>
        <v>3.5572515222940548E-3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06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07"/>
        <v>7.4999999999999997E-3</v>
      </c>
      <c r="AT111" s="1">
        <f t="shared" si="117"/>
        <v>1.3507251522294053E-2</v>
      </c>
      <c r="AU111" s="9">
        <f t="shared" si="118"/>
        <v>64.789020833333339</v>
      </c>
      <c r="AV111" s="1">
        <f t="shared" si="119"/>
        <v>0.3</v>
      </c>
      <c r="AW111" s="1">
        <f t="shared" si="108"/>
        <v>7383.083333333333</v>
      </c>
      <c r="AX111" s="1">
        <f t="shared" si="109"/>
        <v>12986802.360336104</v>
      </c>
    </row>
    <row r="112" spans="1:50" x14ac:dyDescent="0.15">
      <c r="C112" s="7">
        <v>7</v>
      </c>
      <c r="D112" s="8">
        <v>19.4112897190323</v>
      </c>
      <c r="E112" s="10">
        <f t="shared" si="110"/>
        <v>15.5715529419333</v>
      </c>
      <c r="F112" s="7" t="s">
        <v>83</v>
      </c>
      <c r="G112" s="1">
        <v>8</v>
      </c>
      <c r="H112" s="9">
        <f t="shared" si="100"/>
        <v>19.4112897190323</v>
      </c>
      <c r="I112" s="9">
        <f t="shared" si="101"/>
        <v>292.56128971903229</v>
      </c>
      <c r="J112" s="9">
        <f t="shared" si="102"/>
        <v>0.18550816669856879</v>
      </c>
      <c r="K112" s="9">
        <f t="shared" si="111"/>
        <v>64.789020833333339</v>
      </c>
      <c r="L112" s="9">
        <f t="shared" si="112"/>
        <v>0.64789020833333344</v>
      </c>
      <c r="M112" s="1" t="s">
        <v>83</v>
      </c>
      <c r="O112" s="9">
        <f t="shared" si="113"/>
        <v>2.3515063670648577</v>
      </c>
      <c r="P112" s="9">
        <f t="shared" si="103"/>
        <v>0.43622363513421353</v>
      </c>
      <c r="Q112" s="12">
        <f t="shared" si="114"/>
        <v>0.13086709054026405</v>
      </c>
      <c r="R112" s="9">
        <f t="shared" si="115"/>
        <v>0.19436706250000002</v>
      </c>
      <c r="S112" s="13">
        <f t="shared" si="104"/>
        <v>0.67329870018622129</v>
      </c>
      <c r="T112" s="2">
        <f t="shared" si="116"/>
        <v>0.01</v>
      </c>
      <c r="U112" s="14">
        <f t="shared" si="105"/>
        <v>6.7329870018622128E-3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06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07"/>
        <v>7.4999999999999997E-3</v>
      </c>
      <c r="AT112" s="1">
        <f t="shared" si="117"/>
        <v>1.6682987001862212E-2</v>
      </c>
      <c r="AU112" s="9">
        <f t="shared" si="118"/>
        <v>64.789020833333339</v>
      </c>
      <c r="AV112" s="1">
        <f t="shared" si="119"/>
        <v>0.3</v>
      </c>
      <c r="AW112" s="1">
        <f t="shared" si="108"/>
        <v>7383.083333333333</v>
      </c>
      <c r="AX112" s="1">
        <f t="shared" si="109"/>
        <v>16040173.281414079</v>
      </c>
    </row>
    <row r="113" spans="1:53" x14ac:dyDescent="0.15">
      <c r="C113" s="7">
        <v>8</v>
      </c>
      <c r="D113" s="8">
        <v>18.8289578570968</v>
      </c>
      <c r="E113" s="10">
        <f t="shared" si="110"/>
        <v>19.4112897190323</v>
      </c>
      <c r="F113" s="7" t="s">
        <v>83</v>
      </c>
      <c r="G113" s="1">
        <v>9</v>
      </c>
      <c r="H113" s="9">
        <f t="shared" si="100"/>
        <v>18.8289578570968</v>
      </c>
      <c r="I113" s="9">
        <f t="shared" si="101"/>
        <v>291.97895785709676</v>
      </c>
      <c r="J113" s="9">
        <f t="shared" si="102"/>
        <v>0.17359445550579139</v>
      </c>
      <c r="K113" s="9">
        <f t="shared" si="111"/>
        <v>64.789020833333339</v>
      </c>
      <c r="L113" s="9">
        <f t="shared" si="112"/>
        <v>0.64789020833333344</v>
      </c>
      <c r="M113" s="1" t="s">
        <v>83</v>
      </c>
      <c r="O113" s="9">
        <f t="shared" si="113"/>
        <v>2.5631729402639776</v>
      </c>
      <c r="P113" s="9">
        <f t="shared" si="103"/>
        <v>0.44495261093230354</v>
      </c>
      <c r="Q113" s="12">
        <f t="shared" si="114"/>
        <v>0.13348578327969104</v>
      </c>
      <c r="R113" s="9">
        <f t="shared" si="115"/>
        <v>0.19436706250000002</v>
      </c>
      <c r="S113" s="13">
        <f t="shared" si="104"/>
        <v>0.68677162458886798</v>
      </c>
      <c r="T113" s="2">
        <f t="shared" si="116"/>
        <v>0.01</v>
      </c>
      <c r="U113" s="14">
        <f t="shared" si="105"/>
        <v>6.8677162458886803E-3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06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07"/>
        <v>7.4999999999999997E-3</v>
      </c>
      <c r="AT113" s="1">
        <f t="shared" si="117"/>
        <v>1.6817716245888681E-2</v>
      </c>
      <c r="AU113" s="9">
        <f t="shared" si="118"/>
        <v>64.789020833333339</v>
      </c>
      <c r="AV113" s="1">
        <f t="shared" si="119"/>
        <v>0.3</v>
      </c>
      <c r="AW113" s="1">
        <f t="shared" si="108"/>
        <v>7383.083333333333</v>
      </c>
      <c r="AX113" s="1">
        <f t="shared" si="109"/>
        <v>16169711.260435296</v>
      </c>
    </row>
    <row r="114" spans="1:53" x14ac:dyDescent="0.15">
      <c r="C114" s="7">
        <v>9</v>
      </c>
      <c r="D114" s="8">
        <v>11.596100054100001</v>
      </c>
      <c r="E114" s="10">
        <f t="shared" si="110"/>
        <v>18.8289578570968</v>
      </c>
      <c r="F114" s="7" t="s">
        <v>83</v>
      </c>
      <c r="G114" s="1">
        <v>10</v>
      </c>
      <c r="H114" s="9">
        <f t="shared" si="100"/>
        <v>11.596100054100001</v>
      </c>
      <c r="I114" s="9">
        <f t="shared" si="101"/>
        <v>284.7461000541</v>
      </c>
      <c r="J114" s="9">
        <f t="shared" si="102"/>
        <v>7.4415005887957353E-2</v>
      </c>
      <c r="K114" s="9">
        <f t="shared" si="111"/>
        <v>64.789020833333339</v>
      </c>
      <c r="L114" s="9">
        <f t="shared" si="112"/>
        <v>0.64789020833333344</v>
      </c>
      <c r="M114" s="1" t="s">
        <v>83</v>
      </c>
      <c r="O114" s="9">
        <f t="shared" si="113"/>
        <v>2.7661105376650075</v>
      </c>
      <c r="P114" s="9">
        <f t="shared" si="103"/>
        <v>0.20584013194708242</v>
      </c>
      <c r="Q114" s="12">
        <f t="shared" si="114"/>
        <v>6.1752039584124722E-2</v>
      </c>
      <c r="R114" s="9">
        <f t="shared" si="115"/>
        <v>0.19436706250000002</v>
      </c>
      <c r="S114" s="13">
        <f t="shared" si="104"/>
        <v>0.31770835443955281</v>
      </c>
      <c r="T114" s="2">
        <f t="shared" si="116"/>
        <v>0.01</v>
      </c>
      <c r="U114" s="14">
        <f t="shared" si="105"/>
        <v>3.177083544395528E-3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06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07"/>
        <v>7.4999999999999997E-3</v>
      </c>
      <c r="AT114" s="1">
        <f t="shared" si="117"/>
        <v>1.3127083544395526E-2</v>
      </c>
      <c r="AU114" s="9">
        <f t="shared" si="118"/>
        <v>64.789020833333339</v>
      </c>
      <c r="AV114" s="1">
        <f t="shared" si="119"/>
        <v>0.3</v>
      </c>
      <c r="AW114" s="1">
        <f t="shared" si="108"/>
        <v>7383.083333333333</v>
      </c>
      <c r="AX114" s="1">
        <f t="shared" si="109"/>
        <v>12621282.670075811</v>
      </c>
    </row>
    <row r="115" spans="1:53" x14ac:dyDescent="0.15">
      <c r="C115" s="7">
        <v>10</v>
      </c>
      <c r="D115" s="8">
        <v>7.0730822347741897</v>
      </c>
      <c r="E115" s="10">
        <f t="shared" si="110"/>
        <v>11.596100054100001</v>
      </c>
      <c r="F115" s="7" t="s">
        <v>83</v>
      </c>
      <c r="G115" s="1">
        <v>11</v>
      </c>
      <c r="H115" s="9">
        <f t="shared" si="100"/>
        <v>7.0730822347741897</v>
      </c>
      <c r="I115" s="9">
        <f t="shared" si="101"/>
        <v>280.22308223477415</v>
      </c>
      <c r="J115" s="9">
        <f t="shared" si="102"/>
        <v>4.2851029997955786E-2</v>
      </c>
      <c r="K115" s="9">
        <f t="shared" si="111"/>
        <v>64.789020833333339</v>
      </c>
      <c r="L115" s="9">
        <f t="shared" si="112"/>
        <v>0.64789020833333344</v>
      </c>
      <c r="M115" s="1" t="s">
        <v>85</v>
      </c>
      <c r="N115" s="9">
        <f>(O114-P114)*$C$21/100</f>
        <v>2.4322568854320288</v>
      </c>
      <c r="O115" s="9">
        <f t="shared" si="113"/>
        <v>0.77590372861922985</v>
      </c>
      <c r="P115" s="9">
        <f t="shared" si="103"/>
        <v>3.3248273950588367E-2</v>
      </c>
      <c r="Q115" s="12">
        <f t="shared" si="114"/>
        <v>9.9744821851765093E-3</v>
      </c>
      <c r="R115" s="9">
        <f t="shared" si="115"/>
        <v>0.19436706250000002</v>
      </c>
      <c r="S115" s="13">
        <f t="shared" si="104"/>
        <v>5.1317759587875177E-2</v>
      </c>
      <c r="T115" s="2">
        <f t="shared" si="116"/>
        <v>0.01</v>
      </c>
      <c r="U115" s="14">
        <f t="shared" si="105"/>
        <v>5.131775958787518E-4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06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07"/>
        <v>5.0000000000000001E-3</v>
      </c>
      <c r="AT115" s="1">
        <f t="shared" si="117"/>
        <v>6.0031775958787519E-3</v>
      </c>
      <c r="AU115" s="9">
        <f t="shared" si="118"/>
        <v>64.789020833333339</v>
      </c>
      <c r="AV115" s="1">
        <f t="shared" si="119"/>
        <v>0.3</v>
      </c>
      <c r="AW115" s="1">
        <f t="shared" si="108"/>
        <v>7383.083333333333</v>
      </c>
      <c r="AX115" s="1">
        <f t="shared" si="109"/>
        <v>5771868.6028017355</v>
      </c>
    </row>
    <row r="116" spans="1:53" x14ac:dyDescent="0.15">
      <c r="C116" s="7">
        <v>11</v>
      </c>
      <c r="D116" s="8">
        <v>4.7718097110333302</v>
      </c>
      <c r="E116" s="10">
        <f t="shared" si="110"/>
        <v>7.0730822347741897</v>
      </c>
      <c r="F116" s="7" t="s">
        <v>85</v>
      </c>
      <c r="G116" s="1">
        <v>12</v>
      </c>
      <c r="H116" s="9">
        <f t="shared" si="100"/>
        <v>4.7718097110333302</v>
      </c>
      <c r="I116" s="9">
        <f t="shared" si="101"/>
        <v>277.92180971103329</v>
      </c>
      <c r="J116" s="9">
        <f t="shared" si="102"/>
        <v>3.2137325467812936E-2</v>
      </c>
      <c r="K116" s="9">
        <f t="shared" si="111"/>
        <v>64.789020833333339</v>
      </c>
      <c r="L116" s="9">
        <f t="shared" si="112"/>
        <v>0.64789020833333344</v>
      </c>
      <c r="M116" s="1" t="s">
        <v>83</v>
      </c>
      <c r="O116" s="9">
        <f t="shared" si="113"/>
        <v>1.390545663001975</v>
      </c>
      <c r="P116" s="9">
        <f t="shared" si="103"/>
        <v>4.4688418549750197E-2</v>
      </c>
      <c r="Q116" s="12">
        <f t="shared" si="114"/>
        <v>1.3406525564925059E-2</v>
      </c>
      <c r="R116" s="9">
        <f t="shared" si="115"/>
        <v>0.19436706250000002</v>
      </c>
      <c r="S116" s="13">
        <f t="shared" si="104"/>
        <v>6.8975295466664047E-2</v>
      </c>
      <c r="T116" s="2">
        <f t="shared" si="116"/>
        <v>0.01</v>
      </c>
      <c r="U116" s="14">
        <f t="shared" si="105"/>
        <v>6.8975295466664052E-4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06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07"/>
        <v>5.0000000000000001E-3</v>
      </c>
      <c r="AT116" s="1">
        <f t="shared" si="117"/>
        <v>6.1797529546666402E-3</v>
      </c>
      <c r="AU116" s="9">
        <f t="shared" si="118"/>
        <v>64.789020833333339</v>
      </c>
      <c r="AV116" s="1">
        <f t="shared" si="119"/>
        <v>0.3</v>
      </c>
      <c r="AW116" s="1">
        <f t="shared" si="108"/>
        <v>7383.083333333333</v>
      </c>
      <c r="AX116" s="1">
        <f t="shared" si="109"/>
        <v>5941640.3200529348</v>
      </c>
      <c r="AY116" s="1">
        <f>SUM(AX105:AX116)</f>
        <v>104976701.5042726</v>
      </c>
    </row>
    <row r="117" spans="1:53" x14ac:dyDescent="0.15">
      <c r="C117" s="7">
        <v>12</v>
      </c>
      <c r="D117" s="8">
        <v>1.5165564349032301</v>
      </c>
      <c r="E117" s="10">
        <f t="shared" si="110"/>
        <v>4.7718097110333302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-0.280124886645161</v>
      </c>
      <c r="E121" s="7"/>
      <c r="F121" s="7"/>
      <c r="G121" s="1">
        <v>1</v>
      </c>
      <c r="H121" s="9">
        <f t="shared" ref="H121:H132" si="120">E122</f>
        <v>-0.280124886645161</v>
      </c>
      <c r="I121" s="9">
        <f t="shared" ref="I121:I132" si="121">H121+273.15</f>
        <v>272.86987511335479</v>
      </c>
      <c r="J121" s="9">
        <f t="shared" ref="J121:J132" si="122">EXP(($C$15*(I121-$C$13))/($C$16*I121*$C$13))</f>
        <v>1.6800199867343449E-2</v>
      </c>
      <c r="K121" s="9">
        <f>$B$121/12</f>
        <v>28.47</v>
      </c>
      <c r="L121" s="9">
        <f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3">O121*J121</f>
        <v>4.7830169022326802E-3</v>
      </c>
      <c r="Q121" s="12">
        <f>P121*$B$123</f>
        <v>1.5783955777367846E-3</v>
      </c>
      <c r="R121" s="9">
        <f>L121*$B$123</f>
        <v>9.3951000000000007E-2</v>
      </c>
      <c r="S121" s="13">
        <f t="shared" ref="S121:S132" si="124">Q121/R121</f>
        <v>1.6800199867343452E-2</v>
      </c>
      <c r="T121" s="2">
        <f>$B$122/100</f>
        <v>0.01</v>
      </c>
      <c r="U121" s="14">
        <f t="shared" ref="U121:U132" si="125">S121*T121</f>
        <v>1.6800199867343454E-4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26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27">AR121*AQ121</f>
        <v>5.0000000000000001E-3</v>
      </c>
      <c r="AT121" s="1">
        <f>(AS121+AM121+AD121+AA121+U121+X121+AG121+AJ121+AP121)</f>
        <v>5.6580019986734349E-3</v>
      </c>
      <c r="AU121" s="9">
        <f>$B$121/12</f>
        <v>28.47</v>
      </c>
      <c r="AV121" s="1">
        <f>$B$123</f>
        <v>0.33</v>
      </c>
      <c r="AW121" s="1">
        <f t="shared" ref="AW121:AW132" si="128">$E$8/12</f>
        <v>0</v>
      </c>
      <c r="AX121" s="1">
        <f>AW121*10000*AV121*0.67*AU121*AT121</f>
        <v>0</v>
      </c>
      <c r="AZ121" s="1">
        <f t="shared" ref="AZ121:AZ132" si="129">$E$9/12</f>
        <v>0</v>
      </c>
      <c r="BA121" s="1">
        <f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-0.89760457525806403</v>
      </c>
      <c r="E122" s="10">
        <f t="shared" ref="E122:E133" si="130">D121</f>
        <v>-0.280124886645161</v>
      </c>
      <c r="F122" s="7" t="s">
        <v>83</v>
      </c>
      <c r="G122" s="1">
        <v>2</v>
      </c>
      <c r="H122" s="9">
        <f t="shared" si="120"/>
        <v>-0.89760457525806403</v>
      </c>
      <c r="I122" s="9">
        <f t="shared" si="121"/>
        <v>272.25239542474191</v>
      </c>
      <c r="J122" s="9">
        <f t="shared" si="122"/>
        <v>1.5494118266783789E-2</v>
      </c>
      <c r="K122" s="9">
        <f t="shared" ref="K122:K132" si="131">$B$121/12</f>
        <v>28.47</v>
      </c>
      <c r="L122" s="9">
        <f t="shared" ref="L122:L132" si="132">K122*$B$122/100</f>
        <v>0.28470000000000001</v>
      </c>
      <c r="M122" s="1" t="s">
        <v>83</v>
      </c>
      <c r="O122" s="9">
        <f t="shared" ref="O122:O132" si="133">L122+O121-P121-N122</f>
        <v>0.56461698309776731</v>
      </c>
      <c r="P122" s="9">
        <f t="shared" si="123"/>
        <v>8.7482423115514702E-3</v>
      </c>
      <c r="Q122" s="12">
        <f t="shared" ref="Q122:Q132" si="134">P122*$B$123</f>
        <v>2.8869199628119855E-3</v>
      </c>
      <c r="R122" s="9">
        <f t="shared" ref="R122:R132" si="135">L122*$B$123</f>
        <v>9.3951000000000007E-2</v>
      </c>
      <c r="S122" s="13">
        <f t="shared" si="124"/>
        <v>3.0727932249917354E-2</v>
      </c>
      <c r="T122" s="2">
        <f t="shared" ref="T122:T132" si="136">$B$122/100</f>
        <v>0.01</v>
      </c>
      <c r="U122" s="14">
        <f t="shared" si="125"/>
        <v>3.0727932249917356E-4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26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27"/>
        <v>5.0000000000000001E-3</v>
      </c>
      <c r="AT122" s="1">
        <f t="shared" ref="AT122:AT132" si="137">(AS122+AM122+AD122+AA122+U122+X122+AG122+AJ122+AP122)</f>
        <v>5.7972793224991739E-3</v>
      </c>
      <c r="AU122" s="9">
        <f t="shared" ref="AU122:AU132" si="138">$B$121/12</f>
        <v>28.47</v>
      </c>
      <c r="AV122" s="1">
        <f t="shared" ref="AV122:AV132" si="139">$B$123</f>
        <v>0.33</v>
      </c>
      <c r="AW122" s="1">
        <f t="shared" si="128"/>
        <v>0</v>
      </c>
      <c r="AX122" s="1">
        <f t="shared" ref="AX122:AX132" si="140">AW122*10000*AV122*0.67*AU122*AT122</f>
        <v>0</v>
      </c>
      <c r="AZ122" s="1">
        <f t="shared" si="129"/>
        <v>0</v>
      </c>
      <c r="BA122" s="1">
        <f t="shared" ref="BA122:BA132" si="141">AZ122*10000*AV122*0.67*AU122*AT122</f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-1.80194508175</v>
      </c>
      <c r="E123" s="10">
        <f t="shared" si="130"/>
        <v>-0.89760457525806403</v>
      </c>
      <c r="F123" s="7" t="s">
        <v>83</v>
      </c>
      <c r="G123" s="1">
        <v>3</v>
      </c>
      <c r="H123" s="9">
        <f t="shared" si="120"/>
        <v>-1.80194508175</v>
      </c>
      <c r="I123" s="9">
        <f t="shared" si="121"/>
        <v>271.34805491825</v>
      </c>
      <c r="J123" s="9">
        <f t="shared" si="122"/>
        <v>1.3753149828169496E-2</v>
      </c>
      <c r="K123" s="9">
        <f t="shared" si="131"/>
        <v>28.47</v>
      </c>
      <c r="L123" s="9">
        <f t="shared" si="132"/>
        <v>0.28470000000000001</v>
      </c>
      <c r="M123" s="1" t="s">
        <v>83</v>
      </c>
      <c r="O123" s="9">
        <f t="shared" si="133"/>
        <v>0.84056874078621591</v>
      </c>
      <c r="P123" s="9">
        <f t="shared" si="123"/>
        <v>1.1560467832908594E-2</v>
      </c>
      <c r="Q123" s="12">
        <f t="shared" si="134"/>
        <v>3.8149543848598364E-3</v>
      </c>
      <c r="R123" s="9">
        <f t="shared" si="135"/>
        <v>9.3951000000000007E-2</v>
      </c>
      <c r="S123" s="13">
        <f t="shared" si="124"/>
        <v>4.0605787962446765E-2</v>
      </c>
      <c r="T123" s="2">
        <f t="shared" si="136"/>
        <v>0.01</v>
      </c>
      <c r="U123" s="14">
        <f t="shared" si="125"/>
        <v>4.0605787962446764E-4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26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27"/>
        <v>5.0000000000000001E-3</v>
      </c>
      <c r="AT123" s="1">
        <f t="shared" si="137"/>
        <v>5.8960578796244676E-3</v>
      </c>
      <c r="AU123" s="9">
        <f t="shared" si="138"/>
        <v>28.47</v>
      </c>
      <c r="AV123" s="1">
        <f t="shared" si="139"/>
        <v>0.33</v>
      </c>
      <c r="AW123" s="1">
        <f t="shared" si="128"/>
        <v>0</v>
      </c>
      <c r="AX123" s="1">
        <f t="shared" si="140"/>
        <v>0</v>
      </c>
      <c r="AZ123" s="1">
        <f t="shared" si="129"/>
        <v>0</v>
      </c>
      <c r="BA123" s="1">
        <f t="shared" si="141"/>
        <v>0</v>
      </c>
    </row>
    <row r="124" spans="1:53" x14ac:dyDescent="0.15">
      <c r="C124" s="7">
        <v>3</v>
      </c>
      <c r="D124" s="8">
        <v>2.8894355721935501</v>
      </c>
      <c r="E124" s="10">
        <f t="shared" si="130"/>
        <v>-1.80194508175</v>
      </c>
      <c r="F124" s="7" t="s">
        <v>83</v>
      </c>
      <c r="G124" s="1">
        <v>4</v>
      </c>
      <c r="H124" s="9">
        <f t="shared" si="120"/>
        <v>2.8894355721935501</v>
      </c>
      <c r="I124" s="9">
        <f t="shared" si="121"/>
        <v>276.03943557219355</v>
      </c>
      <c r="J124" s="9">
        <f t="shared" si="122"/>
        <v>2.5307774707251349E-2</v>
      </c>
      <c r="K124" s="9">
        <f t="shared" si="131"/>
        <v>28.47</v>
      </c>
      <c r="L124" s="9">
        <f t="shared" si="132"/>
        <v>0.28470000000000001</v>
      </c>
      <c r="M124" s="1" t="s">
        <v>83</v>
      </c>
      <c r="O124" s="9">
        <f t="shared" si="133"/>
        <v>1.1137082729533072</v>
      </c>
      <c r="P124" s="9">
        <f t="shared" si="123"/>
        <v>2.8185478061504291E-2</v>
      </c>
      <c r="Q124" s="12">
        <f t="shared" si="134"/>
        <v>9.3012077602964167E-3</v>
      </c>
      <c r="R124" s="9">
        <f t="shared" si="135"/>
        <v>9.3951000000000007E-2</v>
      </c>
      <c r="S124" s="13">
        <f t="shared" si="124"/>
        <v>9.9000625435561262E-2</v>
      </c>
      <c r="T124" s="2">
        <f t="shared" si="136"/>
        <v>0.01</v>
      </c>
      <c r="U124" s="14">
        <f t="shared" si="125"/>
        <v>9.9000625435561262E-4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26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27"/>
        <v>5.0000000000000001E-3</v>
      </c>
      <c r="AT124" s="1">
        <f t="shared" si="137"/>
        <v>6.4800062543556129E-3</v>
      </c>
      <c r="AU124" s="9">
        <f t="shared" si="138"/>
        <v>28.47</v>
      </c>
      <c r="AV124" s="1">
        <f t="shared" si="139"/>
        <v>0.33</v>
      </c>
      <c r="AW124" s="1">
        <f t="shared" si="128"/>
        <v>0</v>
      </c>
      <c r="AX124" s="1">
        <f t="shared" si="140"/>
        <v>0</v>
      </c>
      <c r="AZ124" s="1">
        <f t="shared" si="129"/>
        <v>0</v>
      </c>
      <c r="BA124" s="1">
        <f t="shared" si="141"/>
        <v>0</v>
      </c>
    </row>
    <row r="125" spans="1:53" x14ac:dyDescent="0.15">
      <c r="C125" s="7">
        <v>4</v>
      </c>
      <c r="D125" s="8">
        <v>6.7160842792333302</v>
      </c>
      <c r="E125" s="10">
        <f t="shared" si="130"/>
        <v>2.8894355721935501</v>
      </c>
      <c r="F125" s="7" t="s">
        <v>83</v>
      </c>
      <c r="G125" s="1">
        <v>5</v>
      </c>
      <c r="H125" s="9">
        <f t="shared" si="120"/>
        <v>6.7160842792333302</v>
      </c>
      <c r="I125" s="9">
        <f t="shared" si="121"/>
        <v>279.86608427923329</v>
      </c>
      <c r="J125" s="9">
        <f t="shared" si="122"/>
        <v>4.0993227452002949E-2</v>
      </c>
      <c r="K125" s="9">
        <f t="shared" si="131"/>
        <v>28.47</v>
      </c>
      <c r="L125" s="9">
        <f t="shared" si="132"/>
        <v>0.28470000000000001</v>
      </c>
      <c r="M125" s="1" t="s">
        <v>85</v>
      </c>
      <c r="N125" s="9">
        <f>(O124-P124)*$C$21/100</f>
        <v>1.0312466551472128</v>
      </c>
      <c r="O125" s="9">
        <f t="shared" si="133"/>
        <v>0.33897613974459007</v>
      </c>
      <c r="P125" s="9">
        <f t="shared" si="123"/>
        <v>1.3895725997351917E-2</v>
      </c>
      <c r="Q125" s="12">
        <f t="shared" si="134"/>
        <v>4.5855895791261326E-3</v>
      </c>
      <c r="R125" s="9">
        <f t="shared" si="135"/>
        <v>9.3951000000000007E-2</v>
      </c>
      <c r="S125" s="13">
        <f t="shared" si="124"/>
        <v>4.8808310492981795E-2</v>
      </c>
      <c r="T125" s="2">
        <f t="shared" si="136"/>
        <v>0.01</v>
      </c>
      <c r="U125" s="14">
        <f t="shared" si="125"/>
        <v>4.8808310492981798E-4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26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27"/>
        <v>5.0000000000000001E-3</v>
      </c>
      <c r="AT125" s="1">
        <f t="shared" si="137"/>
        <v>5.9780831049298178E-3</v>
      </c>
      <c r="AU125" s="9">
        <f t="shared" si="138"/>
        <v>28.47</v>
      </c>
      <c r="AV125" s="1">
        <f t="shared" si="139"/>
        <v>0.33</v>
      </c>
      <c r="AW125" s="1">
        <f t="shared" si="128"/>
        <v>0</v>
      </c>
      <c r="AX125" s="1">
        <f t="shared" si="140"/>
        <v>0</v>
      </c>
      <c r="AZ125" s="1">
        <f t="shared" si="129"/>
        <v>0</v>
      </c>
      <c r="BA125" s="1">
        <f t="shared" si="141"/>
        <v>0</v>
      </c>
    </row>
    <row r="126" spans="1:53" x14ac:dyDescent="0.15">
      <c r="C126" s="7">
        <v>5</v>
      </c>
      <c r="D126" s="8">
        <v>11.450836939128999</v>
      </c>
      <c r="E126" s="10">
        <f t="shared" si="130"/>
        <v>6.7160842792333302</v>
      </c>
      <c r="F126" s="7" t="s">
        <v>85</v>
      </c>
      <c r="G126" s="1">
        <v>6</v>
      </c>
      <c r="H126" s="9">
        <f t="shared" si="120"/>
        <v>11.450836939128999</v>
      </c>
      <c r="I126" s="9">
        <f t="shared" si="121"/>
        <v>284.60083693912895</v>
      </c>
      <c r="J126" s="9">
        <f t="shared" si="122"/>
        <v>7.3127488034293045E-2</v>
      </c>
      <c r="K126" s="9">
        <f t="shared" si="131"/>
        <v>28.47</v>
      </c>
      <c r="L126" s="9">
        <f t="shared" si="132"/>
        <v>0.28470000000000001</v>
      </c>
      <c r="M126" s="1" t="s">
        <v>83</v>
      </c>
      <c r="O126" s="9">
        <f t="shared" si="133"/>
        <v>0.60978041374723813</v>
      </c>
      <c r="P126" s="9">
        <f t="shared" si="123"/>
        <v>4.459170990984742E-2</v>
      </c>
      <c r="Q126" s="12">
        <f t="shared" si="134"/>
        <v>1.471526427024965E-2</v>
      </c>
      <c r="R126" s="9">
        <f t="shared" si="135"/>
        <v>9.3951000000000007E-2</v>
      </c>
      <c r="S126" s="13">
        <f t="shared" si="124"/>
        <v>0.15662701057199654</v>
      </c>
      <c r="T126" s="2">
        <f t="shared" si="136"/>
        <v>0.01</v>
      </c>
      <c r="U126" s="14">
        <f t="shared" si="125"/>
        <v>1.5662701057199656E-3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26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27"/>
        <v>5.0000000000000001E-3</v>
      </c>
      <c r="AT126" s="1">
        <f t="shared" si="137"/>
        <v>7.0562701057199657E-3</v>
      </c>
      <c r="AU126" s="9">
        <f t="shared" si="138"/>
        <v>28.47</v>
      </c>
      <c r="AV126" s="1">
        <f t="shared" si="139"/>
        <v>0.33</v>
      </c>
      <c r="AW126" s="1">
        <f t="shared" si="128"/>
        <v>0</v>
      </c>
      <c r="AX126" s="1">
        <f t="shared" si="140"/>
        <v>0</v>
      </c>
      <c r="AZ126" s="1">
        <f t="shared" si="129"/>
        <v>0</v>
      </c>
      <c r="BA126" s="1">
        <f t="shared" si="141"/>
        <v>0</v>
      </c>
    </row>
    <row r="127" spans="1:53" x14ac:dyDescent="0.15">
      <c r="C127" s="7">
        <v>6</v>
      </c>
      <c r="D127" s="8">
        <v>15.5715529419333</v>
      </c>
      <c r="E127" s="10">
        <f t="shared" si="130"/>
        <v>11.450836939128999</v>
      </c>
      <c r="F127" s="7" t="s">
        <v>83</v>
      </c>
      <c r="G127" s="1">
        <v>7</v>
      </c>
      <c r="H127" s="9">
        <f t="shared" si="120"/>
        <v>15.5715529419333</v>
      </c>
      <c r="I127" s="9">
        <f t="shared" si="121"/>
        <v>288.72155294193328</v>
      </c>
      <c r="J127" s="9">
        <f t="shared" si="122"/>
        <v>0.11916260374145257</v>
      </c>
      <c r="K127" s="9">
        <f t="shared" si="131"/>
        <v>28.47</v>
      </c>
      <c r="L127" s="9">
        <f t="shared" si="132"/>
        <v>0.28470000000000001</v>
      </c>
      <c r="M127" s="1" t="s">
        <v>83</v>
      </c>
      <c r="O127" s="9">
        <f t="shared" si="133"/>
        <v>0.84988870383739079</v>
      </c>
      <c r="P127" s="9">
        <f t="shared" si="123"/>
        <v>0.10127495083971175</v>
      </c>
      <c r="Q127" s="12">
        <f t="shared" si="134"/>
        <v>3.3420733777104882E-2</v>
      </c>
      <c r="R127" s="9">
        <f t="shared" si="135"/>
        <v>9.3951000000000007E-2</v>
      </c>
      <c r="S127" s="13">
        <f t="shared" si="124"/>
        <v>0.35572515222940554</v>
      </c>
      <c r="T127" s="2">
        <f t="shared" si="136"/>
        <v>0.01</v>
      </c>
      <c r="U127" s="14">
        <f t="shared" si="125"/>
        <v>3.5572515222940557E-3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26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27"/>
        <v>7.4999999999999997E-3</v>
      </c>
      <c r="AT127" s="1">
        <f t="shared" si="137"/>
        <v>1.3507251522294057E-2</v>
      </c>
      <c r="AU127" s="9">
        <f t="shared" si="138"/>
        <v>28.47</v>
      </c>
      <c r="AV127" s="1">
        <f t="shared" si="139"/>
        <v>0.33</v>
      </c>
      <c r="AW127" s="1">
        <f t="shared" si="128"/>
        <v>0</v>
      </c>
      <c r="AX127" s="1">
        <f t="shared" si="140"/>
        <v>0</v>
      </c>
      <c r="AZ127" s="1">
        <f t="shared" si="129"/>
        <v>0</v>
      </c>
      <c r="BA127" s="1">
        <f t="shared" si="141"/>
        <v>0</v>
      </c>
    </row>
    <row r="128" spans="1:53" x14ac:dyDescent="0.15">
      <c r="C128" s="7">
        <v>7</v>
      </c>
      <c r="D128" s="8">
        <v>19.4112897190323</v>
      </c>
      <c r="E128" s="10">
        <f t="shared" si="130"/>
        <v>15.5715529419333</v>
      </c>
      <c r="F128" s="7" t="s">
        <v>83</v>
      </c>
      <c r="G128" s="1">
        <v>8</v>
      </c>
      <c r="H128" s="9">
        <f t="shared" si="120"/>
        <v>19.4112897190323</v>
      </c>
      <c r="I128" s="9">
        <f t="shared" si="121"/>
        <v>292.56128971903229</v>
      </c>
      <c r="J128" s="9">
        <f t="shared" si="122"/>
        <v>0.18550816669856879</v>
      </c>
      <c r="K128" s="9">
        <f t="shared" si="131"/>
        <v>28.47</v>
      </c>
      <c r="L128" s="9">
        <f t="shared" si="132"/>
        <v>0.28470000000000001</v>
      </c>
      <c r="M128" s="1" t="s">
        <v>83</v>
      </c>
      <c r="O128" s="9">
        <f t="shared" si="133"/>
        <v>1.033313752997679</v>
      </c>
      <c r="P128" s="9">
        <f t="shared" si="123"/>
        <v>0.19168813994301717</v>
      </c>
      <c r="Q128" s="12">
        <f t="shared" si="134"/>
        <v>6.3257086181195674E-2</v>
      </c>
      <c r="R128" s="9">
        <f t="shared" si="135"/>
        <v>9.3951000000000007E-2</v>
      </c>
      <c r="S128" s="13">
        <f t="shared" si="124"/>
        <v>0.67329870018622118</v>
      </c>
      <c r="T128" s="2">
        <f t="shared" si="136"/>
        <v>0.01</v>
      </c>
      <c r="U128" s="14">
        <f t="shared" si="125"/>
        <v>6.7329870018622119E-3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26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27"/>
        <v>7.4999999999999997E-3</v>
      </c>
      <c r="AT128" s="1">
        <f t="shared" si="137"/>
        <v>1.6682987001862212E-2</v>
      </c>
      <c r="AU128" s="9">
        <f t="shared" si="138"/>
        <v>28.47</v>
      </c>
      <c r="AV128" s="1">
        <f t="shared" si="139"/>
        <v>0.33</v>
      </c>
      <c r="AW128" s="1">
        <f t="shared" si="128"/>
        <v>0</v>
      </c>
      <c r="AX128" s="1">
        <f t="shared" si="140"/>
        <v>0</v>
      </c>
      <c r="AZ128" s="1">
        <f t="shared" si="129"/>
        <v>0</v>
      </c>
      <c r="BA128" s="1">
        <f t="shared" si="141"/>
        <v>0</v>
      </c>
    </row>
    <row r="129" spans="1:54" x14ac:dyDescent="0.15">
      <c r="C129" s="7">
        <v>8</v>
      </c>
      <c r="D129" s="8">
        <v>18.8289578570968</v>
      </c>
      <c r="E129" s="10">
        <f t="shared" si="130"/>
        <v>19.4112897190323</v>
      </c>
      <c r="F129" s="7" t="s">
        <v>83</v>
      </c>
      <c r="G129" s="1">
        <v>9</v>
      </c>
      <c r="H129" s="9">
        <f t="shared" si="120"/>
        <v>18.8289578570968</v>
      </c>
      <c r="I129" s="9">
        <f t="shared" si="121"/>
        <v>291.97895785709676</v>
      </c>
      <c r="J129" s="9">
        <f t="shared" si="122"/>
        <v>0.17359445550579139</v>
      </c>
      <c r="K129" s="9">
        <f t="shared" si="131"/>
        <v>28.47</v>
      </c>
      <c r="L129" s="9">
        <f t="shared" si="132"/>
        <v>0.28470000000000001</v>
      </c>
      <c r="M129" s="1" t="s">
        <v>83</v>
      </c>
      <c r="O129" s="9">
        <f t="shared" si="133"/>
        <v>1.1263256130546617</v>
      </c>
      <c r="P129" s="9">
        <f t="shared" si="123"/>
        <v>0.19552388152045069</v>
      </c>
      <c r="Q129" s="12">
        <f t="shared" si="134"/>
        <v>6.4522880901748736E-2</v>
      </c>
      <c r="R129" s="9">
        <f t="shared" si="135"/>
        <v>9.3951000000000007E-2</v>
      </c>
      <c r="S129" s="13">
        <f t="shared" si="124"/>
        <v>0.68677162458886798</v>
      </c>
      <c r="T129" s="2">
        <f t="shared" si="136"/>
        <v>0.01</v>
      </c>
      <c r="U129" s="14">
        <f t="shared" si="125"/>
        <v>6.8677162458886803E-3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26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27"/>
        <v>7.4999999999999997E-3</v>
      </c>
      <c r="AT129" s="1">
        <f t="shared" si="137"/>
        <v>1.6817716245888681E-2</v>
      </c>
      <c r="AU129" s="9">
        <f t="shared" si="138"/>
        <v>28.47</v>
      </c>
      <c r="AV129" s="1">
        <f t="shared" si="139"/>
        <v>0.33</v>
      </c>
      <c r="AW129" s="1">
        <f t="shared" si="128"/>
        <v>0</v>
      </c>
      <c r="AX129" s="1">
        <f t="shared" si="140"/>
        <v>0</v>
      </c>
      <c r="AZ129" s="1">
        <f t="shared" si="129"/>
        <v>0</v>
      </c>
      <c r="BA129" s="1">
        <f t="shared" si="141"/>
        <v>0</v>
      </c>
    </row>
    <row r="130" spans="1:54" x14ac:dyDescent="0.15">
      <c r="C130" s="7">
        <v>9</v>
      </c>
      <c r="D130" s="8">
        <v>11.596100054100001</v>
      </c>
      <c r="E130" s="10">
        <f t="shared" si="130"/>
        <v>18.8289578570968</v>
      </c>
      <c r="F130" s="7" t="s">
        <v>83</v>
      </c>
      <c r="G130" s="1">
        <v>10</v>
      </c>
      <c r="H130" s="9">
        <f t="shared" si="120"/>
        <v>11.596100054100001</v>
      </c>
      <c r="I130" s="9">
        <f t="shared" si="121"/>
        <v>284.7461000541</v>
      </c>
      <c r="J130" s="9">
        <f t="shared" si="122"/>
        <v>7.4415005887957353E-2</v>
      </c>
      <c r="K130" s="9">
        <f t="shared" si="131"/>
        <v>28.47</v>
      </c>
      <c r="L130" s="9">
        <f t="shared" si="132"/>
        <v>0.28470000000000001</v>
      </c>
      <c r="M130" s="1" t="s">
        <v>83</v>
      </c>
      <c r="O130" s="9">
        <f t="shared" si="133"/>
        <v>1.2155017315342109</v>
      </c>
      <c r="P130" s="9">
        <f t="shared" si="123"/>
        <v>9.0451568508940663E-2</v>
      </c>
      <c r="Q130" s="12">
        <f t="shared" si="134"/>
        <v>2.9849017607950421E-2</v>
      </c>
      <c r="R130" s="9">
        <f t="shared" si="135"/>
        <v>9.3951000000000007E-2</v>
      </c>
      <c r="S130" s="13">
        <f t="shared" si="124"/>
        <v>0.31770835443955275</v>
      </c>
      <c r="T130" s="2">
        <f t="shared" si="136"/>
        <v>0.01</v>
      </c>
      <c r="U130" s="14">
        <f t="shared" si="125"/>
        <v>3.1770835443955276E-3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26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27"/>
        <v>7.4999999999999997E-3</v>
      </c>
      <c r="AT130" s="1">
        <f t="shared" si="137"/>
        <v>1.3127083544395526E-2</v>
      </c>
      <c r="AU130" s="9">
        <f t="shared" si="138"/>
        <v>28.47</v>
      </c>
      <c r="AV130" s="1">
        <f t="shared" si="139"/>
        <v>0.33</v>
      </c>
      <c r="AW130" s="1">
        <f t="shared" si="128"/>
        <v>0</v>
      </c>
      <c r="AX130" s="1">
        <f t="shared" si="140"/>
        <v>0</v>
      </c>
      <c r="AZ130" s="1">
        <f t="shared" si="129"/>
        <v>0</v>
      </c>
      <c r="BA130" s="1">
        <f t="shared" si="141"/>
        <v>0</v>
      </c>
    </row>
    <row r="131" spans="1:54" x14ac:dyDescent="0.15">
      <c r="C131" s="7">
        <v>10</v>
      </c>
      <c r="D131" s="8">
        <v>7.0730822347741897</v>
      </c>
      <c r="E131" s="10">
        <f t="shared" si="130"/>
        <v>11.596100054100001</v>
      </c>
      <c r="F131" s="7" t="s">
        <v>83</v>
      </c>
      <c r="G131" s="1">
        <v>11</v>
      </c>
      <c r="H131" s="9">
        <f t="shared" si="120"/>
        <v>7.0730822347741897</v>
      </c>
      <c r="I131" s="9">
        <f t="shared" si="121"/>
        <v>280.22308223477415</v>
      </c>
      <c r="J131" s="9">
        <f t="shared" si="122"/>
        <v>4.2851029997955786E-2</v>
      </c>
      <c r="K131" s="9">
        <f t="shared" si="131"/>
        <v>28.47</v>
      </c>
      <c r="L131" s="9">
        <f t="shared" si="132"/>
        <v>0.28470000000000001</v>
      </c>
      <c r="M131" s="1" t="s">
        <v>85</v>
      </c>
      <c r="N131" s="9">
        <f>(O130-P130)*$C$21/100</f>
        <v>1.0687976548740068</v>
      </c>
      <c r="O131" s="9">
        <f t="shared" si="133"/>
        <v>0.34095250815126343</v>
      </c>
      <c r="P131" s="9">
        <f t="shared" si="123"/>
        <v>1.4610166154668053E-2</v>
      </c>
      <c r="Q131" s="12">
        <f t="shared" si="134"/>
        <v>4.8213548310404577E-3</v>
      </c>
      <c r="R131" s="9">
        <f t="shared" si="135"/>
        <v>9.3951000000000007E-2</v>
      </c>
      <c r="S131" s="13">
        <f t="shared" si="124"/>
        <v>5.1317759587875142E-2</v>
      </c>
      <c r="T131" s="2">
        <f t="shared" si="136"/>
        <v>0.01</v>
      </c>
      <c r="U131" s="14">
        <f t="shared" si="125"/>
        <v>5.1317759587875148E-4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26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27"/>
        <v>5.0000000000000001E-3</v>
      </c>
      <c r="AT131" s="1">
        <f t="shared" si="137"/>
        <v>6.0031775958787519E-3</v>
      </c>
      <c r="AU131" s="9">
        <f t="shared" si="138"/>
        <v>28.47</v>
      </c>
      <c r="AV131" s="1">
        <f t="shared" si="139"/>
        <v>0.33</v>
      </c>
      <c r="AW131" s="1">
        <f t="shared" si="128"/>
        <v>0</v>
      </c>
      <c r="AX131" s="1">
        <f t="shared" si="140"/>
        <v>0</v>
      </c>
      <c r="AZ131" s="1">
        <f t="shared" si="129"/>
        <v>0</v>
      </c>
      <c r="BA131" s="1">
        <f t="shared" si="141"/>
        <v>0</v>
      </c>
    </row>
    <row r="132" spans="1:54" x14ac:dyDescent="0.15">
      <c r="C132" s="7">
        <v>11</v>
      </c>
      <c r="D132" s="8">
        <v>4.7718097110333302</v>
      </c>
      <c r="E132" s="10">
        <f t="shared" si="130"/>
        <v>7.0730822347741897</v>
      </c>
      <c r="F132" s="7" t="s">
        <v>85</v>
      </c>
      <c r="G132" s="1">
        <v>12</v>
      </c>
      <c r="H132" s="9">
        <f t="shared" si="120"/>
        <v>4.7718097110333302</v>
      </c>
      <c r="I132" s="9">
        <f t="shared" si="121"/>
        <v>277.92180971103329</v>
      </c>
      <c r="J132" s="9">
        <f t="shared" si="122"/>
        <v>3.2137325467812936E-2</v>
      </c>
      <c r="K132" s="9">
        <f t="shared" si="131"/>
        <v>28.47</v>
      </c>
      <c r="L132" s="9">
        <f t="shared" si="132"/>
        <v>0.28470000000000001</v>
      </c>
      <c r="M132" s="1" t="s">
        <v>83</v>
      </c>
      <c r="O132" s="9">
        <f t="shared" si="133"/>
        <v>0.61104234199659535</v>
      </c>
      <c r="P132" s="9">
        <f t="shared" si="123"/>
        <v>1.9637266619359245E-2</v>
      </c>
      <c r="Q132" s="12">
        <f t="shared" si="134"/>
        <v>6.480297984388551E-3</v>
      </c>
      <c r="R132" s="9">
        <f t="shared" si="135"/>
        <v>9.3951000000000007E-2</v>
      </c>
      <c r="S132" s="13">
        <f t="shared" si="124"/>
        <v>6.8975295466664005E-2</v>
      </c>
      <c r="T132" s="2">
        <f t="shared" si="136"/>
        <v>0.01</v>
      </c>
      <c r="U132" s="14">
        <f t="shared" si="125"/>
        <v>6.8975295466664008E-4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26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27"/>
        <v>5.0000000000000001E-3</v>
      </c>
      <c r="AT132" s="1">
        <f t="shared" si="137"/>
        <v>6.1797529546666402E-3</v>
      </c>
      <c r="AU132" s="9">
        <f t="shared" si="138"/>
        <v>28.47</v>
      </c>
      <c r="AV132" s="1">
        <f t="shared" si="139"/>
        <v>0.33</v>
      </c>
      <c r="AW132" s="1">
        <f t="shared" si="128"/>
        <v>0</v>
      </c>
      <c r="AX132" s="1">
        <f t="shared" si="140"/>
        <v>0</v>
      </c>
      <c r="AY132" s="1">
        <f>SUM(AX121:AX132)</f>
        <v>0</v>
      </c>
      <c r="AZ132" s="1">
        <f t="shared" si="129"/>
        <v>0</v>
      </c>
      <c r="BA132" s="1">
        <f t="shared" si="141"/>
        <v>0</v>
      </c>
      <c r="BB132" s="1">
        <f>SUM(BA121:BA132)</f>
        <v>0</v>
      </c>
    </row>
    <row r="133" spans="1:54" x14ac:dyDescent="0.15">
      <c r="C133" s="7">
        <v>12</v>
      </c>
      <c r="D133" s="8">
        <v>1.5165564349032301</v>
      </c>
      <c r="E133" s="10">
        <f t="shared" si="130"/>
        <v>4.7718097110333302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-0.280124886645161</v>
      </c>
      <c r="E136" s="7"/>
      <c r="F136" s="7"/>
      <c r="G136" s="1">
        <v>1</v>
      </c>
      <c r="H136" s="9">
        <f t="shared" ref="H136:H147" si="142">E137</f>
        <v>-0.280124886645161</v>
      </c>
      <c r="I136" s="9">
        <f t="shared" ref="I136:I147" si="143">H136+273.15</f>
        <v>272.86987511335479</v>
      </c>
      <c r="J136" s="9">
        <f>EXP(($C$15*(I136-$C$13))/($C$16*I136*$C$13))</f>
        <v>1.6800199867343449E-2</v>
      </c>
      <c r="K136" s="9">
        <f>$B$136/12</f>
        <v>75.904791666666668</v>
      </c>
      <c r="L136" s="9">
        <f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4">O136*J136</f>
        <v>1.2752156708890655E-2</v>
      </c>
      <c r="Q136" s="12">
        <f>P136*$B$138</f>
        <v>3.3155607443115707E-3</v>
      </c>
      <c r="R136" s="9">
        <f>L136*$B$138</f>
        <v>0.19735245833333334</v>
      </c>
      <c r="S136" s="13">
        <f t="shared" ref="S136:S147" si="145">Q136/R136</f>
        <v>1.6800199867343449E-2</v>
      </c>
      <c r="T136" s="2">
        <f>$B$137/100</f>
        <v>0.01</v>
      </c>
      <c r="U136" s="14">
        <f t="shared" ref="U136:U147" si="146">S136*T136</f>
        <v>1.6800199867343448E-4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47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48">AR136*AQ136</f>
        <v>5.0000000000000001E-3</v>
      </c>
      <c r="AT136" s="1">
        <f t="shared" ref="AT136:AT147" si="149">(AS136+AM136+AD136+AA136+U136+X136+AG136+AJ136+AP136)</f>
        <v>5.6580019986734349E-3</v>
      </c>
      <c r="AU136" s="9">
        <f>$B$136/12</f>
        <v>75.904791666666668</v>
      </c>
      <c r="AV136" s="1">
        <f>$B$138</f>
        <v>0.26</v>
      </c>
      <c r="AW136" s="1">
        <f>$E$10/12</f>
        <v>0</v>
      </c>
      <c r="AX136" s="1">
        <f t="shared" ref="AX136:AX147" si="150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-0.89760457525806403</v>
      </c>
      <c r="E137" s="10">
        <f t="shared" ref="E137:E148" si="151">D136</f>
        <v>-0.280124886645161</v>
      </c>
      <c r="F137" s="7" t="s">
        <v>83</v>
      </c>
      <c r="G137" s="1">
        <v>2</v>
      </c>
      <c r="H137" s="9">
        <f t="shared" si="142"/>
        <v>-0.89760457525806403</v>
      </c>
      <c r="I137" s="9">
        <f t="shared" si="143"/>
        <v>272.25239542474191</v>
      </c>
      <c r="J137" s="9">
        <f t="shared" ref="J137:J147" si="152">EXP(($C$15*(I137-$C$13))/($C$16*I137*$C$13))</f>
        <v>1.5494118266783789E-2</v>
      </c>
      <c r="K137" s="9">
        <f t="shared" ref="K137:K147" si="153">$B$136/12</f>
        <v>75.904791666666668</v>
      </c>
      <c r="L137" s="9">
        <f t="shared" ref="L137:L147" si="154">K137*$B$137/100</f>
        <v>0.75904791666666671</v>
      </c>
      <c r="M137" s="1" t="s">
        <v>83</v>
      </c>
      <c r="O137" s="9">
        <f t="shared" ref="O137:O147" si="155">L137+O136-P136-N137</f>
        <v>1.5053436766244428</v>
      </c>
      <c r="P137" s="9">
        <f t="shared" si="144"/>
        <v>2.3323972957774247E-2</v>
      </c>
      <c r="Q137" s="12">
        <f t="shared" ref="Q137:Q147" si="156">P137*$B$138</f>
        <v>6.0642329690213043E-3</v>
      </c>
      <c r="R137" s="9">
        <f t="shared" ref="R137:R147" si="157">L137*$B$138</f>
        <v>0.19735245833333334</v>
      </c>
      <c r="S137" s="13">
        <f t="shared" si="145"/>
        <v>3.0727932249917354E-2</v>
      </c>
      <c r="T137" s="2">
        <f t="shared" ref="T137:T147" si="158">$B$137/100</f>
        <v>0.01</v>
      </c>
      <c r="U137" s="14">
        <f t="shared" si="146"/>
        <v>3.0727932249917356E-4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47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48"/>
        <v>5.0000000000000001E-3</v>
      </c>
      <c r="AT137" s="1">
        <f t="shared" si="149"/>
        <v>5.7972793224991739E-3</v>
      </c>
      <c r="AU137" s="9">
        <f t="shared" ref="AU137:AU147" si="159">$B$136/12</f>
        <v>75.904791666666668</v>
      </c>
      <c r="AV137" s="1">
        <f t="shared" ref="AV137:AV147" si="160">$B$138</f>
        <v>0.26</v>
      </c>
      <c r="AW137" s="1">
        <f t="shared" ref="AW137:AW147" si="161">$E$10/12</f>
        <v>0</v>
      </c>
      <c r="AX137" s="1">
        <f t="shared" si="150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-1.80194508175</v>
      </c>
      <c r="E138" s="10">
        <f t="shared" si="151"/>
        <v>-0.89760457525806403</v>
      </c>
      <c r="F138" s="7" t="s">
        <v>83</v>
      </c>
      <c r="G138" s="1">
        <v>3</v>
      </c>
      <c r="H138" s="9">
        <f t="shared" si="142"/>
        <v>-1.80194508175</v>
      </c>
      <c r="I138" s="9">
        <f t="shared" si="143"/>
        <v>271.34805491825</v>
      </c>
      <c r="J138" s="9">
        <f t="shared" si="152"/>
        <v>1.3753149828169496E-2</v>
      </c>
      <c r="K138" s="9">
        <f t="shared" si="153"/>
        <v>75.904791666666668</v>
      </c>
      <c r="L138" s="9">
        <f t="shared" si="154"/>
        <v>0.75904791666666671</v>
      </c>
      <c r="M138" s="1" t="s">
        <v>83</v>
      </c>
      <c r="O138" s="9">
        <f t="shared" si="155"/>
        <v>2.2410676203333351</v>
      </c>
      <c r="P138" s="9">
        <f t="shared" si="144"/>
        <v>3.0821738757503627E-2</v>
      </c>
      <c r="Q138" s="12">
        <f t="shared" si="156"/>
        <v>8.0136520769509435E-3</v>
      </c>
      <c r="R138" s="9">
        <f t="shared" si="157"/>
        <v>0.19735245833333334</v>
      </c>
      <c r="S138" s="13">
        <f t="shared" si="145"/>
        <v>4.0605787962446765E-2</v>
      </c>
      <c r="T138" s="2">
        <f t="shared" si="158"/>
        <v>0.01</v>
      </c>
      <c r="U138" s="14">
        <f t="shared" si="146"/>
        <v>4.0605787962446764E-4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47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48"/>
        <v>5.0000000000000001E-3</v>
      </c>
      <c r="AT138" s="1">
        <f t="shared" si="149"/>
        <v>5.8960578796244676E-3</v>
      </c>
      <c r="AU138" s="9">
        <f t="shared" si="159"/>
        <v>75.904791666666668</v>
      </c>
      <c r="AV138" s="1">
        <f t="shared" si="160"/>
        <v>0.26</v>
      </c>
      <c r="AW138" s="1">
        <f t="shared" si="161"/>
        <v>0</v>
      </c>
      <c r="AX138" s="1">
        <f t="shared" si="150"/>
        <v>0</v>
      </c>
    </row>
    <row r="139" spans="1:54" x14ac:dyDescent="0.15">
      <c r="C139" s="7">
        <v>3</v>
      </c>
      <c r="D139" s="8">
        <v>2.8894355721935501</v>
      </c>
      <c r="E139" s="10">
        <f t="shared" si="151"/>
        <v>-1.80194508175</v>
      </c>
      <c r="F139" s="7" t="s">
        <v>83</v>
      </c>
      <c r="G139" s="1">
        <v>4</v>
      </c>
      <c r="H139" s="9">
        <f t="shared" si="142"/>
        <v>2.8894355721935501</v>
      </c>
      <c r="I139" s="9">
        <f t="shared" si="143"/>
        <v>276.03943557219355</v>
      </c>
      <c r="J139" s="9">
        <f t="shared" si="152"/>
        <v>2.5307774707251349E-2</v>
      </c>
      <c r="K139" s="9">
        <f t="shared" si="153"/>
        <v>75.904791666666668</v>
      </c>
      <c r="L139" s="9">
        <f t="shared" si="154"/>
        <v>0.75904791666666671</v>
      </c>
      <c r="M139" s="1" t="s">
        <v>83</v>
      </c>
      <c r="O139" s="9">
        <f t="shared" si="155"/>
        <v>2.9692937982424983</v>
      </c>
      <c r="P139" s="9">
        <f t="shared" si="144"/>
        <v>7.5146218485559788E-2</v>
      </c>
      <c r="Q139" s="12">
        <f t="shared" si="156"/>
        <v>1.9538016806245544E-2</v>
      </c>
      <c r="R139" s="9">
        <f t="shared" si="157"/>
        <v>0.19735245833333334</v>
      </c>
      <c r="S139" s="13">
        <f t="shared" si="145"/>
        <v>9.9000625435561262E-2</v>
      </c>
      <c r="T139" s="2">
        <f t="shared" si="158"/>
        <v>0.01</v>
      </c>
      <c r="U139" s="14">
        <f t="shared" si="146"/>
        <v>9.9000625435561262E-4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47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48"/>
        <v>5.0000000000000001E-3</v>
      </c>
      <c r="AT139" s="1">
        <f t="shared" si="149"/>
        <v>6.4800062543556129E-3</v>
      </c>
      <c r="AU139" s="9">
        <f t="shared" si="159"/>
        <v>75.904791666666668</v>
      </c>
      <c r="AV139" s="1">
        <f t="shared" si="160"/>
        <v>0.26</v>
      </c>
      <c r="AW139" s="1">
        <f t="shared" si="161"/>
        <v>0</v>
      </c>
      <c r="AX139" s="1">
        <f t="shared" si="150"/>
        <v>0</v>
      </c>
    </row>
    <row r="140" spans="1:54" x14ac:dyDescent="0.15">
      <c r="C140" s="7">
        <v>4</v>
      </c>
      <c r="D140" s="8">
        <v>6.7160842792333302</v>
      </c>
      <c r="E140" s="10">
        <f t="shared" si="151"/>
        <v>2.8894355721935501</v>
      </c>
      <c r="F140" s="7" t="s">
        <v>83</v>
      </c>
      <c r="G140" s="1">
        <v>5</v>
      </c>
      <c r="H140" s="9">
        <f t="shared" si="142"/>
        <v>6.7160842792333302</v>
      </c>
      <c r="I140" s="9">
        <f t="shared" si="143"/>
        <v>279.86608427923329</v>
      </c>
      <c r="J140" s="9">
        <f t="shared" si="152"/>
        <v>4.0993227452002949E-2</v>
      </c>
      <c r="K140" s="9">
        <f t="shared" si="153"/>
        <v>75.904791666666668</v>
      </c>
      <c r="L140" s="9">
        <f t="shared" si="154"/>
        <v>0.75904791666666671</v>
      </c>
      <c r="M140" s="1" t="s">
        <v>85</v>
      </c>
      <c r="N140" s="9">
        <f>(O139-P139)*$C$24/100</f>
        <v>0</v>
      </c>
      <c r="O140" s="9">
        <f t="shared" si="155"/>
        <v>3.6531954964236055</v>
      </c>
      <c r="P140" s="9">
        <f t="shared" si="144"/>
        <v>0.14975627391152568</v>
      </c>
      <c r="Q140" s="12">
        <f t="shared" si="156"/>
        <v>3.8936631216996677E-2</v>
      </c>
      <c r="R140" s="9">
        <f t="shared" si="157"/>
        <v>0.19735245833333334</v>
      </c>
      <c r="S140" s="13">
        <f t="shared" si="145"/>
        <v>0.19729488827158015</v>
      </c>
      <c r="T140" s="2">
        <f t="shared" si="158"/>
        <v>0.01</v>
      </c>
      <c r="U140" s="14">
        <f t="shared" si="146"/>
        <v>1.9729488827158015E-3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47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48"/>
        <v>5.0000000000000001E-3</v>
      </c>
      <c r="AT140" s="1">
        <f t="shared" si="149"/>
        <v>7.4629488827158011E-3</v>
      </c>
      <c r="AU140" s="9">
        <f t="shared" si="159"/>
        <v>75.904791666666668</v>
      </c>
      <c r="AV140" s="1">
        <f t="shared" si="160"/>
        <v>0.26</v>
      </c>
      <c r="AW140" s="1">
        <f t="shared" si="161"/>
        <v>0</v>
      </c>
      <c r="AX140" s="1">
        <f t="shared" si="150"/>
        <v>0</v>
      </c>
    </row>
    <row r="141" spans="1:54" x14ac:dyDescent="0.15">
      <c r="C141" s="7">
        <v>5</v>
      </c>
      <c r="D141" s="8">
        <v>11.450836939128999</v>
      </c>
      <c r="E141" s="10">
        <f t="shared" si="151"/>
        <v>6.7160842792333302</v>
      </c>
      <c r="F141" s="7" t="s">
        <v>85</v>
      </c>
      <c r="G141" s="1">
        <v>6</v>
      </c>
      <c r="H141" s="9">
        <f t="shared" si="142"/>
        <v>11.450836939128999</v>
      </c>
      <c r="I141" s="9">
        <f t="shared" si="143"/>
        <v>284.60083693912895</v>
      </c>
      <c r="J141" s="9">
        <f t="shared" si="152"/>
        <v>7.3127488034293045E-2</v>
      </c>
      <c r="K141" s="9">
        <f t="shared" si="153"/>
        <v>75.904791666666668</v>
      </c>
      <c r="L141" s="9">
        <f t="shared" si="154"/>
        <v>0.75904791666666671</v>
      </c>
      <c r="M141" s="1" t="s">
        <v>83</v>
      </c>
      <c r="O141" s="9">
        <f t="shared" si="155"/>
        <v>4.2624871391787469</v>
      </c>
      <c r="P141" s="9">
        <f t="shared" si="144"/>
        <v>0.31170497726662183</v>
      </c>
      <c r="Q141" s="12">
        <f t="shared" si="156"/>
        <v>8.1043294089321677E-2</v>
      </c>
      <c r="R141" s="9">
        <f t="shared" si="157"/>
        <v>0.19735245833333334</v>
      </c>
      <c r="S141" s="13">
        <f t="shared" si="145"/>
        <v>0.41065256938648054</v>
      </c>
      <c r="T141" s="2">
        <f t="shared" si="158"/>
        <v>0.01</v>
      </c>
      <c r="U141" s="14">
        <f t="shared" si="146"/>
        <v>4.1065256938648056E-3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47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48"/>
        <v>5.0000000000000001E-3</v>
      </c>
      <c r="AT141" s="1">
        <f t="shared" si="149"/>
        <v>9.5965256938648075E-3</v>
      </c>
      <c r="AU141" s="9">
        <f t="shared" si="159"/>
        <v>75.904791666666668</v>
      </c>
      <c r="AV141" s="1">
        <f t="shared" si="160"/>
        <v>0.26</v>
      </c>
      <c r="AW141" s="1">
        <f t="shared" si="161"/>
        <v>0</v>
      </c>
      <c r="AX141" s="1">
        <f t="shared" si="150"/>
        <v>0</v>
      </c>
    </row>
    <row r="142" spans="1:54" x14ac:dyDescent="0.15">
      <c r="C142" s="7">
        <v>6</v>
      </c>
      <c r="D142" s="8">
        <v>15.5715529419333</v>
      </c>
      <c r="E142" s="10">
        <f t="shared" si="151"/>
        <v>11.450836939128999</v>
      </c>
      <c r="F142" s="7" t="s">
        <v>83</v>
      </c>
      <c r="G142" s="1">
        <v>7</v>
      </c>
      <c r="H142" s="9">
        <f t="shared" si="142"/>
        <v>15.5715529419333</v>
      </c>
      <c r="I142" s="9">
        <f t="shared" si="143"/>
        <v>288.72155294193328</v>
      </c>
      <c r="J142" s="9">
        <f t="shared" si="152"/>
        <v>0.11916260374145257</v>
      </c>
      <c r="K142" s="9">
        <f t="shared" si="153"/>
        <v>75.904791666666668</v>
      </c>
      <c r="L142" s="9">
        <f t="shared" si="154"/>
        <v>0.75904791666666671</v>
      </c>
      <c r="M142" s="1" t="s">
        <v>83</v>
      </c>
      <c r="O142" s="9">
        <f t="shared" si="155"/>
        <v>4.7098300785787917</v>
      </c>
      <c r="P142" s="9">
        <f t="shared" si="144"/>
        <v>0.56123561534325894</v>
      </c>
      <c r="Q142" s="12">
        <f t="shared" si="156"/>
        <v>0.14592125998924732</v>
      </c>
      <c r="R142" s="9">
        <f t="shared" si="157"/>
        <v>0.19735245833333334</v>
      </c>
      <c r="S142" s="13">
        <f t="shared" si="145"/>
        <v>0.73939418450406424</v>
      </c>
      <c r="T142" s="2">
        <f t="shared" si="158"/>
        <v>0.01</v>
      </c>
      <c r="U142" s="14">
        <f t="shared" si="146"/>
        <v>7.3939418450406427E-3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47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48"/>
        <v>7.4999999999999997E-3</v>
      </c>
      <c r="AT142" s="1">
        <f t="shared" si="149"/>
        <v>1.7343941845040643E-2</v>
      </c>
      <c r="AU142" s="9">
        <f t="shared" si="159"/>
        <v>75.904791666666668</v>
      </c>
      <c r="AV142" s="1">
        <f t="shared" si="160"/>
        <v>0.26</v>
      </c>
      <c r="AW142" s="1">
        <f t="shared" si="161"/>
        <v>0</v>
      </c>
      <c r="AX142" s="1">
        <f t="shared" si="150"/>
        <v>0</v>
      </c>
    </row>
    <row r="143" spans="1:54" x14ac:dyDescent="0.15">
      <c r="C143" s="7">
        <v>7</v>
      </c>
      <c r="D143" s="8">
        <v>19.4112897190323</v>
      </c>
      <c r="E143" s="10">
        <f t="shared" si="151"/>
        <v>15.5715529419333</v>
      </c>
      <c r="F143" s="7" t="s">
        <v>83</v>
      </c>
      <c r="G143" s="1">
        <v>8</v>
      </c>
      <c r="H143" s="9">
        <f t="shared" si="142"/>
        <v>19.4112897190323</v>
      </c>
      <c r="I143" s="9">
        <f t="shared" si="143"/>
        <v>292.56128971903229</v>
      </c>
      <c r="J143" s="9">
        <f t="shared" si="152"/>
        <v>0.18550816669856879</v>
      </c>
      <c r="K143" s="9">
        <f t="shared" si="153"/>
        <v>75.904791666666668</v>
      </c>
      <c r="L143" s="9">
        <f t="shared" si="154"/>
        <v>0.75904791666666671</v>
      </c>
      <c r="M143" s="1" t="s">
        <v>83</v>
      </c>
      <c r="O143" s="9">
        <f t="shared" si="155"/>
        <v>4.9076423799021995</v>
      </c>
      <c r="P143" s="9">
        <f t="shared" si="144"/>
        <v>0.91040774070785813</v>
      </c>
      <c r="Q143" s="12">
        <f t="shared" si="156"/>
        <v>0.23670601258404311</v>
      </c>
      <c r="R143" s="9">
        <f t="shared" si="157"/>
        <v>0.19735245833333334</v>
      </c>
      <c r="S143" s="13">
        <f t="shared" si="145"/>
        <v>1.1994074691699081</v>
      </c>
      <c r="T143" s="2">
        <f t="shared" si="158"/>
        <v>0.01</v>
      </c>
      <c r="U143" s="14">
        <f t="shared" si="146"/>
        <v>1.1994074691699082E-2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47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48"/>
        <v>7.4999999999999997E-3</v>
      </c>
      <c r="AT143" s="1">
        <f t="shared" si="149"/>
        <v>2.1944074691699081E-2</v>
      </c>
      <c r="AU143" s="9">
        <f t="shared" si="159"/>
        <v>75.904791666666668</v>
      </c>
      <c r="AV143" s="1">
        <f t="shared" si="160"/>
        <v>0.26</v>
      </c>
      <c r="AW143" s="1">
        <f t="shared" si="161"/>
        <v>0</v>
      </c>
      <c r="AX143" s="1">
        <f t="shared" si="150"/>
        <v>0</v>
      </c>
    </row>
    <row r="144" spans="1:54" x14ac:dyDescent="0.15">
      <c r="C144" s="7">
        <v>8</v>
      </c>
      <c r="D144" s="8">
        <v>18.8289578570968</v>
      </c>
      <c r="E144" s="10">
        <f t="shared" si="151"/>
        <v>19.4112897190323</v>
      </c>
      <c r="F144" s="7" t="s">
        <v>83</v>
      </c>
      <c r="G144" s="1">
        <v>9</v>
      </c>
      <c r="H144" s="9">
        <f t="shared" si="142"/>
        <v>18.8289578570968</v>
      </c>
      <c r="I144" s="9">
        <f t="shared" si="143"/>
        <v>291.97895785709676</v>
      </c>
      <c r="J144" s="9">
        <f t="shared" si="152"/>
        <v>0.17359445550579139</v>
      </c>
      <c r="K144" s="9">
        <f t="shared" si="153"/>
        <v>75.904791666666668</v>
      </c>
      <c r="L144" s="9">
        <f t="shared" si="154"/>
        <v>0.75904791666666671</v>
      </c>
      <c r="M144" s="1" t="s">
        <v>83</v>
      </c>
      <c r="O144" s="9">
        <f t="shared" si="155"/>
        <v>4.7562825558610085</v>
      </c>
      <c r="P144" s="9">
        <f t="shared" si="144"/>
        <v>0.82566428051638563</v>
      </c>
      <c r="Q144" s="12">
        <f t="shared" si="156"/>
        <v>0.21467271293426027</v>
      </c>
      <c r="R144" s="9">
        <f t="shared" si="157"/>
        <v>0.19735245833333334</v>
      </c>
      <c r="S144" s="13">
        <f t="shared" si="145"/>
        <v>1.0877630547255337</v>
      </c>
      <c r="T144" s="2">
        <f t="shared" si="158"/>
        <v>0.01</v>
      </c>
      <c r="U144" s="14">
        <f t="shared" si="146"/>
        <v>1.0877630547255338E-2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47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48"/>
        <v>7.4999999999999997E-3</v>
      </c>
      <c r="AT144" s="1">
        <f t="shared" si="149"/>
        <v>2.0827630547255338E-2</v>
      </c>
      <c r="AU144" s="9">
        <f t="shared" si="159"/>
        <v>75.904791666666668</v>
      </c>
      <c r="AV144" s="1">
        <f t="shared" si="160"/>
        <v>0.26</v>
      </c>
      <c r="AW144" s="1">
        <f t="shared" si="161"/>
        <v>0</v>
      </c>
      <c r="AX144" s="1">
        <f t="shared" si="150"/>
        <v>0</v>
      </c>
    </row>
    <row r="145" spans="3:51" x14ac:dyDescent="0.15">
      <c r="C145" s="7">
        <v>9</v>
      </c>
      <c r="D145" s="8">
        <v>11.596100054100001</v>
      </c>
      <c r="E145" s="10">
        <f t="shared" si="151"/>
        <v>18.8289578570968</v>
      </c>
      <c r="F145" s="7" t="s">
        <v>83</v>
      </c>
      <c r="G145" s="1">
        <v>10</v>
      </c>
      <c r="H145" s="9">
        <f t="shared" si="142"/>
        <v>11.596100054100001</v>
      </c>
      <c r="I145" s="9">
        <f t="shared" si="143"/>
        <v>284.7461000541</v>
      </c>
      <c r="J145" s="9">
        <f t="shared" si="152"/>
        <v>7.4415005887957353E-2</v>
      </c>
      <c r="K145" s="9">
        <f t="shared" si="153"/>
        <v>75.904791666666668</v>
      </c>
      <c r="L145" s="9">
        <f t="shared" si="154"/>
        <v>0.75904791666666671</v>
      </c>
      <c r="M145" s="1" t="s">
        <v>83</v>
      </c>
      <c r="O145" s="9">
        <f t="shared" si="155"/>
        <v>4.6896661920112894</v>
      </c>
      <c r="P145" s="9">
        <f t="shared" si="144"/>
        <v>0.34898153729107462</v>
      </c>
      <c r="Q145" s="12">
        <f t="shared" si="156"/>
        <v>9.0735199695679405E-2</v>
      </c>
      <c r="R145" s="9">
        <f t="shared" si="157"/>
        <v>0.19735245833333334</v>
      </c>
      <c r="S145" s="13">
        <f t="shared" si="145"/>
        <v>0.4597621963361882</v>
      </c>
      <c r="T145" s="2">
        <f t="shared" si="158"/>
        <v>0.01</v>
      </c>
      <c r="U145" s="14">
        <f t="shared" si="146"/>
        <v>4.5976219633618821E-3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47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48"/>
        <v>7.4999999999999997E-3</v>
      </c>
      <c r="AT145" s="1">
        <f t="shared" si="149"/>
        <v>1.4547621963361883E-2</v>
      </c>
      <c r="AU145" s="9">
        <f t="shared" si="159"/>
        <v>75.904791666666668</v>
      </c>
      <c r="AV145" s="1">
        <f t="shared" si="160"/>
        <v>0.26</v>
      </c>
      <c r="AW145" s="1">
        <f t="shared" si="161"/>
        <v>0</v>
      </c>
      <c r="AX145" s="1">
        <f t="shared" si="150"/>
        <v>0</v>
      </c>
    </row>
    <row r="146" spans="3:51" x14ac:dyDescent="0.15">
      <c r="C146" s="7">
        <v>10</v>
      </c>
      <c r="D146" s="8">
        <v>7.0730822347741897</v>
      </c>
      <c r="E146" s="10">
        <f t="shared" si="151"/>
        <v>11.596100054100001</v>
      </c>
      <c r="F146" s="7" t="s">
        <v>83</v>
      </c>
      <c r="G146" s="1">
        <v>11</v>
      </c>
      <c r="H146" s="9">
        <f t="shared" si="142"/>
        <v>7.0730822347741897</v>
      </c>
      <c r="I146" s="9">
        <f t="shared" si="143"/>
        <v>280.22308223477415</v>
      </c>
      <c r="J146" s="9">
        <f t="shared" si="152"/>
        <v>4.2851029997955786E-2</v>
      </c>
      <c r="K146" s="9">
        <f t="shared" si="153"/>
        <v>75.904791666666668</v>
      </c>
      <c r="L146" s="9">
        <f t="shared" si="154"/>
        <v>0.75904791666666671</v>
      </c>
      <c r="M146" s="1" t="s">
        <v>85</v>
      </c>
      <c r="N146" s="9">
        <f>(O145-P145)*$C$24/100</f>
        <v>0</v>
      </c>
      <c r="O146" s="9">
        <f t="shared" si="155"/>
        <v>5.0997325713868813</v>
      </c>
      <c r="P146" s="9">
        <f t="shared" si="144"/>
        <v>0.21852879339805145</v>
      </c>
      <c r="Q146" s="12">
        <f t="shared" si="156"/>
        <v>5.6817486283493382E-2</v>
      </c>
      <c r="R146" s="9">
        <f t="shared" si="157"/>
        <v>0.19735245833333334</v>
      </c>
      <c r="S146" s="13">
        <f t="shared" si="145"/>
        <v>0.28789854843118901</v>
      </c>
      <c r="T146" s="2">
        <f t="shared" si="158"/>
        <v>0.01</v>
      </c>
      <c r="U146" s="14">
        <f t="shared" si="146"/>
        <v>2.8789854843118902E-3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47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48"/>
        <v>5.0000000000000001E-3</v>
      </c>
      <c r="AT146" s="1">
        <f t="shared" si="149"/>
        <v>8.3689854843118916E-3</v>
      </c>
      <c r="AU146" s="9">
        <f t="shared" si="159"/>
        <v>75.904791666666668</v>
      </c>
      <c r="AV146" s="1">
        <f t="shared" si="160"/>
        <v>0.26</v>
      </c>
      <c r="AW146" s="1">
        <f t="shared" si="161"/>
        <v>0</v>
      </c>
      <c r="AX146" s="1">
        <f t="shared" si="150"/>
        <v>0</v>
      </c>
    </row>
    <row r="147" spans="3:51" x14ac:dyDescent="0.15">
      <c r="C147" s="7">
        <v>11</v>
      </c>
      <c r="D147" s="8">
        <v>4.7718097110333302</v>
      </c>
      <c r="E147" s="10">
        <f t="shared" si="151"/>
        <v>7.0730822347741897</v>
      </c>
      <c r="F147" s="7" t="s">
        <v>85</v>
      </c>
      <c r="G147" s="1">
        <v>12</v>
      </c>
      <c r="H147" s="9">
        <f t="shared" si="142"/>
        <v>4.7718097110333302</v>
      </c>
      <c r="I147" s="9">
        <f t="shared" si="143"/>
        <v>277.92180971103329</v>
      </c>
      <c r="J147" s="9">
        <f t="shared" si="152"/>
        <v>3.2137325467812936E-2</v>
      </c>
      <c r="K147" s="9">
        <f t="shared" si="153"/>
        <v>75.904791666666668</v>
      </c>
      <c r="L147" s="9">
        <f t="shared" si="154"/>
        <v>0.75904791666666671</v>
      </c>
      <c r="M147" s="1" t="s">
        <v>83</v>
      </c>
      <c r="O147" s="9">
        <f t="shared" si="155"/>
        <v>5.6402516946554968</v>
      </c>
      <c r="P147" s="9">
        <f t="shared" si="144"/>
        <v>0.18126260443152717</v>
      </c>
      <c r="Q147" s="12">
        <f t="shared" si="156"/>
        <v>4.7128277152197064E-2</v>
      </c>
      <c r="R147" s="9">
        <f t="shared" si="157"/>
        <v>0.19735245833333334</v>
      </c>
      <c r="S147" s="13">
        <f t="shared" si="145"/>
        <v>0.2388025847268454</v>
      </c>
      <c r="T147" s="2">
        <f t="shared" si="158"/>
        <v>0.01</v>
      </c>
      <c r="U147" s="14">
        <f t="shared" si="146"/>
        <v>2.388025847268454E-3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47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48"/>
        <v>5.0000000000000001E-3</v>
      </c>
      <c r="AT147" s="1">
        <f t="shared" si="149"/>
        <v>7.8780258472684536E-3</v>
      </c>
      <c r="AU147" s="9">
        <f t="shared" si="159"/>
        <v>75.904791666666668</v>
      </c>
      <c r="AV147" s="1">
        <f t="shared" si="160"/>
        <v>0.26</v>
      </c>
      <c r="AW147" s="1">
        <f t="shared" si="161"/>
        <v>0</v>
      </c>
      <c r="AX147" s="1">
        <f t="shared" si="150"/>
        <v>0</v>
      </c>
      <c r="AY147" s="1">
        <f>SUM(AX136:AX147)</f>
        <v>0</v>
      </c>
    </row>
    <row r="148" spans="3:51" x14ac:dyDescent="0.15">
      <c r="C148" s="7">
        <v>12</v>
      </c>
      <c r="D148" s="8">
        <v>1.5165564349032301</v>
      </c>
      <c r="E148" s="10">
        <f t="shared" si="151"/>
        <v>4.7718097110333302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87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2503262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43602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100676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6364164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31662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>
        <v>2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10785210.111818016</v>
      </c>
      <c r="J13" s="6" t="s">
        <v>37</v>
      </c>
      <c r="K13" s="6">
        <f>I13/(10000*1000)</f>
        <v>1.0785210111818015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5.7840900427419397</v>
      </c>
      <c r="E26" s="7"/>
      <c r="F26" s="7"/>
      <c r="G26" s="1">
        <v>1</v>
      </c>
      <c r="H26" s="9">
        <f t="shared" ref="H26:H37" si="0">E27</f>
        <v>5.7840900427419397</v>
      </c>
      <c r="I26" s="9">
        <f t="shared" ref="I26:I37" si="1">H26+273.15</f>
        <v>278.9340900427419</v>
      </c>
      <c r="J26" s="9">
        <f t="shared" ref="J26:J37" si="2">EXP(($C$15*(I26-$C$13))/($C$16*I26*$C$13))</f>
        <v>3.6494483347661644E-2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1.4791978356112703</v>
      </c>
      <c r="Q26" s="12">
        <f t="shared" ref="Q26:Q37" si="6">P26*$B$28</f>
        <v>0.14791978356112703</v>
      </c>
      <c r="R26" s="9">
        <f t="shared" ref="R26:R37" si="7">L26*$B$28</f>
        <v>4.0532094166666672</v>
      </c>
      <c r="S26" s="13">
        <f t="shared" ref="S26:S37" si="8">Q26/R26</f>
        <v>3.6494483347661637E-2</v>
      </c>
      <c r="T26" s="2">
        <f t="shared" ref="T26:T37" si="9">$B$27/100</f>
        <v>0.34</v>
      </c>
      <c r="U26" s="14">
        <f t="shared" ref="U26:U37" si="10">S26*T26</f>
        <v>1.2408124338204957E-2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2.5308124338204958E-2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3.26789387003226</v>
      </c>
      <c r="E27" s="10">
        <f t="shared" ref="E27:E38" si="18">D26</f>
        <v>5.7840900427419397</v>
      </c>
      <c r="F27" s="7" t="s">
        <v>83</v>
      </c>
      <c r="G27" s="1">
        <v>2</v>
      </c>
      <c r="H27" s="9">
        <f t="shared" si="0"/>
        <v>3.26789387003226</v>
      </c>
      <c r="I27" s="9">
        <f t="shared" si="1"/>
        <v>276.41789387003223</v>
      </c>
      <c r="J27" s="9">
        <f t="shared" si="2"/>
        <v>2.6559991908975279E-2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79.58499049772206</v>
      </c>
      <c r="P27" s="9">
        <f t="shared" si="5"/>
        <v>2.1137767036953723</v>
      </c>
      <c r="Q27" s="12">
        <f t="shared" si="6"/>
        <v>0.21137767036953725</v>
      </c>
      <c r="R27" s="9">
        <f t="shared" si="7"/>
        <v>4.0532094166666672</v>
      </c>
      <c r="S27" s="13">
        <f t="shared" si="8"/>
        <v>5.2150690635514425E-2</v>
      </c>
      <c r="T27" s="2">
        <f t="shared" si="9"/>
        <v>0.34</v>
      </c>
      <c r="U27" s="14">
        <f t="shared" si="10"/>
        <v>1.7731234816074908E-2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3.0631234816074909E-2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2.90951346635714</v>
      </c>
      <c r="E28" s="10">
        <f t="shared" si="18"/>
        <v>3.26789387003226</v>
      </c>
      <c r="F28" s="7" t="s">
        <v>83</v>
      </c>
      <c r="G28" s="1">
        <v>3</v>
      </c>
      <c r="H28" s="9">
        <f t="shared" si="0"/>
        <v>2.90951346635714</v>
      </c>
      <c r="I28" s="9">
        <f t="shared" si="1"/>
        <v>276.05951346635709</v>
      </c>
      <c r="J28" s="9">
        <f t="shared" si="2"/>
        <v>2.5372783369752627E-2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118.00330796069335</v>
      </c>
      <c r="P28" s="9">
        <f t="shared" si="5"/>
        <v>2.994072369800878</v>
      </c>
      <c r="Q28" s="12">
        <f t="shared" si="6"/>
        <v>0.29940723698008781</v>
      </c>
      <c r="R28" s="9">
        <f t="shared" si="7"/>
        <v>4.0532094166666672</v>
      </c>
      <c r="S28" s="13">
        <f t="shared" si="8"/>
        <v>7.3869175313008711E-2</v>
      </c>
      <c r="T28" s="2">
        <f t="shared" si="9"/>
        <v>0.34</v>
      </c>
      <c r="U28" s="14">
        <f t="shared" si="10"/>
        <v>2.5115519606422963E-2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3.8015519606422965E-2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6.0466535988387102</v>
      </c>
      <c r="E29" s="10">
        <f t="shared" si="18"/>
        <v>2.90951346635714</v>
      </c>
      <c r="F29" s="7" t="s">
        <v>83</v>
      </c>
      <c r="G29" s="1">
        <v>4</v>
      </c>
      <c r="H29" s="9">
        <f t="shared" si="0"/>
        <v>6.0466535988387102</v>
      </c>
      <c r="I29" s="9">
        <f t="shared" si="1"/>
        <v>279.19665359883868</v>
      </c>
      <c r="J29" s="9">
        <f t="shared" si="2"/>
        <v>3.7712388696325684E-2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155.54132975755914</v>
      </c>
      <c r="P29" s="9">
        <f t="shared" si="5"/>
        <v>5.8658350861604394</v>
      </c>
      <c r="Q29" s="12">
        <f t="shared" si="6"/>
        <v>0.58658350861604391</v>
      </c>
      <c r="R29" s="9">
        <f t="shared" si="7"/>
        <v>4.0532094166666672</v>
      </c>
      <c r="S29" s="13">
        <f t="shared" si="8"/>
        <v>0.14472075047591454</v>
      </c>
      <c r="T29" s="2">
        <f t="shared" si="9"/>
        <v>0.34</v>
      </c>
      <c r="U29" s="14">
        <f t="shared" si="10"/>
        <v>4.9205055161810944E-2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6.2105055161810946E-2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9.3678305668333302</v>
      </c>
      <c r="E30" s="10">
        <f t="shared" si="18"/>
        <v>6.0466535988387102</v>
      </c>
      <c r="F30" s="7" t="s">
        <v>83</v>
      </c>
      <c r="G30" s="1">
        <v>5</v>
      </c>
      <c r="H30" s="9">
        <f t="shared" si="0"/>
        <v>9.3678305668333302</v>
      </c>
      <c r="I30" s="9">
        <f t="shared" si="1"/>
        <v>282.51783056683331</v>
      </c>
      <c r="J30" s="9">
        <f t="shared" si="2"/>
        <v>5.6823973565741259E-2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142.19171993782876</v>
      </c>
      <c r="O30" s="9">
        <f t="shared" si="19"/>
        <v>48.015868900236597</v>
      </c>
      <c r="P30" s="9">
        <f t="shared" si="5"/>
        <v>2.7284524651231421</v>
      </c>
      <c r="Q30" s="12">
        <f t="shared" si="6"/>
        <v>0.27284524651231423</v>
      </c>
      <c r="R30" s="9">
        <f t="shared" si="7"/>
        <v>4.0532094166666672</v>
      </c>
      <c r="S30" s="13">
        <f t="shared" si="8"/>
        <v>6.7315852319493621E-2</v>
      </c>
      <c r="T30" s="2">
        <f t="shared" si="9"/>
        <v>0.34</v>
      </c>
      <c r="U30" s="14">
        <f t="shared" si="10"/>
        <v>2.2887389788627834E-2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3.5787389788627832E-2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12.4493080495161</v>
      </c>
      <c r="E31" s="10">
        <f t="shared" si="18"/>
        <v>9.3678305668333302</v>
      </c>
      <c r="F31" s="7" t="s">
        <v>85</v>
      </c>
      <c r="G31" s="1">
        <v>6</v>
      </c>
      <c r="H31" s="9">
        <f t="shared" si="0"/>
        <v>12.4493080495161</v>
      </c>
      <c r="I31" s="9">
        <f t="shared" si="1"/>
        <v>285.59930804951608</v>
      </c>
      <c r="J31" s="9">
        <f t="shared" si="2"/>
        <v>8.2418646212527716E-2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85.819510601780124</v>
      </c>
      <c r="P31" s="9">
        <f t="shared" si="5"/>
        <v>7.0731278824203878</v>
      </c>
      <c r="Q31" s="12">
        <f t="shared" si="6"/>
        <v>0.7073127882420388</v>
      </c>
      <c r="R31" s="9">
        <f t="shared" si="7"/>
        <v>4.0532094166666672</v>
      </c>
      <c r="S31" s="13">
        <f t="shared" si="8"/>
        <v>0.17450684520113649</v>
      </c>
      <c r="T31" s="2">
        <f t="shared" si="9"/>
        <v>0.34</v>
      </c>
      <c r="U31" s="14">
        <f t="shared" si="10"/>
        <v>5.9332327368386409E-2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8.4832327368386418E-2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15.961196136333299</v>
      </c>
      <c r="E32" s="10">
        <f t="shared" si="18"/>
        <v>12.4493080495161</v>
      </c>
      <c r="F32" s="7" t="s">
        <v>83</v>
      </c>
      <c r="G32" s="1">
        <v>7</v>
      </c>
      <c r="H32" s="9">
        <f t="shared" si="0"/>
        <v>15.961196136333299</v>
      </c>
      <c r="I32" s="9">
        <f t="shared" si="1"/>
        <v>289.11119613633326</v>
      </c>
      <c r="J32" s="9">
        <f t="shared" si="2"/>
        <v>0.1247035707089139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119.2784768860264</v>
      </c>
      <c r="P32" s="9">
        <f t="shared" si="5"/>
        <v>14.874451976408144</v>
      </c>
      <c r="Q32" s="12">
        <f t="shared" si="6"/>
        <v>1.4874451976408145</v>
      </c>
      <c r="R32" s="9">
        <f t="shared" si="7"/>
        <v>4.0532094166666672</v>
      </c>
      <c r="S32" s="13">
        <f t="shared" si="8"/>
        <v>0.36697960670980567</v>
      </c>
      <c r="T32" s="2">
        <f t="shared" si="9"/>
        <v>0.34</v>
      </c>
      <c r="U32" s="14">
        <f t="shared" si="10"/>
        <v>0.12477306628133394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0.15042306628133395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18.5514330980645</v>
      </c>
      <c r="E33" s="10">
        <f t="shared" si="18"/>
        <v>15.961196136333299</v>
      </c>
      <c r="F33" s="7" t="s">
        <v>83</v>
      </c>
      <c r="G33" s="1">
        <v>8</v>
      </c>
      <c r="H33" s="9">
        <f t="shared" si="0"/>
        <v>18.5514330980645</v>
      </c>
      <c r="I33" s="9">
        <f t="shared" si="1"/>
        <v>291.70143309806446</v>
      </c>
      <c r="J33" s="9">
        <f t="shared" si="2"/>
        <v>0.16817329779367418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144.93611907628491</v>
      </c>
      <c r="P33" s="9">
        <f t="shared" si="5"/>
        <v>24.374385114475484</v>
      </c>
      <c r="Q33" s="12">
        <f t="shared" si="6"/>
        <v>2.4374385114475485</v>
      </c>
      <c r="R33" s="9">
        <f t="shared" si="7"/>
        <v>4.0532094166666672</v>
      </c>
      <c r="S33" s="13">
        <f t="shared" si="8"/>
        <v>0.60136012253027926</v>
      </c>
      <c r="T33" s="2">
        <f t="shared" si="9"/>
        <v>0.34</v>
      </c>
      <c r="U33" s="14">
        <f t="shared" si="10"/>
        <v>0.20446244166029495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0.23011244166029496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18.745516728064501</v>
      </c>
      <c r="E34" s="10">
        <f t="shared" si="18"/>
        <v>18.5514330980645</v>
      </c>
      <c r="F34" s="7" t="s">
        <v>83</v>
      </c>
      <c r="G34" s="1">
        <v>9</v>
      </c>
      <c r="H34" s="9">
        <f t="shared" si="0"/>
        <v>18.745516728064501</v>
      </c>
      <c r="I34" s="9">
        <f t="shared" si="1"/>
        <v>291.89551672806448</v>
      </c>
      <c r="J34" s="9">
        <f t="shared" si="2"/>
        <v>0.17194749021154598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161.0938281284761</v>
      </c>
      <c r="P34" s="9">
        <f t="shared" si="5"/>
        <v>27.699679435261615</v>
      </c>
      <c r="Q34" s="12">
        <f t="shared" si="6"/>
        <v>2.7699679435261615</v>
      </c>
      <c r="R34" s="9">
        <f t="shared" si="7"/>
        <v>4.0532094166666672</v>
      </c>
      <c r="S34" s="13">
        <f t="shared" si="8"/>
        <v>0.68340114185468481</v>
      </c>
      <c r="T34" s="2">
        <f t="shared" si="9"/>
        <v>0.34</v>
      </c>
      <c r="U34" s="14">
        <f t="shared" si="10"/>
        <v>0.23235638823059285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0.25800638823059285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13.1033204933333</v>
      </c>
      <c r="E35" s="10">
        <f t="shared" si="18"/>
        <v>18.745516728064501</v>
      </c>
      <c r="F35" s="7" t="s">
        <v>83</v>
      </c>
      <c r="G35" s="1">
        <v>10</v>
      </c>
      <c r="H35" s="9">
        <f t="shared" si="0"/>
        <v>13.1033204933333</v>
      </c>
      <c r="I35" s="9">
        <f t="shared" si="1"/>
        <v>286.25332049333326</v>
      </c>
      <c r="J35" s="9">
        <f t="shared" si="2"/>
        <v>8.9095062899943678E-2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173.92624285988114</v>
      </c>
      <c r="P35" s="9">
        <f t="shared" si="5"/>
        <v>15.49596954755199</v>
      </c>
      <c r="Q35" s="12">
        <f t="shared" si="6"/>
        <v>1.5495969547551991</v>
      </c>
      <c r="R35" s="9">
        <f t="shared" si="7"/>
        <v>4.0532094166666672</v>
      </c>
      <c r="S35" s="13">
        <f t="shared" si="8"/>
        <v>0.38231356820185658</v>
      </c>
      <c r="T35" s="2">
        <f t="shared" si="9"/>
        <v>0.34</v>
      </c>
      <c r="U35" s="14">
        <f t="shared" si="10"/>
        <v>0.12998661318863125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0.15563661318863126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9.9157629438064507</v>
      </c>
      <c r="E36" s="10">
        <f t="shared" si="18"/>
        <v>13.1033204933333</v>
      </c>
      <c r="F36" s="7" t="s">
        <v>83</v>
      </c>
      <c r="G36" s="1">
        <v>11</v>
      </c>
      <c r="H36" s="9">
        <f t="shared" si="0"/>
        <v>9.9157629438064507</v>
      </c>
      <c r="I36" s="9">
        <f t="shared" si="1"/>
        <v>283.06576294380642</v>
      </c>
      <c r="J36" s="9">
        <f t="shared" si="2"/>
        <v>6.0744173041324491E-2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150.50875964671269</v>
      </c>
      <c r="O36" s="9">
        <f t="shared" si="19"/>
        <v>48.453607832283126</v>
      </c>
      <c r="P36" s="9">
        <f t="shared" si="5"/>
        <v>2.9432743386406819</v>
      </c>
      <c r="Q36" s="12">
        <f t="shared" si="6"/>
        <v>0.29432743386406818</v>
      </c>
      <c r="R36" s="9">
        <f t="shared" si="7"/>
        <v>4.0532094166666672</v>
      </c>
      <c r="S36" s="13">
        <f t="shared" si="8"/>
        <v>7.2615896097991683E-2</v>
      </c>
      <c r="T36" s="2">
        <f t="shared" si="9"/>
        <v>0.34</v>
      </c>
      <c r="U36" s="14">
        <f t="shared" si="10"/>
        <v>2.4689404673317174E-2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5.0189404673317173E-2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9.6129899376000001</v>
      </c>
      <c r="E37" s="10">
        <f t="shared" si="18"/>
        <v>9.9157629438064507</v>
      </c>
      <c r="F37" s="7" t="s">
        <v>85</v>
      </c>
      <c r="G37" s="1">
        <v>12</v>
      </c>
      <c r="H37" s="9">
        <f t="shared" si="0"/>
        <v>9.6129899376000001</v>
      </c>
      <c r="I37" s="9">
        <f t="shared" si="1"/>
        <v>282.76298993759997</v>
      </c>
      <c r="J37" s="9">
        <f t="shared" si="2"/>
        <v>5.8547556473071367E-2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86.042427660309116</v>
      </c>
      <c r="P37" s="9">
        <f t="shared" si="5"/>
        <v>5.0375738925221061</v>
      </c>
      <c r="Q37" s="12">
        <f t="shared" si="6"/>
        <v>0.50375738925221059</v>
      </c>
      <c r="R37" s="9">
        <f t="shared" si="7"/>
        <v>4.0532094166666672</v>
      </c>
      <c r="S37" s="13">
        <f t="shared" si="8"/>
        <v>0.12428605025458994</v>
      </c>
      <c r="T37" s="2">
        <f t="shared" si="9"/>
        <v>0.34</v>
      </c>
      <c r="U37" s="14">
        <f t="shared" si="10"/>
        <v>4.2257257086560585E-2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5.5157257086560586E-2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9.0694202349032302</v>
      </c>
      <c r="E38" s="10">
        <f t="shared" si="18"/>
        <v>9.6129899376000001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5.7840900427419397</v>
      </c>
      <c r="E42" s="7"/>
      <c r="F42" s="7"/>
      <c r="G42" s="1">
        <v>1</v>
      </c>
      <c r="H42" s="9">
        <f t="shared" ref="H42:H53" si="20">E43</f>
        <v>5.7840900427419397</v>
      </c>
      <c r="I42" s="9">
        <f t="shared" ref="I42:I53" si="21">H42+273.15</f>
        <v>278.9340900427419</v>
      </c>
      <c r="J42" s="9">
        <f t="shared" ref="J42:J53" si="22">EXP(($C$15*(I42-$C$13))/($C$16*I42*$C$13))</f>
        <v>3.6494483347661644E-2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2.1479284355308108</v>
      </c>
      <c r="Q42" s="12">
        <f t="shared" ref="Q42:Q53" si="26">P42*$B$44</f>
        <v>0.5155028245273946</v>
      </c>
      <c r="R42" s="9">
        <f t="shared" ref="R42:R53" si="27">L42*$B$44</f>
        <v>14.125500000000001</v>
      </c>
      <c r="S42" s="13">
        <f t="shared" ref="S42:S53" si="28">Q42/R42</f>
        <v>3.6494483347661644E-2</v>
      </c>
      <c r="T42" s="2">
        <f t="shared" ref="T42:T53" si="29">$B$43/100</f>
        <v>0.43</v>
      </c>
      <c r="U42" s="14">
        <f t="shared" ref="U42:U53" si="30">S42*T42</f>
        <v>1.5692627839494506E-2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2.4112627839494506E-2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208605.16666666666</v>
      </c>
      <c r="AU42" s="1">
        <f t="shared" ref="AU42:AU53" si="38">AT42*10000*AS42*0.67*AR42*AQ42</f>
        <v>1107081976.6115696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3.26789387003226</v>
      </c>
      <c r="E43" s="10">
        <f t="shared" ref="E43:E54" si="40">D42</f>
        <v>5.7840900427419397</v>
      </c>
      <c r="F43" s="7" t="s">
        <v>83</v>
      </c>
      <c r="G43" s="1">
        <v>2</v>
      </c>
      <c r="H43" s="9">
        <f t="shared" si="20"/>
        <v>3.26789387003226</v>
      </c>
      <c r="I43" s="9">
        <f t="shared" si="21"/>
        <v>276.41789387003223</v>
      </c>
      <c r="J43" s="9">
        <f t="shared" si="22"/>
        <v>2.6559991908975279E-2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115.56457156446919</v>
      </c>
      <c r="P43" s="9">
        <f t="shared" si="25"/>
        <v>3.0693940857164961</v>
      </c>
      <c r="Q43" s="12">
        <f t="shared" si="26"/>
        <v>0.73665458057195898</v>
      </c>
      <c r="R43" s="9">
        <f t="shared" si="27"/>
        <v>14.125500000000001</v>
      </c>
      <c r="S43" s="13">
        <f t="shared" si="28"/>
        <v>5.2150690635514418E-2</v>
      </c>
      <c r="T43" s="2">
        <f t="shared" si="29"/>
        <v>0.43</v>
      </c>
      <c r="U43" s="14">
        <f t="shared" si="30"/>
        <v>2.24247969732712E-2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3.08447969732712E-2</v>
      </c>
      <c r="AR43" s="9">
        <f t="shared" si="35"/>
        <v>136.875</v>
      </c>
      <c r="AS43" s="1">
        <f t="shared" si="36"/>
        <v>0.24</v>
      </c>
      <c r="AT43" s="1">
        <f t="shared" si="37"/>
        <v>208605.16666666666</v>
      </c>
      <c r="AU43" s="1">
        <f t="shared" si="38"/>
        <v>1416175749.4311955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2.90951346635714</v>
      </c>
      <c r="E44" s="10">
        <f t="shared" si="40"/>
        <v>3.26789387003226</v>
      </c>
      <c r="F44" s="7" t="s">
        <v>83</v>
      </c>
      <c r="G44" s="1">
        <v>3</v>
      </c>
      <c r="H44" s="9">
        <f t="shared" si="20"/>
        <v>2.90951346635714</v>
      </c>
      <c r="I44" s="9">
        <f t="shared" si="21"/>
        <v>276.05951346635709</v>
      </c>
      <c r="J44" s="9">
        <f t="shared" si="22"/>
        <v>2.5372783369752627E-2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171.35142747875267</v>
      </c>
      <c r="P44" s="9">
        <f t="shared" si="25"/>
        <v>4.3476626495162689</v>
      </c>
      <c r="Q44" s="12">
        <f t="shared" si="26"/>
        <v>1.0434390358839045</v>
      </c>
      <c r="R44" s="9">
        <f t="shared" si="27"/>
        <v>14.125500000000001</v>
      </c>
      <c r="S44" s="13">
        <f t="shared" si="28"/>
        <v>7.3869175313008711E-2</v>
      </c>
      <c r="T44" s="2">
        <f t="shared" si="29"/>
        <v>0.43</v>
      </c>
      <c r="U44" s="14">
        <f t="shared" si="30"/>
        <v>3.1763745384593749E-2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4.0183745384593746E-2</v>
      </c>
      <c r="AR44" s="9">
        <f t="shared" si="35"/>
        <v>136.875</v>
      </c>
      <c r="AS44" s="1">
        <f t="shared" si="36"/>
        <v>0.24</v>
      </c>
      <c r="AT44" s="1">
        <f t="shared" si="37"/>
        <v>208605.16666666666</v>
      </c>
      <c r="AU44" s="1">
        <f t="shared" si="38"/>
        <v>1844954459.7195048</v>
      </c>
    </row>
    <row r="45" spans="1:48" x14ac:dyDescent="0.15">
      <c r="C45" s="7">
        <v>3</v>
      </c>
      <c r="D45" s="7">
        <f t="shared" si="39"/>
        <v>6.0466535988387102</v>
      </c>
      <c r="E45" s="10">
        <f t="shared" si="40"/>
        <v>2.90951346635714</v>
      </c>
      <c r="F45" s="7" t="s">
        <v>83</v>
      </c>
      <c r="G45" s="1">
        <v>4</v>
      </c>
      <c r="H45" s="9">
        <f t="shared" si="20"/>
        <v>6.0466535988387102</v>
      </c>
      <c r="I45" s="9">
        <f t="shared" si="21"/>
        <v>279.19665359883868</v>
      </c>
      <c r="J45" s="9">
        <f t="shared" si="22"/>
        <v>3.7712388696325684E-2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225.86001482923638</v>
      </c>
      <c r="P45" s="9">
        <f t="shared" si="25"/>
        <v>8.5177206701980452</v>
      </c>
      <c r="Q45" s="12">
        <f t="shared" si="26"/>
        <v>2.0442529608475306</v>
      </c>
      <c r="R45" s="9">
        <f t="shared" si="27"/>
        <v>14.125500000000001</v>
      </c>
      <c r="S45" s="13">
        <f t="shared" si="28"/>
        <v>0.14472075047591451</v>
      </c>
      <c r="T45" s="2">
        <f t="shared" si="29"/>
        <v>0.43</v>
      </c>
      <c r="U45" s="14">
        <f t="shared" si="30"/>
        <v>6.222992270464324E-2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7.064992270464325E-2</v>
      </c>
      <c r="AR45" s="9">
        <f t="shared" si="35"/>
        <v>136.875</v>
      </c>
      <c r="AS45" s="1">
        <f t="shared" si="36"/>
        <v>0.24</v>
      </c>
      <c r="AT45" s="1">
        <f t="shared" si="37"/>
        <v>208605.16666666666</v>
      </c>
      <c r="AU45" s="1">
        <f t="shared" si="38"/>
        <v>3243746662.369204</v>
      </c>
    </row>
    <row r="46" spans="1:48" x14ac:dyDescent="0.15">
      <c r="C46" s="7">
        <v>4</v>
      </c>
      <c r="D46" s="7">
        <f t="shared" si="39"/>
        <v>9.3678305668333302</v>
      </c>
      <c r="E46" s="10">
        <f t="shared" si="40"/>
        <v>6.0466535988387102</v>
      </c>
      <c r="F46" s="7" t="s">
        <v>83</v>
      </c>
      <c r="G46" s="1">
        <v>5</v>
      </c>
      <c r="H46" s="9">
        <f t="shared" si="20"/>
        <v>9.3678305668333302</v>
      </c>
      <c r="I46" s="9">
        <f t="shared" si="21"/>
        <v>282.51783056683331</v>
      </c>
      <c r="J46" s="9">
        <f t="shared" si="22"/>
        <v>5.6823973565741259E-2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206.4751794510864</v>
      </c>
      <c r="O46" s="9">
        <f t="shared" si="41"/>
        <v>69.723364707951902</v>
      </c>
      <c r="P46" s="9">
        <f t="shared" si="25"/>
        <v>3.9619586330791958</v>
      </c>
      <c r="Q46" s="12">
        <f t="shared" si="26"/>
        <v>0.95087007193900697</v>
      </c>
      <c r="R46" s="9">
        <f t="shared" si="27"/>
        <v>14.125500000000001</v>
      </c>
      <c r="S46" s="13">
        <f t="shared" si="28"/>
        <v>6.7315852319493608E-2</v>
      </c>
      <c r="T46" s="2">
        <f t="shared" si="29"/>
        <v>0.43</v>
      </c>
      <c r="U46" s="14">
        <f t="shared" si="30"/>
        <v>2.8945816497382249E-2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3.736581649738225E-2</v>
      </c>
      <c r="AR46" s="9">
        <f t="shared" si="35"/>
        <v>136.875</v>
      </c>
      <c r="AS46" s="1">
        <f t="shared" si="36"/>
        <v>0.24</v>
      </c>
      <c r="AT46" s="1">
        <f t="shared" si="37"/>
        <v>208605.16666666666</v>
      </c>
      <c r="AU46" s="1">
        <f t="shared" si="38"/>
        <v>1715575019.9018683</v>
      </c>
    </row>
    <row r="47" spans="1:48" x14ac:dyDescent="0.15">
      <c r="C47" s="7">
        <v>5</v>
      </c>
      <c r="D47" s="7">
        <f t="shared" si="39"/>
        <v>12.4493080495161</v>
      </c>
      <c r="E47" s="10">
        <f t="shared" si="40"/>
        <v>9.3678305668333302</v>
      </c>
      <c r="F47" s="7" t="s">
        <v>85</v>
      </c>
      <c r="G47" s="1">
        <v>6</v>
      </c>
      <c r="H47" s="9">
        <f t="shared" si="20"/>
        <v>12.4493080495161</v>
      </c>
      <c r="I47" s="9">
        <f t="shared" si="21"/>
        <v>285.59930804951608</v>
      </c>
      <c r="J47" s="9">
        <f t="shared" si="22"/>
        <v>8.2418646212527716E-2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124.61765607487273</v>
      </c>
      <c r="P47" s="9">
        <f t="shared" si="25"/>
        <v>10.270818507869391</v>
      </c>
      <c r="Q47" s="12">
        <f t="shared" si="26"/>
        <v>2.4649964418886539</v>
      </c>
      <c r="R47" s="9">
        <f t="shared" si="27"/>
        <v>14.125500000000001</v>
      </c>
      <c r="S47" s="13">
        <f t="shared" si="28"/>
        <v>0.17450684520113652</v>
      </c>
      <c r="T47" s="2">
        <f t="shared" si="29"/>
        <v>0.43</v>
      </c>
      <c r="U47" s="14">
        <f t="shared" si="30"/>
        <v>7.5037943436488702E-2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8.9257943436488713E-2</v>
      </c>
      <c r="AR47" s="9">
        <f t="shared" si="35"/>
        <v>136.875</v>
      </c>
      <c r="AS47" s="1">
        <f t="shared" si="36"/>
        <v>0.24</v>
      </c>
      <c r="AT47" s="1">
        <f t="shared" si="37"/>
        <v>208605.16666666666</v>
      </c>
      <c r="AU47" s="1">
        <f t="shared" si="38"/>
        <v>4098095865.192234</v>
      </c>
    </row>
    <row r="48" spans="1:48" x14ac:dyDescent="0.15">
      <c r="C48" s="7">
        <v>6</v>
      </c>
      <c r="D48" s="7">
        <f t="shared" si="39"/>
        <v>15.961196136333299</v>
      </c>
      <c r="E48" s="10">
        <f t="shared" si="40"/>
        <v>12.4493080495161</v>
      </c>
      <c r="F48" s="7" t="s">
        <v>83</v>
      </c>
      <c r="G48" s="1">
        <v>7</v>
      </c>
      <c r="H48" s="9">
        <f t="shared" si="20"/>
        <v>15.961196136333299</v>
      </c>
      <c r="I48" s="9">
        <f t="shared" si="21"/>
        <v>289.11119613633326</v>
      </c>
      <c r="J48" s="9">
        <f t="shared" si="22"/>
        <v>0.1247035707089139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173.20308756700334</v>
      </c>
      <c r="P48" s="9">
        <f t="shared" si="25"/>
        <v>21.599043477414007</v>
      </c>
      <c r="Q48" s="12">
        <f t="shared" si="26"/>
        <v>5.1837704345793618</v>
      </c>
      <c r="R48" s="9">
        <f t="shared" si="27"/>
        <v>14.125500000000001</v>
      </c>
      <c r="S48" s="13">
        <f t="shared" si="28"/>
        <v>0.36697960670980578</v>
      </c>
      <c r="T48" s="2">
        <f t="shared" si="29"/>
        <v>0.43</v>
      </c>
      <c r="U48" s="14">
        <f t="shared" si="30"/>
        <v>0.1578012308852165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0.17340123088521647</v>
      </c>
      <c r="AR48" s="9">
        <f t="shared" si="35"/>
        <v>136.875</v>
      </c>
      <c r="AS48" s="1">
        <f t="shared" si="36"/>
        <v>0.24</v>
      </c>
      <c r="AT48" s="1">
        <f t="shared" si="37"/>
        <v>208605.16666666666</v>
      </c>
      <c r="AU48" s="1">
        <f t="shared" si="38"/>
        <v>7961362764.4870167</v>
      </c>
    </row>
    <row r="49" spans="1:48" x14ac:dyDescent="0.15">
      <c r="C49" s="7">
        <v>7</v>
      </c>
      <c r="D49" s="7">
        <f t="shared" si="39"/>
        <v>18.5514330980645</v>
      </c>
      <c r="E49" s="10">
        <f t="shared" si="40"/>
        <v>15.961196136333299</v>
      </c>
      <c r="F49" s="7" t="s">
        <v>83</v>
      </c>
      <c r="G49" s="1">
        <v>8</v>
      </c>
      <c r="H49" s="9">
        <f t="shared" si="20"/>
        <v>18.5514330980645</v>
      </c>
      <c r="I49" s="9">
        <f t="shared" si="21"/>
        <v>291.70143309806446</v>
      </c>
      <c r="J49" s="9">
        <f t="shared" si="22"/>
        <v>0.16817329779367418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210.46029408958935</v>
      </c>
      <c r="P49" s="9">
        <f t="shared" si="25"/>
        <v>35.393801711672758</v>
      </c>
      <c r="Q49" s="12">
        <f t="shared" si="26"/>
        <v>8.4945124108014625</v>
      </c>
      <c r="R49" s="9">
        <f t="shared" si="27"/>
        <v>14.125500000000001</v>
      </c>
      <c r="S49" s="13">
        <f t="shared" si="28"/>
        <v>0.60136012253027948</v>
      </c>
      <c r="T49" s="2">
        <f t="shared" si="29"/>
        <v>0.43</v>
      </c>
      <c r="U49" s="14">
        <f t="shared" si="30"/>
        <v>0.25858485268802017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0.27418485268802018</v>
      </c>
      <c r="AR49" s="9">
        <f t="shared" si="35"/>
        <v>136.875</v>
      </c>
      <c r="AS49" s="1">
        <f t="shared" si="36"/>
        <v>0.24</v>
      </c>
      <c r="AT49" s="1">
        <f t="shared" si="37"/>
        <v>208605.16666666666</v>
      </c>
      <c r="AU49" s="1">
        <f t="shared" si="38"/>
        <v>12588636572.145962</v>
      </c>
    </row>
    <row r="50" spans="1:48" x14ac:dyDescent="0.15">
      <c r="C50" s="7">
        <v>8</v>
      </c>
      <c r="D50" s="7">
        <f t="shared" si="39"/>
        <v>18.745516728064501</v>
      </c>
      <c r="E50" s="10">
        <f t="shared" si="40"/>
        <v>18.5514330980645</v>
      </c>
      <c r="F50" s="7" t="s">
        <v>83</v>
      </c>
      <c r="G50" s="1">
        <v>9</v>
      </c>
      <c r="H50" s="9">
        <f t="shared" si="20"/>
        <v>18.745516728064501</v>
      </c>
      <c r="I50" s="9">
        <f t="shared" si="21"/>
        <v>291.89551672806448</v>
      </c>
      <c r="J50" s="9">
        <f t="shared" si="22"/>
        <v>0.17194749021154598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233.92274237791659</v>
      </c>
      <c r="P50" s="9">
        <f t="shared" si="25"/>
        <v>40.222428455284806</v>
      </c>
      <c r="Q50" s="12">
        <f t="shared" si="26"/>
        <v>9.6533828292683523</v>
      </c>
      <c r="R50" s="9">
        <f t="shared" si="27"/>
        <v>14.125500000000001</v>
      </c>
      <c r="S50" s="13">
        <f t="shared" si="28"/>
        <v>0.68340114185468492</v>
      </c>
      <c r="T50" s="2">
        <f t="shared" si="29"/>
        <v>0.43</v>
      </c>
      <c r="U50" s="14">
        <f t="shared" si="30"/>
        <v>0.29386249099751449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0.30946249099751449</v>
      </c>
      <c r="AR50" s="9">
        <f t="shared" si="35"/>
        <v>136.875</v>
      </c>
      <c r="AS50" s="1">
        <f t="shared" si="36"/>
        <v>0.24</v>
      </c>
      <c r="AT50" s="1">
        <f t="shared" si="37"/>
        <v>208605.16666666666</v>
      </c>
      <c r="AU50" s="1">
        <f t="shared" si="38"/>
        <v>14208337162.63464</v>
      </c>
    </row>
    <row r="51" spans="1:48" x14ac:dyDescent="0.15">
      <c r="C51" s="7">
        <v>9</v>
      </c>
      <c r="D51" s="7">
        <f t="shared" si="39"/>
        <v>13.1033204933333</v>
      </c>
      <c r="E51" s="10">
        <f t="shared" si="40"/>
        <v>18.745516728064501</v>
      </c>
      <c r="F51" s="7" t="s">
        <v>83</v>
      </c>
      <c r="G51" s="1">
        <v>10</v>
      </c>
      <c r="H51" s="9">
        <f t="shared" si="20"/>
        <v>13.1033204933333</v>
      </c>
      <c r="I51" s="9">
        <f t="shared" si="21"/>
        <v>286.25332049333326</v>
      </c>
      <c r="J51" s="9">
        <f t="shared" si="22"/>
        <v>8.9095062899943678E-2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252.5565639226318</v>
      </c>
      <c r="P51" s="9">
        <f t="shared" si="25"/>
        <v>22.501542948480527</v>
      </c>
      <c r="Q51" s="12">
        <f t="shared" si="26"/>
        <v>5.4003703076353258</v>
      </c>
      <c r="R51" s="9">
        <f t="shared" si="27"/>
        <v>14.125500000000001</v>
      </c>
      <c r="S51" s="13">
        <f t="shared" si="28"/>
        <v>0.38231356820185664</v>
      </c>
      <c r="T51" s="2">
        <f t="shared" si="29"/>
        <v>0.43</v>
      </c>
      <c r="U51" s="14">
        <f t="shared" si="30"/>
        <v>0.16439483432679836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0.17999483432679836</v>
      </c>
      <c r="AR51" s="9">
        <f t="shared" si="35"/>
        <v>136.875</v>
      </c>
      <c r="AS51" s="1">
        <f t="shared" si="36"/>
        <v>0.24</v>
      </c>
      <c r="AT51" s="1">
        <f t="shared" si="37"/>
        <v>208605.16666666666</v>
      </c>
      <c r="AU51" s="1">
        <f t="shared" si="38"/>
        <v>8264094577.0331001</v>
      </c>
    </row>
    <row r="52" spans="1:48" x14ac:dyDescent="0.15">
      <c r="C52" s="7">
        <v>10</v>
      </c>
      <c r="D52" s="7">
        <f t="shared" si="39"/>
        <v>9.9157629438064507</v>
      </c>
      <c r="E52" s="10">
        <f t="shared" si="40"/>
        <v>13.1033204933333</v>
      </c>
      <c r="F52" s="7" t="s">
        <v>83</v>
      </c>
      <c r="G52" s="1">
        <v>11</v>
      </c>
      <c r="H52" s="9">
        <f t="shared" si="20"/>
        <v>9.9157629438064507</v>
      </c>
      <c r="I52" s="9">
        <f t="shared" si="21"/>
        <v>283.06576294380642</v>
      </c>
      <c r="J52" s="9">
        <f t="shared" si="22"/>
        <v>6.0744173041324491E-2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218.55226992544368</v>
      </c>
      <c r="O52" s="9">
        <f t="shared" si="41"/>
        <v>70.359001048707626</v>
      </c>
      <c r="P52" s="9">
        <f t="shared" si="25"/>
        <v>4.2738993347174272</v>
      </c>
      <c r="Q52" s="12">
        <f t="shared" si="26"/>
        <v>1.0257358403321826</v>
      </c>
      <c r="R52" s="9">
        <f t="shared" si="27"/>
        <v>14.125500000000001</v>
      </c>
      <c r="S52" s="13">
        <f t="shared" si="28"/>
        <v>7.2615896097991753E-2</v>
      </c>
      <c r="T52" s="2">
        <f t="shared" si="29"/>
        <v>0.43</v>
      </c>
      <c r="U52" s="14">
        <f t="shared" si="30"/>
        <v>3.1224835322136452E-2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4.5444835322136452E-2</v>
      </c>
      <c r="AR52" s="9">
        <f t="shared" si="35"/>
        <v>136.875</v>
      </c>
      <c r="AS52" s="1">
        <f t="shared" si="36"/>
        <v>0.24</v>
      </c>
      <c r="AT52" s="1">
        <f t="shared" si="37"/>
        <v>208605.16666666666</v>
      </c>
      <c r="AU52" s="1">
        <f t="shared" si="38"/>
        <v>2086506640.8403876</v>
      </c>
    </row>
    <row r="53" spans="1:48" x14ac:dyDescent="0.15">
      <c r="C53" s="7">
        <v>11</v>
      </c>
      <c r="D53" s="7">
        <f t="shared" si="39"/>
        <v>9.6129899376000001</v>
      </c>
      <c r="E53" s="10">
        <f t="shared" si="40"/>
        <v>9.9157629438064507</v>
      </c>
      <c r="F53" s="7" t="s">
        <v>85</v>
      </c>
      <c r="G53" s="1">
        <v>12</v>
      </c>
      <c r="H53" s="9">
        <f t="shared" si="20"/>
        <v>9.6129899376000001</v>
      </c>
      <c r="I53" s="9">
        <f t="shared" si="21"/>
        <v>282.76298993759997</v>
      </c>
      <c r="J53" s="9">
        <f t="shared" si="22"/>
        <v>5.8547556473071367E-2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124.94135171399019</v>
      </c>
      <c r="P53" s="9">
        <f t="shared" si="25"/>
        <v>7.3150108452967126</v>
      </c>
      <c r="Q53" s="12">
        <f t="shared" si="26"/>
        <v>1.7556026028712111</v>
      </c>
      <c r="R53" s="9">
        <f t="shared" si="27"/>
        <v>14.125500000000001</v>
      </c>
      <c r="S53" s="13">
        <f t="shared" si="28"/>
        <v>0.12428605025459</v>
      </c>
      <c r="T53" s="2">
        <f t="shared" si="29"/>
        <v>0.43</v>
      </c>
      <c r="U53" s="14">
        <f t="shared" si="30"/>
        <v>5.3443001609473698E-2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6.1863001609473695E-2</v>
      </c>
      <c r="AR53" s="9">
        <f t="shared" si="35"/>
        <v>136.875</v>
      </c>
      <c r="AS53" s="1">
        <f t="shared" si="36"/>
        <v>0.24</v>
      </c>
      <c r="AT53" s="1">
        <f t="shared" si="37"/>
        <v>208605.16666666666</v>
      </c>
      <c r="AU53" s="1">
        <f t="shared" si="38"/>
        <v>2840313156.9411144</v>
      </c>
      <c r="AV53" s="1">
        <f>SUM(AU42:AU53)</f>
        <v>61374880607.307793</v>
      </c>
    </row>
    <row r="54" spans="1:48" x14ac:dyDescent="0.15">
      <c r="C54" s="7">
        <v>12</v>
      </c>
      <c r="D54" s="7">
        <f t="shared" si="39"/>
        <v>9.0694202349032302</v>
      </c>
      <c r="E54" s="10">
        <f t="shared" si="40"/>
        <v>9.6129899376000001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D26</f>
        <v>5.7840900427419397</v>
      </c>
      <c r="E58" s="7"/>
      <c r="F58" s="7"/>
      <c r="G58" s="1">
        <v>1</v>
      </c>
      <c r="H58" s="9">
        <f t="shared" ref="H58:H69" si="42">E59</f>
        <v>5.7840900427419397</v>
      </c>
      <c r="I58" s="9">
        <f t="shared" ref="I58:I69" si="43">H58+273.15</f>
        <v>278.9340900427419</v>
      </c>
      <c r="J58" s="9">
        <f t="shared" ref="J58:J69" si="44">EXP(($C$15*(I58-$C$13))/($C$16*I58*$C$13))</f>
        <v>3.6494483347661644E-2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3.6409329553183769E-3</v>
      </c>
      <c r="Q58" s="12">
        <f t="shared" ref="Q58:Q69" si="48">P58*$B$60</f>
        <v>6.9177726151049162E-4</v>
      </c>
      <c r="R58" s="9">
        <f t="shared" ref="R58:R69" si="49">L58*$B$60</f>
        <v>1.8955666666666669E-2</v>
      </c>
      <c r="S58" s="13">
        <f t="shared" ref="S58:S69" si="50">Q58/R58</f>
        <v>3.6494483347661644E-2</v>
      </c>
      <c r="T58" s="2">
        <f t="shared" ref="T58:T69" si="51">$B$59/100</f>
        <v>0.01</v>
      </c>
      <c r="U58" s="14">
        <f t="shared" ref="U58:U69" si="52">S58*T58</f>
        <v>3.6494483347661647E-4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1.2364944833476617E-2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8389.6666666666661</v>
      </c>
      <c r="AU58" s="1">
        <f t="shared" ref="AU58:AU69" si="59">AT58*10000*AS58*0.67*AR58*AQ58</f>
        <v>1317500.3974454051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D27</f>
        <v>3.26789387003226</v>
      </c>
      <c r="E59" s="10">
        <f t="shared" ref="E59:E70" si="61">D58</f>
        <v>5.7840900427419397</v>
      </c>
      <c r="F59" s="7" t="s">
        <v>83</v>
      </c>
      <c r="G59" s="1">
        <v>2</v>
      </c>
      <c r="H59" s="9">
        <f t="shared" si="42"/>
        <v>3.26789387003226</v>
      </c>
      <c r="I59" s="9">
        <f t="shared" si="43"/>
        <v>276.41789387003223</v>
      </c>
      <c r="J59" s="9">
        <f t="shared" si="44"/>
        <v>2.6559991908975279E-2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0.19589240037801497</v>
      </c>
      <c r="P59" s="9">
        <f t="shared" si="47"/>
        <v>5.2029005690698233E-3</v>
      </c>
      <c r="Q59" s="12">
        <f t="shared" si="48"/>
        <v>9.8855110812326647E-4</v>
      </c>
      <c r="R59" s="9">
        <f t="shared" si="49"/>
        <v>1.8955666666666669E-2</v>
      </c>
      <c r="S59" s="13">
        <f t="shared" si="50"/>
        <v>5.2150690635514425E-2</v>
      </c>
      <c r="T59" s="2">
        <f t="shared" si="51"/>
        <v>0.01</v>
      </c>
      <c r="U59" s="14">
        <f t="shared" si="52"/>
        <v>5.2150690635514429E-4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1.2521506906355145E-2</v>
      </c>
      <c r="AR59" s="9">
        <f t="shared" si="56"/>
        <v>9.9766666666666666</v>
      </c>
      <c r="AS59" s="1">
        <f t="shared" si="57"/>
        <v>0.19</v>
      </c>
      <c r="AT59" s="1">
        <f t="shared" si="58"/>
        <v>8389.6666666666661</v>
      </c>
      <c r="AU59" s="1">
        <f t="shared" si="59"/>
        <v>1334182.2828901249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2.90951346635714</v>
      </c>
      <c r="E60" s="10">
        <f t="shared" si="61"/>
        <v>3.26789387003226</v>
      </c>
      <c r="F60" s="7" t="s">
        <v>83</v>
      </c>
      <c r="G60" s="1">
        <v>3</v>
      </c>
      <c r="H60" s="9">
        <f t="shared" si="42"/>
        <v>2.90951346635714</v>
      </c>
      <c r="I60" s="9">
        <f t="shared" si="43"/>
        <v>276.05951346635709</v>
      </c>
      <c r="J60" s="9">
        <f t="shared" si="44"/>
        <v>2.5372783369752627E-2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0.29045616647561184</v>
      </c>
      <c r="P60" s="9">
        <f t="shared" si="47"/>
        <v>7.3696813903945044E-3</v>
      </c>
      <c r="Q60" s="12">
        <f t="shared" si="48"/>
        <v>1.4002394641749558E-3</v>
      </c>
      <c r="R60" s="9">
        <f t="shared" si="49"/>
        <v>1.8955666666666669E-2</v>
      </c>
      <c r="S60" s="13">
        <f t="shared" si="50"/>
        <v>7.3869175313008725E-2</v>
      </c>
      <c r="T60" s="2">
        <f t="shared" si="51"/>
        <v>0.01</v>
      </c>
      <c r="U60" s="14">
        <f t="shared" si="52"/>
        <v>7.3869175313008724E-4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1.2738691753130088E-2</v>
      </c>
      <c r="AR60" s="9">
        <f t="shared" si="56"/>
        <v>9.9766666666666666</v>
      </c>
      <c r="AS60" s="1">
        <f t="shared" si="57"/>
        <v>0.19</v>
      </c>
      <c r="AT60" s="1">
        <f t="shared" si="58"/>
        <v>8389.6666666666661</v>
      </c>
      <c r="AU60" s="1">
        <f t="shared" si="59"/>
        <v>1357323.60101153</v>
      </c>
    </row>
    <row r="61" spans="1:48" x14ac:dyDescent="0.15">
      <c r="C61" s="7">
        <v>3</v>
      </c>
      <c r="D61" s="7">
        <f t="shared" si="60"/>
        <v>6.0466535988387102</v>
      </c>
      <c r="E61" s="10">
        <f t="shared" si="61"/>
        <v>2.90951346635714</v>
      </c>
      <c r="F61" s="7" t="s">
        <v>83</v>
      </c>
      <c r="G61" s="1">
        <v>4</v>
      </c>
      <c r="H61" s="9">
        <f t="shared" si="42"/>
        <v>6.0466535988387102</v>
      </c>
      <c r="I61" s="9">
        <f t="shared" si="43"/>
        <v>279.19665359883868</v>
      </c>
      <c r="J61" s="9">
        <f t="shared" si="44"/>
        <v>3.7712388696325684E-2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0.382853151751884</v>
      </c>
      <c r="P61" s="9">
        <f t="shared" si="47"/>
        <v>1.4438306872480412E-2</v>
      </c>
      <c r="Q61" s="12">
        <f t="shared" si="48"/>
        <v>2.7432783057712786E-3</v>
      </c>
      <c r="R61" s="9">
        <f t="shared" si="49"/>
        <v>1.8955666666666669E-2</v>
      </c>
      <c r="S61" s="13">
        <f t="shared" si="50"/>
        <v>0.14472075047591459</v>
      </c>
      <c r="T61" s="2">
        <f t="shared" si="51"/>
        <v>0.01</v>
      </c>
      <c r="U61" s="14">
        <f t="shared" si="52"/>
        <v>1.447207504759146E-3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1.3447207504759147E-2</v>
      </c>
      <c r="AR61" s="9">
        <f t="shared" si="56"/>
        <v>9.9766666666666666</v>
      </c>
      <c r="AS61" s="1">
        <f t="shared" si="57"/>
        <v>0.19</v>
      </c>
      <c r="AT61" s="1">
        <f t="shared" si="58"/>
        <v>8389.6666666666661</v>
      </c>
      <c r="AU61" s="1">
        <f t="shared" si="59"/>
        <v>1432816.8439607713</v>
      </c>
    </row>
    <row r="62" spans="1:48" x14ac:dyDescent="0.15">
      <c r="C62" s="7">
        <v>4</v>
      </c>
      <c r="D62" s="7">
        <f t="shared" si="60"/>
        <v>9.3678305668333302</v>
      </c>
      <c r="E62" s="10">
        <f t="shared" si="61"/>
        <v>6.0466535988387102</v>
      </c>
      <c r="F62" s="7" t="s">
        <v>83</v>
      </c>
      <c r="G62" s="1">
        <v>5</v>
      </c>
      <c r="H62" s="9">
        <f t="shared" si="42"/>
        <v>9.3678305668333302</v>
      </c>
      <c r="I62" s="9">
        <f t="shared" si="43"/>
        <v>282.51783056683331</v>
      </c>
      <c r="J62" s="9">
        <f t="shared" si="44"/>
        <v>5.6823973565741259E-2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0.3499941026354334</v>
      </c>
      <c r="O62" s="9">
        <f t="shared" si="62"/>
        <v>0.11818740891063684</v>
      </c>
      <c r="P62" s="9">
        <f t="shared" si="47"/>
        <v>6.7158781997414809E-3</v>
      </c>
      <c r="Q62" s="12">
        <f t="shared" si="48"/>
        <v>1.2760168579508814E-3</v>
      </c>
      <c r="R62" s="9">
        <f t="shared" si="49"/>
        <v>1.8955666666666669E-2</v>
      </c>
      <c r="S62" s="13">
        <f t="shared" si="50"/>
        <v>6.7315852319493621E-2</v>
      </c>
      <c r="T62" s="2">
        <f t="shared" si="51"/>
        <v>0.01</v>
      </c>
      <c r="U62" s="14">
        <f t="shared" si="52"/>
        <v>6.7315852319493625E-4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1.2673158523194936E-2</v>
      </c>
      <c r="AR62" s="9">
        <f t="shared" si="56"/>
        <v>9.9766666666666666</v>
      </c>
      <c r="AS62" s="1">
        <f t="shared" si="57"/>
        <v>0.19</v>
      </c>
      <c r="AT62" s="1">
        <f t="shared" si="58"/>
        <v>8389.6666666666661</v>
      </c>
      <c r="AU62" s="1">
        <f t="shared" si="59"/>
        <v>1350340.9530783433</v>
      </c>
    </row>
    <row r="63" spans="1:48" x14ac:dyDescent="0.15">
      <c r="C63" s="7">
        <v>5</v>
      </c>
      <c r="D63" s="7">
        <f t="shared" si="60"/>
        <v>12.4493080495161</v>
      </c>
      <c r="E63" s="10">
        <f t="shared" si="61"/>
        <v>9.3678305668333302</v>
      </c>
      <c r="F63" s="7" t="s">
        <v>85</v>
      </c>
      <c r="G63" s="1">
        <v>6</v>
      </c>
      <c r="H63" s="9">
        <f t="shared" si="42"/>
        <v>12.4493080495161</v>
      </c>
      <c r="I63" s="9">
        <f t="shared" si="43"/>
        <v>285.59930804951608</v>
      </c>
      <c r="J63" s="9">
        <f t="shared" si="44"/>
        <v>8.2418646212527716E-2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0.21123819737756203</v>
      </c>
      <c r="P63" s="9">
        <f t="shared" si="47"/>
        <v>1.7409966256233384E-2</v>
      </c>
      <c r="Q63" s="12">
        <f t="shared" si="48"/>
        <v>3.3078935886843431E-3</v>
      </c>
      <c r="R63" s="9">
        <f t="shared" si="49"/>
        <v>1.8955666666666669E-2</v>
      </c>
      <c r="S63" s="13">
        <f t="shared" si="50"/>
        <v>0.17450684520113649</v>
      </c>
      <c r="T63" s="2">
        <f t="shared" si="51"/>
        <v>0.01</v>
      </c>
      <c r="U63" s="14">
        <f t="shared" si="52"/>
        <v>1.745068452011365E-3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1.7945068452011364E-2</v>
      </c>
      <c r="AR63" s="9">
        <f t="shared" si="56"/>
        <v>9.9766666666666666</v>
      </c>
      <c r="AS63" s="1">
        <f t="shared" si="57"/>
        <v>0.19</v>
      </c>
      <c r="AT63" s="1">
        <f t="shared" si="58"/>
        <v>8389.6666666666661</v>
      </c>
      <c r="AU63" s="1">
        <f t="shared" si="59"/>
        <v>1912069.5754096978</v>
      </c>
    </row>
    <row r="64" spans="1:48" x14ac:dyDescent="0.15">
      <c r="C64" s="7">
        <v>6</v>
      </c>
      <c r="D64" s="7">
        <f t="shared" si="60"/>
        <v>15.961196136333299</v>
      </c>
      <c r="E64" s="10">
        <f t="shared" si="61"/>
        <v>12.4493080495161</v>
      </c>
      <c r="F64" s="7" t="s">
        <v>83</v>
      </c>
      <c r="G64" s="1">
        <v>7</v>
      </c>
      <c r="H64" s="9">
        <f t="shared" si="42"/>
        <v>15.961196136333299</v>
      </c>
      <c r="I64" s="9">
        <f t="shared" si="43"/>
        <v>289.11119613633326</v>
      </c>
      <c r="J64" s="9">
        <f t="shared" si="44"/>
        <v>0.1247035707089139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0.2935948977879953</v>
      </c>
      <c r="P64" s="9">
        <f t="shared" si="47"/>
        <v>3.6612332096081619E-2</v>
      </c>
      <c r="Q64" s="12">
        <f t="shared" si="48"/>
        <v>6.9563430982555081E-3</v>
      </c>
      <c r="R64" s="9">
        <f t="shared" si="49"/>
        <v>1.8955666666666669E-2</v>
      </c>
      <c r="S64" s="13">
        <f t="shared" si="50"/>
        <v>0.36697960670980573</v>
      </c>
      <c r="T64" s="2">
        <f t="shared" si="51"/>
        <v>0.01</v>
      </c>
      <c r="U64" s="14">
        <f t="shared" si="52"/>
        <v>3.6697960670980575E-3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2.3769796067098059E-2</v>
      </c>
      <c r="AR64" s="9">
        <f t="shared" si="56"/>
        <v>9.9766666666666666</v>
      </c>
      <c r="AS64" s="1">
        <f t="shared" si="57"/>
        <v>0.19</v>
      </c>
      <c r="AT64" s="1">
        <f t="shared" si="58"/>
        <v>8389.6666666666661</v>
      </c>
      <c r="AU64" s="1">
        <f t="shared" si="59"/>
        <v>2532701.6163316504</v>
      </c>
    </row>
    <row r="65" spans="1:48" x14ac:dyDescent="0.15">
      <c r="C65" s="7">
        <v>7</v>
      </c>
      <c r="D65" s="7">
        <f t="shared" si="60"/>
        <v>18.5514330980645</v>
      </c>
      <c r="E65" s="10">
        <f t="shared" si="61"/>
        <v>15.961196136333299</v>
      </c>
      <c r="F65" s="7" t="s">
        <v>83</v>
      </c>
      <c r="G65" s="1">
        <v>8</v>
      </c>
      <c r="H65" s="9">
        <f t="shared" si="42"/>
        <v>18.5514330980645</v>
      </c>
      <c r="I65" s="9">
        <f t="shared" si="43"/>
        <v>291.70143309806446</v>
      </c>
      <c r="J65" s="9">
        <f t="shared" si="44"/>
        <v>0.16817329779367418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0.35674923235858036</v>
      </c>
      <c r="P65" s="9">
        <f t="shared" si="47"/>
        <v>5.99956948911042E-2</v>
      </c>
      <c r="Q65" s="12">
        <f t="shared" si="48"/>
        <v>1.1399182029309798E-2</v>
      </c>
      <c r="R65" s="9">
        <f t="shared" si="49"/>
        <v>1.8955666666666669E-2</v>
      </c>
      <c r="S65" s="13">
        <f t="shared" si="50"/>
        <v>0.60136012253027926</v>
      </c>
      <c r="T65" s="2">
        <f t="shared" si="51"/>
        <v>0.01</v>
      </c>
      <c r="U65" s="14">
        <f t="shared" si="52"/>
        <v>6.0136012253027924E-3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2.611360122530279E-2</v>
      </c>
      <c r="AR65" s="9">
        <f t="shared" si="56"/>
        <v>9.9766666666666666</v>
      </c>
      <c r="AS65" s="1">
        <f t="shared" si="57"/>
        <v>0.19</v>
      </c>
      <c r="AT65" s="1">
        <f t="shared" si="58"/>
        <v>8389.6666666666661</v>
      </c>
      <c r="AU65" s="1">
        <f t="shared" si="59"/>
        <v>2782436.9988227258</v>
      </c>
    </row>
    <row r="66" spans="1:48" x14ac:dyDescent="0.15">
      <c r="C66" s="7">
        <v>8</v>
      </c>
      <c r="D66" s="7">
        <f t="shared" si="60"/>
        <v>18.745516728064501</v>
      </c>
      <c r="E66" s="10">
        <f t="shared" si="61"/>
        <v>18.5514330980645</v>
      </c>
      <c r="F66" s="7" t="s">
        <v>83</v>
      </c>
      <c r="G66" s="1">
        <v>9</v>
      </c>
      <c r="H66" s="9">
        <f t="shared" si="42"/>
        <v>18.745516728064501</v>
      </c>
      <c r="I66" s="9">
        <f t="shared" si="43"/>
        <v>291.89551672806448</v>
      </c>
      <c r="J66" s="9">
        <f t="shared" si="44"/>
        <v>0.17194749021154598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0.39652020413414285</v>
      </c>
      <c r="P66" s="9">
        <f t="shared" si="47"/>
        <v>6.8180653919035744E-2</v>
      </c>
      <c r="Q66" s="12">
        <f t="shared" si="48"/>
        <v>1.2954324244616792E-2</v>
      </c>
      <c r="R66" s="9">
        <f t="shared" si="49"/>
        <v>1.8955666666666669E-2</v>
      </c>
      <c r="S66" s="13">
        <f t="shared" si="50"/>
        <v>0.68340114185468492</v>
      </c>
      <c r="T66" s="2">
        <f t="shared" si="51"/>
        <v>0.01</v>
      </c>
      <c r="U66" s="14">
        <f t="shared" si="52"/>
        <v>6.8340114185468492E-3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2.6934011418546851E-2</v>
      </c>
      <c r="AR66" s="9">
        <f t="shared" si="56"/>
        <v>9.9766666666666666</v>
      </c>
      <c r="AS66" s="1">
        <f t="shared" si="57"/>
        <v>0.19</v>
      </c>
      <c r="AT66" s="1">
        <f t="shared" si="58"/>
        <v>8389.6666666666661</v>
      </c>
      <c r="AU66" s="1">
        <f t="shared" si="59"/>
        <v>2869852.7350208303</v>
      </c>
    </row>
    <row r="67" spans="1:48" x14ac:dyDescent="0.15">
      <c r="C67" s="7">
        <v>9</v>
      </c>
      <c r="D67" s="7">
        <f t="shared" si="60"/>
        <v>13.1033204933333</v>
      </c>
      <c r="E67" s="10">
        <f t="shared" si="61"/>
        <v>18.745516728064501</v>
      </c>
      <c r="F67" s="7" t="s">
        <v>83</v>
      </c>
      <c r="G67" s="1">
        <v>10</v>
      </c>
      <c r="H67" s="9">
        <f t="shared" si="42"/>
        <v>13.1033204933333</v>
      </c>
      <c r="I67" s="9">
        <f t="shared" si="43"/>
        <v>286.25332049333326</v>
      </c>
      <c r="J67" s="9">
        <f t="shared" si="44"/>
        <v>8.9095062899943678E-2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0.42810621688177375</v>
      </c>
      <c r="P67" s="9">
        <f t="shared" si="47"/>
        <v>3.814215032093856E-2</v>
      </c>
      <c r="Q67" s="12">
        <f t="shared" si="48"/>
        <v>7.2470085609783264E-3</v>
      </c>
      <c r="R67" s="9">
        <f t="shared" si="49"/>
        <v>1.8955666666666669E-2</v>
      </c>
      <c r="S67" s="13">
        <f t="shared" si="50"/>
        <v>0.38231356820185652</v>
      </c>
      <c r="T67" s="2">
        <f t="shared" si="51"/>
        <v>0.01</v>
      </c>
      <c r="U67" s="14">
        <f t="shared" si="52"/>
        <v>3.8231356820185654E-3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2.3923135682018565E-2</v>
      </c>
      <c r="AR67" s="9">
        <f t="shared" si="56"/>
        <v>9.9766666666666666</v>
      </c>
      <c r="AS67" s="1">
        <f t="shared" si="57"/>
        <v>0.19</v>
      </c>
      <c r="AT67" s="1">
        <f t="shared" si="58"/>
        <v>8389.6666666666661</v>
      </c>
      <c r="AU67" s="1">
        <f t="shared" si="59"/>
        <v>2549040.1448348216</v>
      </c>
    </row>
    <row r="68" spans="1:48" x14ac:dyDescent="0.15">
      <c r="C68" s="7">
        <v>10</v>
      </c>
      <c r="D68" s="7">
        <f t="shared" si="60"/>
        <v>9.9157629438064507</v>
      </c>
      <c r="E68" s="10">
        <f t="shared" si="61"/>
        <v>13.1033204933333</v>
      </c>
      <c r="F68" s="7" t="s">
        <v>83</v>
      </c>
      <c r="G68" s="1">
        <v>11</v>
      </c>
      <c r="H68" s="9">
        <f t="shared" si="42"/>
        <v>9.9157629438064507</v>
      </c>
      <c r="I68" s="9">
        <f t="shared" si="43"/>
        <v>283.06576294380642</v>
      </c>
      <c r="J68" s="9">
        <f t="shared" si="44"/>
        <v>6.0744173041324491E-2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0.3704658632327934</v>
      </c>
      <c r="O68" s="9">
        <f t="shared" si="62"/>
        <v>0.11926486999470848</v>
      </c>
      <c r="P68" s="9">
        <f t="shared" si="47"/>
        <v>7.2446459007096406E-3</v>
      </c>
      <c r="Q68" s="12">
        <f t="shared" si="48"/>
        <v>1.3764827211348318E-3</v>
      </c>
      <c r="R68" s="9">
        <f t="shared" si="49"/>
        <v>1.8955666666666669E-2</v>
      </c>
      <c r="S68" s="13">
        <f t="shared" si="50"/>
        <v>7.2615896097991711E-2</v>
      </c>
      <c r="T68" s="2">
        <f t="shared" si="51"/>
        <v>0.01</v>
      </c>
      <c r="U68" s="14">
        <f t="shared" si="52"/>
        <v>7.2615896097991714E-4</v>
      </c>
      <c r="V68" s="13"/>
      <c r="W68" s="2"/>
      <c r="X68" s="14"/>
      <c r="Y68" s="2">
        <v>0.04</v>
      </c>
      <c r="Z68" s="2">
        <v>0.21</v>
      </c>
      <c r="AA68" s="2">
        <f t="shared" si="53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1.6926158960979917E-2</v>
      </c>
      <c r="AR68" s="9">
        <f t="shared" si="56"/>
        <v>9.9766666666666666</v>
      </c>
      <c r="AS68" s="1">
        <f t="shared" si="57"/>
        <v>0.19</v>
      </c>
      <c r="AT68" s="1">
        <f t="shared" si="58"/>
        <v>8389.6666666666661</v>
      </c>
      <c r="AU68" s="1">
        <f t="shared" si="59"/>
        <v>1803503.4897964082</v>
      </c>
    </row>
    <row r="69" spans="1:48" x14ac:dyDescent="0.15">
      <c r="C69" s="7">
        <v>11</v>
      </c>
      <c r="D69" s="7">
        <f t="shared" si="60"/>
        <v>9.6129899376000001</v>
      </c>
      <c r="E69" s="10">
        <f t="shared" si="61"/>
        <v>9.9157629438064507</v>
      </c>
      <c r="F69" s="7" t="s">
        <v>85</v>
      </c>
      <c r="G69" s="1">
        <v>12</v>
      </c>
      <c r="H69" s="9">
        <f t="shared" si="42"/>
        <v>9.6129899376000001</v>
      </c>
      <c r="I69" s="9">
        <f t="shared" si="43"/>
        <v>282.76298993759997</v>
      </c>
      <c r="J69" s="9">
        <f t="shared" si="44"/>
        <v>5.8547556473071367E-2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0.21178689076066551</v>
      </c>
      <c r="P69" s="9">
        <f t="shared" si="47"/>
        <v>1.239960494706626E-2</v>
      </c>
      <c r="Q69" s="12">
        <f t="shared" si="48"/>
        <v>2.3559249399425896E-3</v>
      </c>
      <c r="R69" s="9">
        <f t="shared" si="49"/>
        <v>1.8955666666666669E-2</v>
      </c>
      <c r="S69" s="13">
        <f t="shared" si="50"/>
        <v>0.12428605025458997</v>
      </c>
      <c r="T69" s="2">
        <f t="shared" si="51"/>
        <v>0.01</v>
      </c>
      <c r="U69" s="14">
        <f t="shared" si="52"/>
        <v>1.2428605025458998E-3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1.3242860502545899E-2</v>
      </c>
      <c r="AR69" s="9">
        <f t="shared" si="56"/>
        <v>9.9766666666666666</v>
      </c>
      <c r="AS69" s="1">
        <f t="shared" si="57"/>
        <v>0.19</v>
      </c>
      <c r="AT69" s="1">
        <f t="shared" si="58"/>
        <v>8389.6666666666661</v>
      </c>
      <c r="AU69" s="1">
        <f t="shared" si="59"/>
        <v>1411043.4142966268</v>
      </c>
      <c r="AV69" s="1">
        <f>SUM(AU58:AU69)</f>
        <v>22652812.052898936</v>
      </c>
    </row>
    <row r="70" spans="1:48" x14ac:dyDescent="0.15">
      <c r="C70" s="7">
        <v>12</v>
      </c>
      <c r="D70" s="7">
        <f t="shared" si="60"/>
        <v>9.0694202349032302</v>
      </c>
      <c r="E70" s="10">
        <f t="shared" si="61"/>
        <v>9.6129899376000001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5.7840900427419397</v>
      </c>
      <c r="E73" s="7"/>
      <c r="F73" s="7"/>
      <c r="G73" s="1">
        <v>1</v>
      </c>
      <c r="H73" s="9">
        <f t="shared" ref="H73:H84" si="63">E74</f>
        <v>5.7840900427419397</v>
      </c>
      <c r="I73" s="9">
        <f t="shared" ref="I73:I84" si="64">H73+273.15</f>
        <v>278.9340900427419</v>
      </c>
      <c r="J73" s="9">
        <f t="shared" ref="J73:J84" si="65">EXP(($C$15*(I73-$C$13))/($C$16*I73*$C$13))</f>
        <v>3.6494483347661644E-2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3.9961459265689505E-3</v>
      </c>
      <c r="Q73" s="12">
        <f t="shared" ref="Q73:Q84" si="69">P73*$B$75</f>
        <v>7.1930626678241101E-4</v>
      </c>
      <c r="R73" s="9">
        <f t="shared" ref="R73:R84" si="70">L73*$B$75</f>
        <v>1.9710000000000002E-2</v>
      </c>
      <c r="S73" s="13">
        <f t="shared" ref="S73:S84" si="71">Q73/R73</f>
        <v>3.6494483347661644E-2</v>
      </c>
      <c r="T73" s="2">
        <f t="shared" ref="T73:T84" si="72">$B$74/100</f>
        <v>0.01</v>
      </c>
      <c r="U73" s="14">
        <f t="shared" ref="U73:U84" si="73">S73*T73</f>
        <v>3.6494483347661647E-4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1.2964944833476617E-2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3633.5</v>
      </c>
      <c r="AU73" s="1">
        <f t="shared" ref="AU73:AU84" si="80">AT73*10000*AS73*0.67*AR73*AQ73</f>
        <v>622095.7934163711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3.26789387003226</v>
      </c>
      <c r="E74" s="10">
        <f t="shared" ref="E74:E85" si="82">D73</f>
        <v>5.7840900427419397</v>
      </c>
      <c r="F74" s="7" t="s">
        <v>83</v>
      </c>
      <c r="G74" s="1">
        <v>2</v>
      </c>
      <c r="H74" s="9">
        <f t="shared" si="63"/>
        <v>3.26789387003226</v>
      </c>
      <c r="I74" s="9">
        <f t="shared" si="64"/>
        <v>276.41789387003223</v>
      </c>
      <c r="J74" s="9">
        <f t="shared" si="65"/>
        <v>2.6559991908975279E-2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0.21500385407343109</v>
      </c>
      <c r="P74" s="9">
        <f t="shared" si="68"/>
        <v>5.7105006245888315E-3</v>
      </c>
      <c r="Q74" s="12">
        <f t="shared" si="69"/>
        <v>1.0278901124259896E-3</v>
      </c>
      <c r="R74" s="9">
        <f t="shared" si="70"/>
        <v>1.9710000000000002E-2</v>
      </c>
      <c r="S74" s="13">
        <f t="shared" si="71"/>
        <v>5.2150690635514432E-2</v>
      </c>
      <c r="T74" s="2">
        <f t="shared" si="72"/>
        <v>0.01</v>
      </c>
      <c r="U74" s="14">
        <f t="shared" si="73"/>
        <v>5.2150690635514429E-4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1.3121506906355145E-2</v>
      </c>
      <c r="AR74" s="9">
        <f t="shared" si="77"/>
        <v>10.950000000000001</v>
      </c>
      <c r="AS74" s="1">
        <f t="shared" si="78"/>
        <v>0.18</v>
      </c>
      <c r="AT74" s="1">
        <f t="shared" si="79"/>
        <v>3633.5</v>
      </c>
      <c r="AU74" s="1">
        <f t="shared" si="80"/>
        <v>629608.097417449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2.90951346635714</v>
      </c>
      <c r="E75" s="10">
        <f t="shared" si="82"/>
        <v>3.26789387003226</v>
      </c>
      <c r="F75" s="7" t="s">
        <v>83</v>
      </c>
      <c r="G75" s="1">
        <v>3</v>
      </c>
      <c r="H75" s="9">
        <f t="shared" si="63"/>
        <v>2.90951346635714</v>
      </c>
      <c r="I75" s="9">
        <f t="shared" si="64"/>
        <v>276.05951346635709</v>
      </c>
      <c r="J75" s="9">
        <f t="shared" si="65"/>
        <v>2.5372783369752627E-2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0.31879335344884224</v>
      </c>
      <c r="P75" s="9">
        <f t="shared" si="68"/>
        <v>8.0886746967744564E-3</v>
      </c>
      <c r="Q75" s="12">
        <f t="shared" si="69"/>
        <v>1.4559614454194021E-3</v>
      </c>
      <c r="R75" s="9">
        <f t="shared" si="70"/>
        <v>1.9710000000000002E-2</v>
      </c>
      <c r="S75" s="13">
        <f t="shared" si="71"/>
        <v>7.3869175313008725E-2</v>
      </c>
      <c r="T75" s="2">
        <f t="shared" si="72"/>
        <v>0.01</v>
      </c>
      <c r="U75" s="14">
        <f t="shared" si="73"/>
        <v>7.3869175313008724E-4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1.3338691753130088E-2</v>
      </c>
      <c r="AR75" s="9">
        <f t="shared" si="77"/>
        <v>10.950000000000001</v>
      </c>
      <c r="AS75" s="1">
        <f t="shared" si="78"/>
        <v>0.18</v>
      </c>
      <c r="AT75" s="1">
        <f t="shared" si="79"/>
        <v>3633.5</v>
      </c>
      <c r="AU75" s="1">
        <f t="shared" si="80"/>
        <v>640029.25857994042</v>
      </c>
    </row>
    <row r="76" spans="1:48" x14ac:dyDescent="0.15">
      <c r="C76" s="7">
        <v>3</v>
      </c>
      <c r="D76" s="7">
        <f t="shared" si="81"/>
        <v>6.0466535988387102</v>
      </c>
      <c r="E76" s="10">
        <f t="shared" si="82"/>
        <v>2.90951346635714</v>
      </c>
      <c r="F76" s="7" t="s">
        <v>83</v>
      </c>
      <c r="G76" s="1">
        <v>4</v>
      </c>
      <c r="H76" s="9">
        <f t="shared" si="63"/>
        <v>6.0466535988387102</v>
      </c>
      <c r="I76" s="9">
        <f t="shared" si="64"/>
        <v>279.19665359883868</v>
      </c>
      <c r="J76" s="9">
        <f t="shared" si="65"/>
        <v>3.7712388696325684E-2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0.4202046787520678</v>
      </c>
      <c r="P76" s="9">
        <f t="shared" si="68"/>
        <v>1.5846922177112647E-2</v>
      </c>
      <c r="Q76" s="12">
        <f t="shared" si="69"/>
        <v>2.8524459918802762E-3</v>
      </c>
      <c r="R76" s="9">
        <f t="shared" si="70"/>
        <v>1.9710000000000002E-2</v>
      </c>
      <c r="S76" s="13">
        <f t="shared" si="71"/>
        <v>0.14472075047591457</v>
      </c>
      <c r="T76" s="2">
        <f t="shared" si="72"/>
        <v>0.01</v>
      </c>
      <c r="U76" s="14">
        <f t="shared" si="73"/>
        <v>1.4472075047591458E-3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1.4047207504759147E-2</v>
      </c>
      <c r="AR76" s="9">
        <f t="shared" si="77"/>
        <v>10.950000000000001</v>
      </c>
      <c r="AS76" s="1">
        <f t="shared" si="78"/>
        <v>0.18</v>
      </c>
      <c r="AT76" s="1">
        <f t="shared" si="79"/>
        <v>3633.5</v>
      </c>
      <c r="AU76" s="1">
        <f t="shared" si="80"/>
        <v>674025.90679702989</v>
      </c>
    </row>
    <row r="77" spans="1:48" x14ac:dyDescent="0.15">
      <c r="C77" s="7">
        <v>4</v>
      </c>
      <c r="D77" s="7">
        <f t="shared" si="81"/>
        <v>9.3678305668333302</v>
      </c>
      <c r="E77" s="10">
        <f t="shared" si="82"/>
        <v>6.0466535988387102</v>
      </c>
      <c r="F77" s="7" t="s">
        <v>83</v>
      </c>
      <c r="G77" s="1">
        <v>5</v>
      </c>
      <c r="H77" s="9">
        <f t="shared" si="63"/>
        <v>9.3678305668333302</v>
      </c>
      <c r="I77" s="9">
        <f t="shared" si="64"/>
        <v>282.51783056683331</v>
      </c>
      <c r="J77" s="9">
        <f t="shared" si="65"/>
        <v>5.6823973565741259E-2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0.38413986874620742</v>
      </c>
      <c r="O77" s="9">
        <f t="shared" si="83"/>
        <v>0.12971788782874771</v>
      </c>
      <c r="P77" s="9">
        <f t="shared" si="68"/>
        <v>7.3710858289845497E-3</v>
      </c>
      <c r="Q77" s="12">
        <f t="shared" si="69"/>
        <v>1.3267954492172189E-3</v>
      </c>
      <c r="R77" s="9">
        <f t="shared" si="70"/>
        <v>1.9710000000000002E-2</v>
      </c>
      <c r="S77" s="13">
        <f t="shared" si="71"/>
        <v>6.7315852319493594E-2</v>
      </c>
      <c r="T77" s="2">
        <f t="shared" si="72"/>
        <v>0.01</v>
      </c>
      <c r="U77" s="14">
        <f t="shared" si="73"/>
        <v>6.7315852319493592E-4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1.3273158523194935E-2</v>
      </c>
      <c r="AR77" s="9">
        <f t="shared" si="77"/>
        <v>10.950000000000001</v>
      </c>
      <c r="AS77" s="1">
        <f t="shared" si="78"/>
        <v>0.18</v>
      </c>
      <c r="AT77" s="1">
        <f t="shared" si="79"/>
        <v>3633.5</v>
      </c>
      <c r="AU77" s="1">
        <f t="shared" si="80"/>
        <v>636884.7834436961</v>
      </c>
    </row>
    <row r="78" spans="1:48" x14ac:dyDescent="0.15">
      <c r="C78" s="7">
        <v>5</v>
      </c>
      <c r="D78" s="7">
        <f t="shared" si="81"/>
        <v>12.4493080495161</v>
      </c>
      <c r="E78" s="10">
        <f t="shared" si="82"/>
        <v>9.3678305668333302</v>
      </c>
      <c r="F78" s="7" t="s">
        <v>85</v>
      </c>
      <c r="G78" s="1">
        <v>6</v>
      </c>
      <c r="H78" s="9">
        <f t="shared" si="63"/>
        <v>12.4493080495161</v>
      </c>
      <c r="I78" s="9">
        <f t="shared" si="64"/>
        <v>285.59930804951608</v>
      </c>
      <c r="J78" s="9">
        <f t="shared" si="65"/>
        <v>8.2418646212527716E-2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0.23184680199976318</v>
      </c>
      <c r="P78" s="9">
        <f t="shared" si="68"/>
        <v>1.9108499549524444E-2</v>
      </c>
      <c r="Q78" s="12">
        <f t="shared" si="69"/>
        <v>3.4395299189144001E-3</v>
      </c>
      <c r="R78" s="9">
        <f t="shared" si="70"/>
        <v>1.9710000000000002E-2</v>
      </c>
      <c r="S78" s="13">
        <f t="shared" si="71"/>
        <v>0.17450684520113646</v>
      </c>
      <c r="T78" s="2">
        <f t="shared" si="72"/>
        <v>0.01</v>
      </c>
      <c r="U78" s="14">
        <f t="shared" si="73"/>
        <v>1.7450684520113648E-3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1.9745068452011367E-2</v>
      </c>
      <c r="AR78" s="9">
        <f t="shared" si="77"/>
        <v>10.950000000000001</v>
      </c>
      <c r="AS78" s="1">
        <f t="shared" si="78"/>
        <v>0.18</v>
      </c>
      <c r="AT78" s="1">
        <f t="shared" si="79"/>
        <v>3633.5</v>
      </c>
      <c r="AU78" s="1">
        <f t="shared" si="80"/>
        <v>947425.86123451579</v>
      </c>
    </row>
    <row r="79" spans="1:48" x14ac:dyDescent="0.15">
      <c r="C79" s="7">
        <v>6</v>
      </c>
      <c r="D79" s="7">
        <f t="shared" si="81"/>
        <v>15.961196136333299</v>
      </c>
      <c r="E79" s="10">
        <f t="shared" si="82"/>
        <v>12.4493080495161</v>
      </c>
      <c r="F79" s="7" t="s">
        <v>83</v>
      </c>
      <c r="G79" s="1">
        <v>7</v>
      </c>
      <c r="H79" s="9">
        <f t="shared" si="63"/>
        <v>15.961196136333299</v>
      </c>
      <c r="I79" s="9">
        <f t="shared" si="64"/>
        <v>289.11119613633326</v>
      </c>
      <c r="J79" s="9">
        <f t="shared" si="65"/>
        <v>0.1247035707089139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0.32223830245023877</v>
      </c>
      <c r="P79" s="9">
        <f t="shared" si="68"/>
        <v>4.0184266934723732E-2</v>
      </c>
      <c r="Q79" s="12">
        <f t="shared" si="69"/>
        <v>7.2331680482502717E-3</v>
      </c>
      <c r="R79" s="9">
        <f t="shared" si="70"/>
        <v>1.9710000000000002E-2</v>
      </c>
      <c r="S79" s="13">
        <f t="shared" si="71"/>
        <v>0.36697960670980573</v>
      </c>
      <c r="T79" s="2">
        <f t="shared" si="72"/>
        <v>0.01</v>
      </c>
      <c r="U79" s="14">
        <f t="shared" si="73"/>
        <v>3.6697960670980575E-3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2.526979606709806E-2</v>
      </c>
      <c r="AR79" s="9">
        <f t="shared" si="77"/>
        <v>10.950000000000001</v>
      </c>
      <c r="AS79" s="1">
        <f t="shared" si="78"/>
        <v>0.18</v>
      </c>
      <c r="AT79" s="1">
        <f t="shared" si="79"/>
        <v>3633.5</v>
      </c>
      <c r="AU79" s="1">
        <f t="shared" si="80"/>
        <v>1212518.3744122265</v>
      </c>
    </row>
    <row r="80" spans="1:48" x14ac:dyDescent="0.15">
      <c r="C80" s="7">
        <v>7</v>
      </c>
      <c r="D80" s="7">
        <f t="shared" si="81"/>
        <v>18.5514330980645</v>
      </c>
      <c r="E80" s="10">
        <f t="shared" si="82"/>
        <v>15.961196136333299</v>
      </c>
      <c r="F80" s="7" t="s">
        <v>83</v>
      </c>
      <c r="G80" s="1">
        <v>8</v>
      </c>
      <c r="H80" s="9">
        <f t="shared" si="63"/>
        <v>18.5514330980645</v>
      </c>
      <c r="I80" s="9">
        <f t="shared" si="64"/>
        <v>291.70143309806446</v>
      </c>
      <c r="J80" s="9">
        <f t="shared" si="65"/>
        <v>0.16817329779367418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0.3915540355155151</v>
      </c>
      <c r="P80" s="9">
        <f t="shared" si="68"/>
        <v>6.5848933417065603E-2</v>
      </c>
      <c r="Q80" s="12">
        <f t="shared" si="69"/>
        <v>1.1852808015071808E-2</v>
      </c>
      <c r="R80" s="9">
        <f t="shared" si="70"/>
        <v>1.9710000000000002E-2</v>
      </c>
      <c r="S80" s="13">
        <f t="shared" si="71"/>
        <v>0.60136012253027937</v>
      </c>
      <c r="T80" s="2">
        <f t="shared" si="72"/>
        <v>0.01</v>
      </c>
      <c r="U80" s="14">
        <f t="shared" si="73"/>
        <v>6.0136012253027941E-3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2.7613601225302795E-2</v>
      </c>
      <c r="AR80" s="9">
        <f t="shared" si="77"/>
        <v>10.950000000000001</v>
      </c>
      <c r="AS80" s="1">
        <f t="shared" si="78"/>
        <v>0.18</v>
      </c>
      <c r="AT80" s="1">
        <f t="shared" si="79"/>
        <v>3633.5</v>
      </c>
      <c r="AU80" s="1">
        <f t="shared" si="80"/>
        <v>1324980.9686025151</v>
      </c>
    </row>
    <row r="81" spans="1:48" x14ac:dyDescent="0.15">
      <c r="C81" s="7">
        <v>8</v>
      </c>
      <c r="D81" s="7">
        <f t="shared" si="81"/>
        <v>18.745516728064501</v>
      </c>
      <c r="E81" s="10">
        <f t="shared" si="82"/>
        <v>18.5514330980645</v>
      </c>
      <c r="F81" s="7" t="s">
        <v>83</v>
      </c>
      <c r="G81" s="1">
        <v>9</v>
      </c>
      <c r="H81" s="9">
        <f t="shared" si="63"/>
        <v>18.745516728064501</v>
      </c>
      <c r="I81" s="9">
        <f t="shared" si="64"/>
        <v>291.89551672806448</v>
      </c>
      <c r="J81" s="9">
        <f t="shared" si="65"/>
        <v>0.17194749021154598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0.43520510209844948</v>
      </c>
      <c r="P81" s="9">
        <f t="shared" si="68"/>
        <v>7.4832425033088013E-2</v>
      </c>
      <c r="Q81" s="12">
        <f t="shared" si="69"/>
        <v>1.3469836505955842E-2</v>
      </c>
      <c r="R81" s="9">
        <f t="shared" si="70"/>
        <v>1.9710000000000002E-2</v>
      </c>
      <c r="S81" s="13">
        <f t="shared" si="71"/>
        <v>0.68340114185468492</v>
      </c>
      <c r="T81" s="2">
        <f t="shared" si="72"/>
        <v>0.01</v>
      </c>
      <c r="U81" s="14">
        <f t="shared" si="73"/>
        <v>6.8340114185468492E-3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2.8434011418546852E-2</v>
      </c>
      <c r="AR81" s="9">
        <f t="shared" si="77"/>
        <v>10.950000000000001</v>
      </c>
      <c r="AS81" s="1">
        <f t="shared" si="78"/>
        <v>0.18</v>
      </c>
      <c r="AT81" s="1">
        <f t="shared" si="79"/>
        <v>3633.5</v>
      </c>
      <c r="AU81" s="1">
        <f t="shared" si="80"/>
        <v>1364346.6378474168</v>
      </c>
    </row>
    <row r="82" spans="1:48" x14ac:dyDescent="0.15">
      <c r="C82" s="7">
        <v>9</v>
      </c>
      <c r="D82" s="7">
        <f t="shared" si="81"/>
        <v>13.1033204933333</v>
      </c>
      <c r="E82" s="10">
        <f t="shared" si="82"/>
        <v>18.745516728064501</v>
      </c>
      <c r="F82" s="7" t="s">
        <v>83</v>
      </c>
      <c r="G82" s="1">
        <v>10</v>
      </c>
      <c r="H82" s="9">
        <f t="shared" si="63"/>
        <v>13.1033204933333</v>
      </c>
      <c r="I82" s="9">
        <f t="shared" si="64"/>
        <v>286.25332049333326</v>
      </c>
      <c r="J82" s="9">
        <f t="shared" si="65"/>
        <v>8.9095062899943678E-2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0.46987267706536145</v>
      </c>
      <c r="P82" s="9">
        <f t="shared" si="68"/>
        <v>4.1863335718103301E-2</v>
      </c>
      <c r="Q82" s="12">
        <f t="shared" si="69"/>
        <v>7.5354004292585942E-3</v>
      </c>
      <c r="R82" s="9">
        <f t="shared" si="70"/>
        <v>1.9710000000000002E-2</v>
      </c>
      <c r="S82" s="13">
        <f t="shared" si="71"/>
        <v>0.38231356820185658</v>
      </c>
      <c r="T82" s="2">
        <f t="shared" si="72"/>
        <v>0.01</v>
      </c>
      <c r="U82" s="14">
        <f t="shared" si="73"/>
        <v>3.8231356820185658E-3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2.5423135682018566E-2</v>
      </c>
      <c r="AR82" s="9">
        <f t="shared" si="77"/>
        <v>10.950000000000001</v>
      </c>
      <c r="AS82" s="1">
        <f t="shared" si="78"/>
        <v>0.18</v>
      </c>
      <c r="AT82" s="1">
        <f t="shared" si="79"/>
        <v>3633.5</v>
      </c>
      <c r="AU82" s="1">
        <f t="shared" si="80"/>
        <v>1219876.0555000645</v>
      </c>
    </row>
    <row r="83" spans="1:48" x14ac:dyDescent="0.15">
      <c r="C83" s="7">
        <v>10</v>
      </c>
      <c r="D83" s="7">
        <f t="shared" si="81"/>
        <v>9.9157629438064507</v>
      </c>
      <c r="E83" s="10">
        <f t="shared" si="82"/>
        <v>13.1033204933333</v>
      </c>
      <c r="F83" s="7" t="s">
        <v>83</v>
      </c>
      <c r="G83" s="1">
        <v>11</v>
      </c>
      <c r="H83" s="9">
        <f t="shared" si="63"/>
        <v>9.9157629438064507</v>
      </c>
      <c r="I83" s="9">
        <f t="shared" si="64"/>
        <v>283.06576294380642</v>
      </c>
      <c r="J83" s="9">
        <f t="shared" si="65"/>
        <v>6.0744173041324491E-2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0.40660887427989523</v>
      </c>
      <c r="O83" s="9">
        <f t="shared" si="83"/>
        <v>0.13090046706736291</v>
      </c>
      <c r="P83" s="9">
        <f t="shared" si="68"/>
        <v>7.9514406227300903E-3</v>
      </c>
      <c r="Q83" s="12">
        <f t="shared" si="69"/>
        <v>1.4312593120914161E-3</v>
      </c>
      <c r="R83" s="9">
        <f t="shared" si="70"/>
        <v>1.9710000000000002E-2</v>
      </c>
      <c r="S83" s="13">
        <f t="shared" si="71"/>
        <v>7.2615896097991683E-2</v>
      </c>
      <c r="T83" s="2">
        <f t="shared" si="72"/>
        <v>0.01</v>
      </c>
      <c r="U83" s="14">
        <f t="shared" si="73"/>
        <v>7.2615896097991681E-4</v>
      </c>
      <c r="V83" s="13"/>
      <c r="W83" s="2"/>
      <c r="X83" s="14"/>
      <c r="Y83" s="2">
        <v>0.04</v>
      </c>
      <c r="Z83" s="2">
        <v>0.27</v>
      </c>
      <c r="AA83" s="2">
        <f t="shared" si="74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1.872615896097992E-2</v>
      </c>
      <c r="AR83" s="9">
        <f t="shared" si="77"/>
        <v>10.950000000000001</v>
      </c>
      <c r="AS83" s="1">
        <f t="shared" si="78"/>
        <v>0.18</v>
      </c>
      <c r="AT83" s="1">
        <f t="shared" si="79"/>
        <v>3633.5</v>
      </c>
      <c r="AU83" s="1">
        <f t="shared" si="80"/>
        <v>898535.61786024412</v>
      </c>
    </row>
    <row r="84" spans="1:48" x14ac:dyDescent="0.15">
      <c r="C84" s="7">
        <v>11</v>
      </c>
      <c r="D84" s="7">
        <f t="shared" si="81"/>
        <v>9.6129899376000001</v>
      </c>
      <c r="E84" s="10">
        <f t="shared" si="82"/>
        <v>9.9157629438064507</v>
      </c>
      <c r="F84" s="7" t="s">
        <v>85</v>
      </c>
      <c r="G84" s="1">
        <v>12</v>
      </c>
      <c r="H84" s="9">
        <f t="shared" si="63"/>
        <v>9.6129899376000001</v>
      </c>
      <c r="I84" s="9">
        <f t="shared" si="64"/>
        <v>282.76298993759997</v>
      </c>
      <c r="J84" s="9">
        <f t="shared" si="65"/>
        <v>5.8547556473071367E-2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0.23244902644463283</v>
      </c>
      <c r="P84" s="9">
        <f t="shared" si="68"/>
        <v>1.3609322502877601E-2</v>
      </c>
      <c r="Q84" s="12">
        <f t="shared" si="69"/>
        <v>2.4496780505179681E-3</v>
      </c>
      <c r="R84" s="9">
        <f t="shared" si="70"/>
        <v>1.9710000000000002E-2</v>
      </c>
      <c r="S84" s="13">
        <f t="shared" si="71"/>
        <v>0.12428605025458996</v>
      </c>
      <c r="T84" s="2">
        <f t="shared" si="72"/>
        <v>0.01</v>
      </c>
      <c r="U84" s="14">
        <f t="shared" si="73"/>
        <v>1.2428605025458996E-3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1.3842860502545899E-2</v>
      </c>
      <c r="AR84" s="9">
        <f t="shared" si="77"/>
        <v>10.950000000000001</v>
      </c>
      <c r="AS84" s="1">
        <f t="shared" si="78"/>
        <v>0.18</v>
      </c>
      <c r="AT84" s="1">
        <f t="shared" si="79"/>
        <v>3633.5</v>
      </c>
      <c r="AU84" s="1">
        <f t="shared" si="80"/>
        <v>664220.74278693215</v>
      </c>
      <c r="AV84" s="1">
        <f>SUM(AU73:AU84)</f>
        <v>10834548.097898403</v>
      </c>
    </row>
    <row r="85" spans="1:48" x14ac:dyDescent="0.15">
      <c r="C85" s="7">
        <v>12</v>
      </c>
      <c r="D85" s="7">
        <f t="shared" si="81"/>
        <v>9.0694202349032302</v>
      </c>
      <c r="E85" s="10">
        <f t="shared" si="82"/>
        <v>9.6129899376000001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5.7840900427419397</v>
      </c>
      <c r="E89" s="7"/>
      <c r="F89" s="7"/>
      <c r="G89" s="1">
        <v>1</v>
      </c>
      <c r="H89" s="9">
        <f t="shared" ref="H89:H100" si="84">E90</f>
        <v>5.7840900427419397</v>
      </c>
      <c r="I89" s="9">
        <f t="shared" ref="I89:I100" si="85">H89+273.15</f>
        <v>278.9340900427419</v>
      </c>
      <c r="J89" s="9">
        <f t="shared" ref="J89:J100" si="86">EXP(($C$15*(I89-$C$13))/($C$16*I89*$C$13))</f>
        <v>3.6494483347661644E-2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0.19361327014226562</v>
      </c>
      <c r="Q89" s="12">
        <f t="shared" ref="Q89:Q100" si="90">P89*$B$91</f>
        <v>8.7125971564019536E-2</v>
      </c>
      <c r="R89" s="9">
        <f t="shared" ref="R89:R100" si="91">L89*$B$91</f>
        <v>2.3873737500000001</v>
      </c>
      <c r="S89" s="13">
        <f t="shared" ref="S89:S100" si="92">Q89/R89</f>
        <v>3.6494483347661644E-2</v>
      </c>
      <c r="T89" s="2">
        <f t="shared" ref="T89:T100" si="93">$B$90/100</f>
        <v>0.51</v>
      </c>
      <c r="U89" s="14">
        <f t="shared" ref="U89:U100" si="94">S89*T89</f>
        <v>1.8612186507307438E-2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3.594857423195319E-2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530347</v>
      </c>
      <c r="AN89" s="1">
        <f t="shared" ref="AN89:AN100" si="99">AM89*10000*AK89*AJ89</f>
        <v>1983259354.2745974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3.26789387003226</v>
      </c>
      <c r="E90" s="10">
        <f t="shared" ref="E90:E101" si="101">D89</f>
        <v>5.7840900427419397</v>
      </c>
      <c r="F90" s="7" t="s">
        <v>83</v>
      </c>
      <c r="G90" s="1">
        <v>2</v>
      </c>
      <c r="H90" s="9">
        <f t="shared" si="84"/>
        <v>3.26789387003226</v>
      </c>
      <c r="I90" s="9">
        <f t="shared" si="85"/>
        <v>276.41789387003223</v>
      </c>
      <c r="J90" s="9">
        <f t="shared" si="86"/>
        <v>2.6559991908975279E-2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10.416936729857735</v>
      </c>
      <c r="P90" s="9">
        <f t="shared" si="89"/>
        <v>0.27667375526132881</v>
      </c>
      <c r="Q90" s="12">
        <f t="shared" si="90"/>
        <v>0.12450318986759797</v>
      </c>
      <c r="R90" s="9">
        <f t="shared" si="91"/>
        <v>2.3873737500000001</v>
      </c>
      <c r="S90" s="13">
        <f t="shared" si="92"/>
        <v>5.2150690635514425E-2</v>
      </c>
      <c r="T90" s="2">
        <f t="shared" si="93"/>
        <v>0.51</v>
      </c>
      <c r="U90" s="14">
        <f t="shared" si="94"/>
        <v>2.6596852224112358E-2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3.8355950945569879E-2</v>
      </c>
      <c r="AK90" s="9">
        <f t="shared" si="96"/>
        <v>10.4025</v>
      </c>
      <c r="AL90" s="1">
        <f t="shared" si="97"/>
        <v>0.45</v>
      </c>
      <c r="AM90" s="17">
        <f t="shared" si="98"/>
        <v>530347</v>
      </c>
      <c r="AN90" s="1">
        <f t="shared" si="99"/>
        <v>2116072754.7654388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2.90951346635714</v>
      </c>
      <c r="E91" s="10">
        <f t="shared" si="101"/>
        <v>3.26789387003226</v>
      </c>
      <c r="F91" s="7" t="s">
        <v>83</v>
      </c>
      <c r="G91" s="1">
        <v>3</v>
      </c>
      <c r="H91" s="9">
        <f t="shared" si="84"/>
        <v>2.90951346635714</v>
      </c>
      <c r="I91" s="9">
        <f t="shared" si="85"/>
        <v>276.05951346635709</v>
      </c>
      <c r="J91" s="9">
        <f t="shared" si="86"/>
        <v>2.5372783369752627E-2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15.445537974596405</v>
      </c>
      <c r="P91" s="9">
        <f t="shared" si="89"/>
        <v>0.39189628905872237</v>
      </c>
      <c r="Q91" s="12">
        <f t="shared" si="90"/>
        <v>0.17635333007642506</v>
      </c>
      <c r="R91" s="9">
        <f t="shared" si="91"/>
        <v>2.3873737500000001</v>
      </c>
      <c r="S91" s="13">
        <f t="shared" si="92"/>
        <v>7.3869175313008725E-2</v>
      </c>
      <c r="T91" s="2">
        <f t="shared" si="93"/>
        <v>0.51</v>
      </c>
      <c r="U91" s="14">
        <f t="shared" si="94"/>
        <v>3.7673279409634448E-2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4.1695493742004784E-2</v>
      </c>
      <c r="AK91" s="9">
        <f t="shared" si="96"/>
        <v>10.4025</v>
      </c>
      <c r="AL91" s="1">
        <f t="shared" si="97"/>
        <v>0.45</v>
      </c>
      <c r="AM91" s="17">
        <f t="shared" si="98"/>
        <v>530347</v>
      </c>
      <c r="AN91" s="1">
        <f t="shared" si="99"/>
        <v>2300313149.0379548</v>
      </c>
    </row>
    <row r="92" spans="1:48" x14ac:dyDescent="0.15">
      <c r="C92" s="7">
        <v>3</v>
      </c>
      <c r="D92" s="7">
        <f t="shared" si="100"/>
        <v>6.0466535988387102</v>
      </c>
      <c r="E92" s="10">
        <f t="shared" si="101"/>
        <v>2.90951346635714</v>
      </c>
      <c r="F92" s="7" t="s">
        <v>83</v>
      </c>
      <c r="G92" s="1">
        <v>4</v>
      </c>
      <c r="H92" s="9">
        <f t="shared" si="84"/>
        <v>6.0466535988387102</v>
      </c>
      <c r="I92" s="9">
        <f t="shared" si="85"/>
        <v>279.19665359883868</v>
      </c>
      <c r="J92" s="9">
        <f t="shared" si="86"/>
        <v>3.7712388696325684E-2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20.358916685537686</v>
      </c>
      <c r="P92" s="9">
        <f t="shared" si="89"/>
        <v>0.76778337948110775</v>
      </c>
      <c r="Q92" s="12">
        <f t="shared" si="90"/>
        <v>0.34550252076649851</v>
      </c>
      <c r="R92" s="9">
        <f t="shared" si="91"/>
        <v>2.3873737500000001</v>
      </c>
      <c r="S92" s="13">
        <f t="shared" si="92"/>
        <v>0.14472075047591459</v>
      </c>
      <c r="T92" s="2">
        <f t="shared" si="93"/>
        <v>0.51</v>
      </c>
      <c r="U92" s="14">
        <f t="shared" si="94"/>
        <v>7.380758274271644E-2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5.2589986196929006E-2</v>
      </c>
      <c r="AK92" s="9">
        <f t="shared" si="96"/>
        <v>10.4025</v>
      </c>
      <c r="AL92" s="1">
        <f t="shared" si="97"/>
        <v>0.45</v>
      </c>
      <c r="AM92" s="17">
        <f t="shared" si="98"/>
        <v>530347</v>
      </c>
      <c r="AN92" s="1">
        <f t="shared" si="99"/>
        <v>2901355180.1318412</v>
      </c>
    </row>
    <row r="93" spans="1:48" x14ac:dyDescent="0.15">
      <c r="C93" s="7">
        <v>4</v>
      </c>
      <c r="D93" s="7">
        <f t="shared" si="100"/>
        <v>9.3678305668333302</v>
      </c>
      <c r="E93" s="10">
        <f t="shared" si="101"/>
        <v>6.0466535988387102</v>
      </c>
      <c r="F93" s="7" t="s">
        <v>83</v>
      </c>
      <c r="G93" s="1">
        <v>5</v>
      </c>
      <c r="H93" s="9">
        <f t="shared" si="84"/>
        <v>9.3678305668333302</v>
      </c>
      <c r="I93" s="9">
        <f t="shared" si="85"/>
        <v>282.51783056683331</v>
      </c>
      <c r="J93" s="9">
        <f t="shared" si="86"/>
        <v>5.6823973565741259E-2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18.611576640753746</v>
      </c>
      <c r="O93" s="9">
        <f t="shared" si="102"/>
        <v>6.284831665302832</v>
      </c>
      <c r="P93" s="9">
        <f t="shared" si="89"/>
        <v>0.35712910841430173</v>
      </c>
      <c r="Q93" s="12">
        <f t="shared" si="90"/>
        <v>0.16070809878643577</v>
      </c>
      <c r="R93" s="9">
        <f t="shared" si="91"/>
        <v>2.3873737500000001</v>
      </c>
      <c r="S93" s="13">
        <f t="shared" si="92"/>
        <v>6.7315852319493649E-2</v>
      </c>
      <c r="T93" s="2">
        <f t="shared" si="93"/>
        <v>0.51</v>
      </c>
      <c r="U93" s="14">
        <f t="shared" si="94"/>
        <v>3.4331084682941763E-2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3.3261822031906946E-2</v>
      </c>
      <c r="AK93" s="9">
        <f t="shared" si="96"/>
        <v>10.4025</v>
      </c>
      <c r="AL93" s="1">
        <f t="shared" si="97"/>
        <v>0.45</v>
      </c>
      <c r="AM93" s="17">
        <f t="shared" si="98"/>
        <v>530347</v>
      </c>
      <c r="AN93" s="1">
        <f t="shared" si="99"/>
        <v>1835032990.7204273</v>
      </c>
    </row>
    <row r="94" spans="1:48" x14ac:dyDescent="0.15">
      <c r="C94" s="7">
        <v>5</v>
      </c>
      <c r="D94" s="7">
        <f t="shared" si="100"/>
        <v>12.4493080495161</v>
      </c>
      <c r="E94" s="10">
        <f t="shared" si="101"/>
        <v>9.3678305668333302</v>
      </c>
      <c r="F94" s="7" t="s">
        <v>85</v>
      </c>
      <c r="G94" s="1">
        <v>6</v>
      </c>
      <c r="H94" s="9">
        <f t="shared" si="84"/>
        <v>12.4493080495161</v>
      </c>
      <c r="I94" s="9">
        <f t="shared" si="85"/>
        <v>285.59930804951608</v>
      </c>
      <c r="J94" s="9">
        <f t="shared" si="86"/>
        <v>8.2418646212527716E-2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11.23297755688853</v>
      </c>
      <c r="P94" s="9">
        <f t="shared" si="89"/>
        <v>0.92580680317445962</v>
      </c>
      <c r="Q94" s="12">
        <f t="shared" si="90"/>
        <v>0.41661306142850685</v>
      </c>
      <c r="R94" s="9">
        <f t="shared" si="91"/>
        <v>2.3873737500000001</v>
      </c>
      <c r="S94" s="13">
        <f t="shared" si="92"/>
        <v>0.17450684520113655</v>
      </c>
      <c r="T94" s="2">
        <f t="shared" si="93"/>
        <v>0.51</v>
      </c>
      <c r="U94" s="14">
        <f t="shared" si="94"/>
        <v>8.8998491052579634E-2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5.296204505235276E-2</v>
      </c>
      <c r="AK94" s="9">
        <f t="shared" si="96"/>
        <v>10.4025</v>
      </c>
      <c r="AL94" s="1">
        <f t="shared" si="97"/>
        <v>0.45</v>
      </c>
      <c r="AM94" s="17">
        <f t="shared" si="98"/>
        <v>530347</v>
      </c>
      <c r="AN94" s="1">
        <f t="shared" si="99"/>
        <v>2921881424.110218</v>
      </c>
    </row>
    <row r="95" spans="1:48" x14ac:dyDescent="0.15">
      <c r="C95" s="7">
        <v>6</v>
      </c>
      <c r="D95" s="7">
        <f t="shared" si="100"/>
        <v>15.961196136333299</v>
      </c>
      <c r="E95" s="10">
        <f t="shared" si="101"/>
        <v>12.4493080495161</v>
      </c>
      <c r="F95" s="7" t="s">
        <v>83</v>
      </c>
      <c r="G95" s="1">
        <v>7</v>
      </c>
      <c r="H95" s="9">
        <f t="shared" si="84"/>
        <v>15.961196136333299</v>
      </c>
      <c r="I95" s="9">
        <f t="shared" si="85"/>
        <v>289.11119613633326</v>
      </c>
      <c r="J95" s="9">
        <f t="shared" si="86"/>
        <v>0.1247035707089139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15.61244575371407</v>
      </c>
      <c r="P95" s="9">
        <f t="shared" si="89"/>
        <v>1.9469277329873651</v>
      </c>
      <c r="Q95" s="12">
        <f t="shared" si="90"/>
        <v>0.87611747984431432</v>
      </c>
      <c r="R95" s="9">
        <f t="shared" si="91"/>
        <v>2.3873737500000001</v>
      </c>
      <c r="S95" s="13">
        <f t="shared" si="92"/>
        <v>0.36697960670980584</v>
      </c>
      <c r="T95" s="2">
        <f t="shared" si="93"/>
        <v>0.51</v>
      </c>
      <c r="U95" s="14">
        <f t="shared" si="94"/>
        <v>0.18715959942200097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0.10288361922573329</v>
      </c>
      <c r="AK95" s="9">
        <f t="shared" si="96"/>
        <v>10.4025</v>
      </c>
      <c r="AL95" s="1">
        <f t="shared" si="97"/>
        <v>0.45</v>
      </c>
      <c r="AM95" s="17">
        <f t="shared" si="98"/>
        <v>530347</v>
      </c>
      <c r="AN95" s="1">
        <f t="shared" si="99"/>
        <v>5676022056.2431746</v>
      </c>
    </row>
    <row r="96" spans="1:48" x14ac:dyDescent="0.15">
      <c r="C96" s="7">
        <v>7</v>
      </c>
      <c r="D96" s="7">
        <f t="shared" si="100"/>
        <v>18.5514330980645</v>
      </c>
      <c r="E96" s="10">
        <f t="shared" si="101"/>
        <v>15.961196136333299</v>
      </c>
      <c r="F96" s="7" t="s">
        <v>83</v>
      </c>
      <c r="G96" s="1">
        <v>8</v>
      </c>
      <c r="H96" s="9">
        <f t="shared" si="84"/>
        <v>18.5514330980645</v>
      </c>
      <c r="I96" s="9">
        <f t="shared" si="85"/>
        <v>291.70143309806446</v>
      </c>
      <c r="J96" s="9">
        <f t="shared" si="86"/>
        <v>0.16817329779367418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18.970793020726706</v>
      </c>
      <c r="P96" s="9">
        <f t="shared" si="89"/>
        <v>3.1903808240568283</v>
      </c>
      <c r="Q96" s="12">
        <f t="shared" si="90"/>
        <v>1.4356713708255728</v>
      </c>
      <c r="R96" s="9">
        <f t="shared" si="91"/>
        <v>2.3873737500000001</v>
      </c>
      <c r="S96" s="13">
        <f t="shared" si="92"/>
        <v>0.60136012253027948</v>
      </c>
      <c r="T96" s="2">
        <f t="shared" si="93"/>
        <v>0.51</v>
      </c>
      <c r="U96" s="14">
        <f t="shared" si="94"/>
        <v>0.30669366249044255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0.13892313924086844</v>
      </c>
      <c r="AK96" s="9">
        <f t="shared" si="96"/>
        <v>10.4025</v>
      </c>
      <c r="AL96" s="1">
        <f t="shared" si="97"/>
        <v>0.45</v>
      </c>
      <c r="AM96" s="17">
        <f t="shared" si="98"/>
        <v>530347</v>
      </c>
      <c r="AN96" s="1">
        <f t="shared" si="99"/>
        <v>7664298829.9587669</v>
      </c>
    </row>
    <row r="97" spans="1:50" x14ac:dyDescent="0.15">
      <c r="C97" s="7">
        <v>8</v>
      </c>
      <c r="D97" s="7">
        <f t="shared" si="100"/>
        <v>18.745516728064501</v>
      </c>
      <c r="E97" s="10">
        <f t="shared" si="101"/>
        <v>18.5514330980645</v>
      </c>
      <c r="F97" s="7" t="s">
        <v>83</v>
      </c>
      <c r="G97" s="1">
        <v>9</v>
      </c>
      <c r="H97" s="9">
        <f t="shared" si="84"/>
        <v>18.745516728064501</v>
      </c>
      <c r="I97" s="9">
        <f t="shared" si="85"/>
        <v>291.89551672806448</v>
      </c>
      <c r="J97" s="9">
        <f t="shared" si="86"/>
        <v>0.17194749021154598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21.085687196669877</v>
      </c>
      <c r="P97" s="9">
        <f t="shared" si="89"/>
        <v>3.6256309928531141</v>
      </c>
      <c r="Q97" s="12">
        <f t="shared" si="90"/>
        <v>1.6315339467839014</v>
      </c>
      <c r="R97" s="9">
        <f t="shared" si="91"/>
        <v>2.3873737500000001</v>
      </c>
      <c r="S97" s="13">
        <f t="shared" si="92"/>
        <v>0.68340114185468503</v>
      </c>
      <c r="T97" s="2">
        <f t="shared" si="93"/>
        <v>0.51</v>
      </c>
      <c r="U97" s="14">
        <f t="shared" si="94"/>
        <v>0.34853458234588935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0.15153817657728563</v>
      </c>
      <c r="AK97" s="9">
        <f t="shared" si="96"/>
        <v>10.4025</v>
      </c>
      <c r="AL97" s="1">
        <f t="shared" si="97"/>
        <v>0.45</v>
      </c>
      <c r="AM97" s="17">
        <f t="shared" si="98"/>
        <v>530347</v>
      </c>
      <c r="AN97" s="1">
        <f t="shared" si="99"/>
        <v>8360262198.0896358</v>
      </c>
    </row>
    <row r="98" spans="1:50" x14ac:dyDescent="0.15">
      <c r="C98" s="7">
        <v>9</v>
      </c>
      <c r="D98" s="7">
        <f t="shared" si="100"/>
        <v>13.1033204933333</v>
      </c>
      <c r="E98" s="10">
        <f t="shared" si="101"/>
        <v>18.745516728064501</v>
      </c>
      <c r="F98" s="7" t="s">
        <v>83</v>
      </c>
      <c r="G98" s="1">
        <v>10</v>
      </c>
      <c r="H98" s="9">
        <f t="shared" si="84"/>
        <v>13.1033204933333</v>
      </c>
      <c r="I98" s="9">
        <f t="shared" si="85"/>
        <v>286.25332049333326</v>
      </c>
      <c r="J98" s="9">
        <f t="shared" si="86"/>
        <v>8.9095062899943678E-2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22.765331203816761</v>
      </c>
      <c r="P98" s="9">
        <f t="shared" si="89"/>
        <v>2.0282786155421046</v>
      </c>
      <c r="Q98" s="12">
        <f t="shared" si="90"/>
        <v>0.91272537699394707</v>
      </c>
      <c r="R98" s="9">
        <f t="shared" si="91"/>
        <v>2.3873737500000001</v>
      </c>
      <c r="S98" s="13">
        <f t="shared" si="92"/>
        <v>0.38231356820185658</v>
      </c>
      <c r="T98" s="2">
        <f t="shared" si="93"/>
        <v>0.51</v>
      </c>
      <c r="U98" s="14">
        <f t="shared" si="94"/>
        <v>0.19497991978294685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0.10203544581455848</v>
      </c>
      <c r="AK98" s="9">
        <f t="shared" si="96"/>
        <v>10.4025</v>
      </c>
      <c r="AL98" s="1">
        <f t="shared" si="97"/>
        <v>0.45</v>
      </c>
      <c r="AM98" s="17">
        <f t="shared" si="98"/>
        <v>530347</v>
      </c>
      <c r="AN98" s="1">
        <f t="shared" si="99"/>
        <v>5629228883.2815542</v>
      </c>
    </row>
    <row r="99" spans="1:50" x14ac:dyDescent="0.15">
      <c r="C99" s="7">
        <v>10</v>
      </c>
      <c r="D99" s="7">
        <f t="shared" si="100"/>
        <v>9.9157629438064507</v>
      </c>
      <c r="E99" s="10">
        <f t="shared" si="101"/>
        <v>13.1033204933333</v>
      </c>
      <c r="F99" s="7" t="s">
        <v>83</v>
      </c>
      <c r="G99" s="1">
        <v>11</v>
      </c>
      <c r="H99" s="9">
        <f t="shared" si="84"/>
        <v>9.9157629438064507</v>
      </c>
      <c r="I99" s="9">
        <f t="shared" si="85"/>
        <v>283.06576294380642</v>
      </c>
      <c r="J99" s="9">
        <f t="shared" si="86"/>
        <v>6.0744173041324491E-2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19.700199958860924</v>
      </c>
      <c r="O99" s="9">
        <f t="shared" si="102"/>
        <v>6.3421276294137279</v>
      </c>
      <c r="P99" s="9">
        <f t="shared" si="89"/>
        <v>0.38524729817127257</v>
      </c>
      <c r="Q99" s="12">
        <f t="shared" si="90"/>
        <v>0.17336128417707267</v>
      </c>
      <c r="R99" s="9">
        <f t="shared" si="91"/>
        <v>2.3873737500000001</v>
      </c>
      <c r="S99" s="13">
        <f t="shared" si="92"/>
        <v>7.2615896097991642E-2</v>
      </c>
      <c r="T99" s="2">
        <f t="shared" si="93"/>
        <v>0.51</v>
      </c>
      <c r="U99" s="14">
        <f t="shared" si="94"/>
        <v>3.7034107009975739E-2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4.1502783263507689E-2</v>
      </c>
      <c r="AK99" s="9">
        <f t="shared" si="96"/>
        <v>10.4025</v>
      </c>
      <c r="AL99" s="1">
        <f t="shared" si="97"/>
        <v>0.45</v>
      </c>
      <c r="AM99" s="17">
        <f t="shared" si="98"/>
        <v>530347</v>
      </c>
      <c r="AN99" s="1">
        <f t="shared" si="99"/>
        <v>2289681437.8418436</v>
      </c>
    </row>
    <row r="100" spans="1:50" x14ac:dyDescent="0.15">
      <c r="C100" s="7">
        <v>11</v>
      </c>
      <c r="D100" s="7">
        <f t="shared" si="100"/>
        <v>9.6129899376000001</v>
      </c>
      <c r="E100" s="10">
        <f t="shared" si="101"/>
        <v>9.9157629438064507</v>
      </c>
      <c r="F100" s="7" t="s">
        <v>85</v>
      </c>
      <c r="G100" s="1">
        <v>12</v>
      </c>
      <c r="H100" s="9">
        <f t="shared" si="84"/>
        <v>9.6129899376000001</v>
      </c>
      <c r="I100" s="9">
        <f t="shared" si="85"/>
        <v>282.76298993759997</v>
      </c>
      <c r="J100" s="9">
        <f t="shared" si="86"/>
        <v>5.8547556473071367E-2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11.262155331242456</v>
      </c>
      <c r="P100" s="9">
        <f t="shared" si="89"/>
        <v>0.65937167526441942</v>
      </c>
      <c r="Q100" s="12">
        <f t="shared" si="90"/>
        <v>0.29671725386898873</v>
      </c>
      <c r="R100" s="9">
        <f t="shared" si="91"/>
        <v>2.3873737500000001</v>
      </c>
      <c r="S100" s="13">
        <f t="shared" si="92"/>
        <v>0.12428605025458989</v>
      </c>
      <c r="T100" s="2">
        <f t="shared" si="93"/>
        <v>0.51</v>
      </c>
      <c r="U100" s="14">
        <f t="shared" si="94"/>
        <v>6.3385885629840849E-2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4.9447844517397019E-2</v>
      </c>
      <c r="AK100" s="9">
        <f t="shared" si="96"/>
        <v>10.4025</v>
      </c>
      <c r="AL100" s="1">
        <f t="shared" si="97"/>
        <v>0.45</v>
      </c>
      <c r="AM100" s="17">
        <f t="shared" si="98"/>
        <v>530347</v>
      </c>
      <c r="AN100" s="1">
        <f t="shared" si="99"/>
        <v>2728005276.5117741</v>
      </c>
      <c r="AO100" s="1">
        <f>SUM(AN89:AN100)</f>
        <v>46405413534.967224</v>
      </c>
    </row>
    <row r="101" spans="1:50" x14ac:dyDescent="0.15">
      <c r="C101" s="7">
        <v>12</v>
      </c>
      <c r="D101" s="7">
        <f t="shared" si="100"/>
        <v>9.0694202349032302</v>
      </c>
      <c r="E101" s="10">
        <f t="shared" si="101"/>
        <v>9.6129899376000001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5.7840900427419397</v>
      </c>
      <c r="E105" s="7"/>
      <c r="F105" s="7"/>
      <c r="G105" s="1">
        <v>1</v>
      </c>
      <c r="H105" s="9">
        <f t="shared" ref="H105:H116" si="103">E106</f>
        <v>5.7840900427419397</v>
      </c>
      <c r="I105" s="9">
        <f t="shared" ref="I105:I116" si="104">H105+273.15</f>
        <v>278.9340900427419</v>
      </c>
      <c r="J105" s="9">
        <f t="shared" ref="J105:J116" si="105">EXP(($C$15*(I105-$C$13))/($C$16*I105*$C$13))</f>
        <v>3.6494483347661644E-2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2.364441841913387E-2</v>
      </c>
      <c r="Q105" s="12">
        <f t="shared" ref="Q105:Q116" si="109">P105*$B$107</f>
        <v>7.0933255257401608E-3</v>
      </c>
      <c r="R105" s="9">
        <f t="shared" ref="R105:R116" si="110">L105*$B$107</f>
        <v>0.19436706250000002</v>
      </c>
      <c r="S105" s="13">
        <f t="shared" ref="S105:S116" si="111">Q105/R105</f>
        <v>3.6494483347661644E-2</v>
      </c>
      <c r="T105" s="2">
        <f t="shared" ref="T105:T116" si="112">$B$106/100</f>
        <v>0.01</v>
      </c>
      <c r="U105" s="14">
        <f t="shared" ref="U105:U116" si="113">S105*T105</f>
        <v>3.6494483347661647E-4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5.8549448334766167E-3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2638.5</v>
      </c>
      <c r="AX105" s="1">
        <f t="shared" ref="AX105:AX116" si="120">AW105*10000*AV105*0.67*AU105*AT105</f>
        <v>2011765.609652268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3.26789387003226</v>
      </c>
      <c r="E106" s="10">
        <f t="shared" ref="E106:E117" si="122">D105</f>
        <v>5.7840900427419397</v>
      </c>
      <c r="F106" s="7" t="s">
        <v>83</v>
      </c>
      <c r="G106" s="1">
        <v>2</v>
      </c>
      <c r="H106" s="9">
        <f t="shared" si="103"/>
        <v>3.26789387003226</v>
      </c>
      <c r="I106" s="9">
        <f t="shared" si="104"/>
        <v>276.41789387003223</v>
      </c>
      <c r="J106" s="9">
        <f t="shared" si="105"/>
        <v>2.6559991908975279E-2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1.2721359982475331</v>
      </c>
      <c r="P106" s="9">
        <f t="shared" si="108"/>
        <v>3.3787921820570666E-2</v>
      </c>
      <c r="Q106" s="12">
        <f t="shared" si="109"/>
        <v>1.0136376546171199E-2</v>
      </c>
      <c r="R106" s="9">
        <f t="shared" si="110"/>
        <v>0.19436706250000002</v>
      </c>
      <c r="S106" s="13">
        <f t="shared" si="111"/>
        <v>5.2150690635514432E-2</v>
      </c>
      <c r="T106" s="2">
        <f t="shared" si="112"/>
        <v>0.01</v>
      </c>
      <c r="U106" s="14">
        <f t="shared" si="113"/>
        <v>5.2150690635514429E-4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6.0115069063551444E-3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2638.5</v>
      </c>
      <c r="AX106" s="1">
        <f t="shared" si="120"/>
        <v>2065560.5134388967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2.90951346635714</v>
      </c>
      <c r="E107" s="10">
        <f t="shared" si="122"/>
        <v>3.26789387003226</v>
      </c>
      <c r="F107" s="7" t="s">
        <v>83</v>
      </c>
      <c r="G107" s="1">
        <v>3</v>
      </c>
      <c r="H107" s="9">
        <f t="shared" si="103"/>
        <v>2.90951346635714</v>
      </c>
      <c r="I107" s="9">
        <f t="shared" si="104"/>
        <v>276.05951346635709</v>
      </c>
      <c r="J107" s="9">
        <f t="shared" si="105"/>
        <v>2.5372783369752627E-2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1.8862382847602959</v>
      </c>
      <c r="P107" s="9">
        <f t="shared" si="108"/>
        <v>4.7859115382956757E-2</v>
      </c>
      <c r="Q107" s="12">
        <f t="shared" si="109"/>
        <v>1.4357734614887027E-2</v>
      </c>
      <c r="R107" s="9">
        <f t="shared" si="110"/>
        <v>0.19436706250000002</v>
      </c>
      <c r="S107" s="13">
        <f t="shared" si="111"/>
        <v>7.3869175313008739E-2</v>
      </c>
      <c r="T107" s="2">
        <f t="shared" si="112"/>
        <v>0.01</v>
      </c>
      <c r="U107" s="14">
        <f t="shared" si="113"/>
        <v>7.3869175313008746E-4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6.2286917531300875E-3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2638.5</v>
      </c>
      <c r="AX107" s="1">
        <f t="shared" si="120"/>
        <v>2140185.470309752</v>
      </c>
    </row>
    <row r="108" spans="1:50" x14ac:dyDescent="0.15">
      <c r="C108" s="7">
        <v>3</v>
      </c>
      <c r="D108" s="7">
        <f t="shared" si="121"/>
        <v>6.0466535988387102</v>
      </c>
      <c r="E108" s="10">
        <f t="shared" si="122"/>
        <v>2.90951346635714</v>
      </c>
      <c r="F108" s="7" t="s">
        <v>83</v>
      </c>
      <c r="G108" s="1">
        <v>4</v>
      </c>
      <c r="H108" s="9">
        <f t="shared" si="103"/>
        <v>6.0466535988387102</v>
      </c>
      <c r="I108" s="9">
        <f t="shared" si="104"/>
        <v>279.19665359883868</v>
      </c>
      <c r="J108" s="9">
        <f t="shared" si="105"/>
        <v>3.7712388696325684E-2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2.4862693777106726</v>
      </c>
      <c r="P108" s="9">
        <f t="shared" si="108"/>
        <v>9.3763157175996661E-2</v>
      </c>
      <c r="Q108" s="12">
        <f t="shared" si="109"/>
        <v>2.8128947152798997E-2</v>
      </c>
      <c r="R108" s="9">
        <f t="shared" si="110"/>
        <v>0.19436706250000002</v>
      </c>
      <c r="S108" s="13">
        <f t="shared" si="111"/>
        <v>0.14472075047591457</v>
      </c>
      <c r="T108" s="2">
        <f t="shared" si="112"/>
        <v>0.01</v>
      </c>
      <c r="U108" s="14">
        <f t="shared" si="113"/>
        <v>1.4472075047591458E-3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6.9372075047591459E-3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2638.5</v>
      </c>
      <c r="AX108" s="1">
        <f t="shared" si="120"/>
        <v>2383632.2769943327</v>
      </c>
    </row>
    <row r="109" spans="1:50" x14ac:dyDescent="0.15">
      <c r="C109" s="7">
        <v>4</v>
      </c>
      <c r="D109" s="7">
        <f t="shared" si="121"/>
        <v>9.3678305668333302</v>
      </c>
      <c r="E109" s="10">
        <f t="shared" si="122"/>
        <v>6.0466535988387102</v>
      </c>
      <c r="F109" s="7" t="s">
        <v>83</v>
      </c>
      <c r="G109" s="1">
        <v>5</v>
      </c>
      <c r="H109" s="9">
        <f t="shared" si="103"/>
        <v>9.3678305668333302</v>
      </c>
      <c r="I109" s="9">
        <f t="shared" si="104"/>
        <v>282.51783056683331</v>
      </c>
      <c r="J109" s="9">
        <f t="shared" si="105"/>
        <v>5.6823973565741259E-2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2.2728809095079421</v>
      </c>
      <c r="O109" s="9">
        <f t="shared" si="123"/>
        <v>0.76751551936006734</v>
      </c>
      <c r="P109" s="9">
        <f t="shared" si="108"/>
        <v>4.3613281583412641E-2</v>
      </c>
      <c r="Q109" s="12">
        <f t="shared" si="109"/>
        <v>1.3083984475023793E-2</v>
      </c>
      <c r="R109" s="9">
        <f t="shared" si="110"/>
        <v>0.19436706250000002</v>
      </c>
      <c r="S109" s="13">
        <f t="shared" si="111"/>
        <v>6.7315852319493649E-2</v>
      </c>
      <c r="T109" s="2">
        <f t="shared" si="112"/>
        <v>0.01</v>
      </c>
      <c r="U109" s="14">
        <f t="shared" si="113"/>
        <v>6.7315852319493647E-4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6.1631585231949363E-3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2638.5</v>
      </c>
      <c r="AX109" s="1">
        <f t="shared" si="120"/>
        <v>2117668.1790247564</v>
      </c>
    </row>
    <row r="110" spans="1:50" x14ac:dyDescent="0.15">
      <c r="C110" s="7">
        <v>5</v>
      </c>
      <c r="D110" s="7">
        <f t="shared" si="121"/>
        <v>12.4493080495161</v>
      </c>
      <c r="E110" s="10">
        <f t="shared" si="122"/>
        <v>9.3678305668333302</v>
      </c>
      <c r="F110" s="7" t="s">
        <v>85</v>
      </c>
      <c r="G110" s="1">
        <v>6</v>
      </c>
      <c r="H110" s="9">
        <f t="shared" si="103"/>
        <v>12.4493080495161</v>
      </c>
      <c r="I110" s="9">
        <f t="shared" si="104"/>
        <v>285.59930804951608</v>
      </c>
      <c r="J110" s="9">
        <f t="shared" si="105"/>
        <v>8.2418646212527716E-2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1.3717924461099882</v>
      </c>
      <c r="P110" s="9">
        <f t="shared" si="108"/>
        <v>0.11306127629295711</v>
      </c>
      <c r="Q110" s="12">
        <f t="shared" si="109"/>
        <v>3.3918382887887129E-2</v>
      </c>
      <c r="R110" s="9">
        <f t="shared" si="110"/>
        <v>0.19436706250000002</v>
      </c>
      <c r="S110" s="13">
        <f t="shared" si="111"/>
        <v>0.17450684520113652</v>
      </c>
      <c r="T110" s="2">
        <f t="shared" si="112"/>
        <v>0.01</v>
      </c>
      <c r="U110" s="14">
        <f t="shared" si="113"/>
        <v>1.7450684520113652E-3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7.2350684520113657E-3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2638.5</v>
      </c>
      <c r="AX110" s="1">
        <f t="shared" si="120"/>
        <v>2485977.6324474341</v>
      </c>
    </row>
    <row r="111" spans="1:50" x14ac:dyDescent="0.15">
      <c r="C111" s="7">
        <v>6</v>
      </c>
      <c r="D111" s="7">
        <f t="shared" si="121"/>
        <v>15.961196136333299</v>
      </c>
      <c r="E111" s="10">
        <f t="shared" si="122"/>
        <v>12.4493080495161</v>
      </c>
      <c r="F111" s="7" t="s">
        <v>83</v>
      </c>
      <c r="G111" s="1">
        <v>7</v>
      </c>
      <c r="H111" s="9">
        <f t="shared" si="103"/>
        <v>15.961196136333299</v>
      </c>
      <c r="I111" s="9">
        <f t="shared" si="104"/>
        <v>289.11119613633326</v>
      </c>
      <c r="J111" s="9">
        <f t="shared" si="105"/>
        <v>0.1247035707089139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1.9066213781503647</v>
      </c>
      <c r="P111" s="9">
        <f t="shared" si="108"/>
        <v>0.23776249384530088</v>
      </c>
      <c r="Q111" s="12">
        <f t="shared" si="109"/>
        <v>7.1328748153590263E-2</v>
      </c>
      <c r="R111" s="9">
        <f t="shared" si="110"/>
        <v>0.19436706250000002</v>
      </c>
      <c r="S111" s="13">
        <f t="shared" si="111"/>
        <v>0.36697960670980584</v>
      </c>
      <c r="T111" s="2">
        <f t="shared" si="112"/>
        <v>0.01</v>
      </c>
      <c r="U111" s="14">
        <f t="shared" si="113"/>
        <v>3.6697960670980584E-3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1.361979606709806E-2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2638.5</v>
      </c>
      <c r="AX111" s="1">
        <f t="shared" si="120"/>
        <v>4679777.1998810275</v>
      </c>
    </row>
    <row r="112" spans="1:50" x14ac:dyDescent="0.15">
      <c r="C112" s="7">
        <v>7</v>
      </c>
      <c r="D112" s="7">
        <f t="shared" si="121"/>
        <v>18.5514330980645</v>
      </c>
      <c r="E112" s="10">
        <f t="shared" si="122"/>
        <v>15.961196136333299</v>
      </c>
      <c r="F112" s="7" t="s">
        <v>83</v>
      </c>
      <c r="G112" s="1">
        <v>8</v>
      </c>
      <c r="H112" s="9">
        <f t="shared" si="103"/>
        <v>18.5514330980645</v>
      </c>
      <c r="I112" s="9">
        <f t="shared" si="104"/>
        <v>291.70143309806446</v>
      </c>
      <c r="J112" s="9">
        <f t="shared" si="105"/>
        <v>0.16817329779367418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2.3167490926383976</v>
      </c>
      <c r="P112" s="9">
        <f t="shared" si="108"/>
        <v>0.38961533506950169</v>
      </c>
      <c r="Q112" s="12">
        <f t="shared" si="109"/>
        <v>0.11688460052085051</v>
      </c>
      <c r="R112" s="9">
        <f t="shared" si="110"/>
        <v>0.19436706250000002</v>
      </c>
      <c r="S112" s="13">
        <f t="shared" si="111"/>
        <v>0.60136012253027948</v>
      </c>
      <c r="T112" s="2">
        <f t="shared" si="112"/>
        <v>0.01</v>
      </c>
      <c r="U112" s="14">
        <f t="shared" si="113"/>
        <v>6.013601225302795E-3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1.5963601225302795E-2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2638.5</v>
      </c>
      <c r="AX112" s="1">
        <f t="shared" si="120"/>
        <v>5485111.2802368356</v>
      </c>
    </row>
    <row r="113" spans="1:53" x14ac:dyDescent="0.15">
      <c r="C113" s="7">
        <v>8</v>
      </c>
      <c r="D113" s="7">
        <f t="shared" si="121"/>
        <v>18.745516728064501</v>
      </c>
      <c r="E113" s="10">
        <f t="shared" si="122"/>
        <v>18.5514330980645</v>
      </c>
      <c r="F113" s="7" t="s">
        <v>83</v>
      </c>
      <c r="G113" s="1">
        <v>9</v>
      </c>
      <c r="H113" s="9">
        <f t="shared" si="103"/>
        <v>18.745516728064501</v>
      </c>
      <c r="I113" s="9">
        <f t="shared" si="104"/>
        <v>291.89551672806448</v>
      </c>
      <c r="J113" s="9">
        <f t="shared" si="105"/>
        <v>0.17194749021154598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2.5750239659022296</v>
      </c>
      <c r="P113" s="9">
        <f t="shared" si="108"/>
        <v>0.44276890817146997</v>
      </c>
      <c r="Q113" s="12">
        <f t="shared" si="109"/>
        <v>0.13283067245144098</v>
      </c>
      <c r="R113" s="9">
        <f t="shared" si="110"/>
        <v>0.19436706250000002</v>
      </c>
      <c r="S113" s="13">
        <f t="shared" si="111"/>
        <v>0.68340114185468526</v>
      </c>
      <c r="T113" s="2">
        <f t="shared" si="112"/>
        <v>0.01</v>
      </c>
      <c r="U113" s="14">
        <f t="shared" si="113"/>
        <v>6.8340114185468526E-3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1.6784011418546851E-2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2638.5</v>
      </c>
      <c r="AX113" s="1">
        <f t="shared" si="120"/>
        <v>5767005.1425222168</v>
      </c>
    </row>
    <row r="114" spans="1:53" x14ac:dyDescent="0.15">
      <c r="C114" s="7">
        <v>9</v>
      </c>
      <c r="D114" s="7">
        <f t="shared" si="121"/>
        <v>13.1033204933333</v>
      </c>
      <c r="E114" s="10">
        <f t="shared" si="122"/>
        <v>18.745516728064501</v>
      </c>
      <c r="F114" s="7" t="s">
        <v>83</v>
      </c>
      <c r="G114" s="1">
        <v>10</v>
      </c>
      <c r="H114" s="9">
        <f t="shared" si="103"/>
        <v>13.1033204933333</v>
      </c>
      <c r="I114" s="9">
        <f t="shared" si="104"/>
        <v>286.25332049333326</v>
      </c>
      <c r="J114" s="9">
        <f t="shared" si="105"/>
        <v>8.9095062899943678E-2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2.7801452660640931</v>
      </c>
      <c r="P114" s="9">
        <f t="shared" si="108"/>
        <v>0.24769721735096104</v>
      </c>
      <c r="Q114" s="12">
        <f t="shared" si="109"/>
        <v>7.4309165205288311E-2</v>
      </c>
      <c r="R114" s="9">
        <f t="shared" si="110"/>
        <v>0.19436706250000002</v>
      </c>
      <c r="S114" s="13">
        <f t="shared" si="111"/>
        <v>0.38231356820185675</v>
      </c>
      <c r="T114" s="2">
        <f t="shared" si="112"/>
        <v>0.01</v>
      </c>
      <c r="U114" s="14">
        <f t="shared" si="113"/>
        <v>3.8231356820185676E-3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1.3773135682018569E-2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2638.5</v>
      </c>
      <c r="AX114" s="1">
        <f t="shared" si="120"/>
        <v>4732464.8635000931</v>
      </c>
    </row>
    <row r="115" spans="1:53" x14ac:dyDescent="0.15">
      <c r="C115" s="7">
        <v>10</v>
      </c>
      <c r="D115" s="7">
        <f t="shared" si="121"/>
        <v>9.9157629438064507</v>
      </c>
      <c r="E115" s="10">
        <f t="shared" si="122"/>
        <v>13.1033204933333</v>
      </c>
      <c r="F115" s="7" t="s">
        <v>83</v>
      </c>
      <c r="G115" s="1">
        <v>11</v>
      </c>
      <c r="H115" s="9">
        <f t="shared" si="103"/>
        <v>9.9157629438064507</v>
      </c>
      <c r="I115" s="9">
        <f t="shared" si="104"/>
        <v>283.06576294380642</v>
      </c>
      <c r="J115" s="9">
        <f t="shared" si="105"/>
        <v>6.0744173041324491E-2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2.4058256462774756</v>
      </c>
      <c r="O115" s="9">
        <f t="shared" si="123"/>
        <v>0.77451261076899014</v>
      </c>
      <c r="P115" s="9">
        <f t="shared" si="108"/>
        <v>4.7047128051239541E-2</v>
      </c>
      <c r="Q115" s="12">
        <f t="shared" si="109"/>
        <v>1.4114138415371862E-2</v>
      </c>
      <c r="R115" s="9">
        <f t="shared" si="110"/>
        <v>0.19436706250000002</v>
      </c>
      <c r="S115" s="13">
        <f t="shared" si="111"/>
        <v>7.2615896097991711E-2</v>
      </c>
      <c r="T115" s="2">
        <f t="shared" si="112"/>
        <v>0.01</v>
      </c>
      <c r="U115" s="14">
        <f t="shared" si="113"/>
        <v>7.2615896097991714E-4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6.2161589609799174E-3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2638.5</v>
      </c>
      <c r="AX115" s="1">
        <f t="shared" si="120"/>
        <v>2135879.1888745329</v>
      </c>
    </row>
    <row r="116" spans="1:53" x14ac:dyDescent="0.15">
      <c r="C116" s="7">
        <v>11</v>
      </c>
      <c r="D116" s="7">
        <f t="shared" si="121"/>
        <v>9.6129899376000001</v>
      </c>
      <c r="E116" s="10">
        <f t="shared" si="122"/>
        <v>9.9157629438064507</v>
      </c>
      <c r="F116" s="7" t="s">
        <v>85</v>
      </c>
      <c r="G116" s="1">
        <v>12</v>
      </c>
      <c r="H116" s="9">
        <f t="shared" si="103"/>
        <v>9.6129899376000001</v>
      </c>
      <c r="I116" s="9">
        <f t="shared" si="104"/>
        <v>282.76298993759997</v>
      </c>
      <c r="J116" s="9">
        <f t="shared" si="105"/>
        <v>5.8547556473071367E-2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1.3753556910510842</v>
      </c>
      <c r="P116" s="9">
        <f t="shared" si="108"/>
        <v>8.0523714992373457E-2</v>
      </c>
      <c r="Q116" s="12">
        <f t="shared" si="109"/>
        <v>2.4157114497712035E-2</v>
      </c>
      <c r="R116" s="9">
        <f t="shared" si="110"/>
        <v>0.19436706250000002</v>
      </c>
      <c r="S116" s="13">
        <f t="shared" si="111"/>
        <v>0.12428605025458998</v>
      </c>
      <c r="T116" s="2">
        <f t="shared" si="112"/>
        <v>0.01</v>
      </c>
      <c r="U116" s="14">
        <f t="shared" si="113"/>
        <v>1.2428605025458998E-3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6.7328605025459001E-3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2638.5</v>
      </c>
      <c r="AX116" s="1">
        <f t="shared" si="120"/>
        <v>2313418.4179093381</v>
      </c>
      <c r="AY116" s="1">
        <f>SUM(AX105:AX116)</f>
        <v>38318445.774791487</v>
      </c>
    </row>
    <row r="117" spans="1:53" x14ac:dyDescent="0.15">
      <c r="C117" s="7">
        <v>12</v>
      </c>
      <c r="D117" s="7">
        <f t="shared" si="121"/>
        <v>9.0694202349032302</v>
      </c>
      <c r="E117" s="10">
        <f t="shared" si="122"/>
        <v>9.6129899376000001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5.7840900427419397</v>
      </c>
      <c r="E121" s="7"/>
      <c r="F121" s="7"/>
      <c r="G121" s="1">
        <v>1</v>
      </c>
      <c r="H121" s="9">
        <f t="shared" ref="H121:H132" si="124">E122</f>
        <v>5.7840900427419397</v>
      </c>
      <c r="I121" s="9">
        <f t="shared" ref="I121:I132" si="125">H121+273.15</f>
        <v>278.9340900427419</v>
      </c>
      <c r="J121" s="9">
        <f t="shared" ref="J121:J132" si="126">EXP(($C$15*(I121-$C$13))/($C$16*I121*$C$13))</f>
        <v>3.6494483347661644E-2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1.0389979409079271E-2</v>
      </c>
      <c r="Q121" s="12">
        <f t="shared" ref="Q121:Q132" si="130">P121*$B$123</f>
        <v>3.4286932049961594E-3</v>
      </c>
      <c r="R121" s="9">
        <f t="shared" ref="R121:R132" si="131">L121*$B$123</f>
        <v>9.3951000000000007E-2</v>
      </c>
      <c r="S121" s="13">
        <f t="shared" ref="S121:S132" si="132">Q121/R121</f>
        <v>3.6494483347661644E-2</v>
      </c>
      <c r="T121" s="2">
        <f t="shared" ref="T121:T132" si="133">$B$122/100</f>
        <v>0.01</v>
      </c>
      <c r="U121" s="14">
        <f t="shared" ref="U121:U132" si="134">S121*T121</f>
        <v>3.6494483347661647E-4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5.8549448334766167E-3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0.16666666666666666</v>
      </c>
      <c r="AX121" s="1">
        <f t="shared" ref="AX121:AX132" si="141">AW121*10000*AV121*0.67*AU121*AT121</f>
        <v>61.425367962245708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3.26789387003226</v>
      </c>
      <c r="E122" s="10">
        <f t="shared" ref="E122:E133" si="145">D121</f>
        <v>5.7840900427419397</v>
      </c>
      <c r="F122" s="7" t="s">
        <v>83</v>
      </c>
      <c r="G122" s="1">
        <v>2</v>
      </c>
      <c r="H122" s="9">
        <f t="shared" si="124"/>
        <v>3.26789387003226</v>
      </c>
      <c r="I122" s="9">
        <f t="shared" si="125"/>
        <v>276.41789387003223</v>
      </c>
      <c r="J122" s="9">
        <f t="shared" si="126"/>
        <v>2.6559991908975279E-2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0.55901002059092075</v>
      </c>
      <c r="P122" s="9">
        <f t="shared" si="129"/>
        <v>1.4847301623930959E-2</v>
      </c>
      <c r="Q122" s="12">
        <f t="shared" si="130"/>
        <v>4.8996095358972164E-3</v>
      </c>
      <c r="R122" s="9">
        <f t="shared" si="131"/>
        <v>9.3951000000000007E-2</v>
      </c>
      <c r="S122" s="13">
        <f t="shared" si="132"/>
        <v>5.2150690635514425E-2</v>
      </c>
      <c r="T122" s="2">
        <f t="shared" si="133"/>
        <v>0.01</v>
      </c>
      <c r="U122" s="14">
        <f t="shared" si="134"/>
        <v>5.2150690635514429E-4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6.0115069063551444E-3</v>
      </c>
      <c r="AU122" s="9">
        <f t="shared" si="138"/>
        <v>28.47</v>
      </c>
      <c r="AV122" s="1">
        <f t="shared" si="139"/>
        <v>0.33</v>
      </c>
      <c r="AW122" s="1">
        <f t="shared" si="140"/>
        <v>0.16666666666666666</v>
      </c>
      <c r="AX122" s="1">
        <f t="shared" si="141"/>
        <v>63.067891198418558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2.90951346635714</v>
      </c>
      <c r="E123" s="10">
        <f t="shared" si="145"/>
        <v>3.26789387003226</v>
      </c>
      <c r="F123" s="7" t="s">
        <v>83</v>
      </c>
      <c r="G123" s="1">
        <v>3</v>
      </c>
      <c r="H123" s="9">
        <f t="shared" si="124"/>
        <v>2.90951346635714</v>
      </c>
      <c r="I123" s="9">
        <f t="shared" si="125"/>
        <v>276.05951346635709</v>
      </c>
      <c r="J123" s="9">
        <f t="shared" si="126"/>
        <v>2.5372783369752627E-2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0.82886271896698971</v>
      </c>
      <c r="P123" s="9">
        <f t="shared" si="129"/>
        <v>2.1030554211613581E-2</v>
      </c>
      <c r="Q123" s="12">
        <f t="shared" si="130"/>
        <v>6.9400828898324822E-3</v>
      </c>
      <c r="R123" s="9">
        <f t="shared" si="131"/>
        <v>9.3951000000000007E-2</v>
      </c>
      <c r="S123" s="13">
        <f t="shared" si="132"/>
        <v>7.3869175313008711E-2</v>
      </c>
      <c r="T123" s="2">
        <f t="shared" si="133"/>
        <v>0.01</v>
      </c>
      <c r="U123" s="14">
        <f t="shared" si="134"/>
        <v>7.3869175313008714E-4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6.2286917531300875E-3</v>
      </c>
      <c r="AU123" s="9">
        <f t="shared" si="138"/>
        <v>28.47</v>
      </c>
      <c r="AV123" s="1">
        <f t="shared" si="139"/>
        <v>0.33</v>
      </c>
      <c r="AW123" s="1">
        <f t="shared" si="140"/>
        <v>0.16666666666666666</v>
      </c>
      <c r="AX123" s="1">
        <f t="shared" si="141"/>
        <v>65.346419776979602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6.0466535988387102</v>
      </c>
      <c r="E124" s="10">
        <f t="shared" si="145"/>
        <v>2.90951346635714</v>
      </c>
      <c r="F124" s="7" t="s">
        <v>83</v>
      </c>
      <c r="G124" s="1">
        <v>4</v>
      </c>
      <c r="H124" s="9">
        <f t="shared" si="124"/>
        <v>6.0466535988387102</v>
      </c>
      <c r="I124" s="9">
        <f t="shared" si="125"/>
        <v>279.19665359883868</v>
      </c>
      <c r="J124" s="9">
        <f t="shared" si="126"/>
        <v>3.7712388696325684E-2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1.0925321647553761</v>
      </c>
      <c r="P124" s="9">
        <f t="shared" si="129"/>
        <v>4.1201997660492873E-2</v>
      </c>
      <c r="Q124" s="12">
        <f t="shared" si="130"/>
        <v>1.3596659227962649E-2</v>
      </c>
      <c r="R124" s="9">
        <f t="shared" si="131"/>
        <v>9.3951000000000007E-2</v>
      </c>
      <c r="S124" s="13">
        <f t="shared" si="132"/>
        <v>0.14472075047591457</v>
      </c>
      <c r="T124" s="2">
        <f t="shared" si="133"/>
        <v>0.01</v>
      </c>
      <c r="U124" s="14">
        <f t="shared" si="134"/>
        <v>1.4472075047591458E-3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6.9372075047591459E-3</v>
      </c>
      <c r="AU124" s="9">
        <f t="shared" si="138"/>
        <v>28.47</v>
      </c>
      <c r="AV124" s="1">
        <f t="shared" si="139"/>
        <v>0.33</v>
      </c>
      <c r="AW124" s="1">
        <f t="shared" si="140"/>
        <v>0.16666666666666666</v>
      </c>
      <c r="AX124" s="1">
        <f t="shared" si="141"/>
        <v>72.779596687891626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9.3678305668333302</v>
      </c>
      <c r="E125" s="10">
        <f t="shared" si="145"/>
        <v>6.0466535988387102</v>
      </c>
      <c r="F125" s="7" t="s">
        <v>83</v>
      </c>
      <c r="G125" s="1">
        <v>5</v>
      </c>
      <c r="H125" s="9">
        <f t="shared" si="124"/>
        <v>9.3678305668333302</v>
      </c>
      <c r="I125" s="9">
        <f t="shared" si="125"/>
        <v>282.51783056683331</v>
      </c>
      <c r="J125" s="9">
        <f t="shared" si="126"/>
        <v>5.6823973565741259E-2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0.99876365874013895</v>
      </c>
      <c r="O125" s="9">
        <f t="shared" si="146"/>
        <v>0.33726650835474414</v>
      </c>
      <c r="P125" s="9">
        <f t="shared" si="129"/>
        <v>1.9164823155359834E-2</v>
      </c>
      <c r="Q125" s="12">
        <f t="shared" si="130"/>
        <v>6.3243916412687451E-3</v>
      </c>
      <c r="R125" s="9">
        <f t="shared" si="131"/>
        <v>9.3951000000000007E-2</v>
      </c>
      <c r="S125" s="13">
        <f t="shared" si="132"/>
        <v>6.7315852319493621E-2</v>
      </c>
      <c r="T125" s="2">
        <f t="shared" si="133"/>
        <v>0.01</v>
      </c>
      <c r="U125" s="14">
        <f t="shared" si="134"/>
        <v>6.7315852319493625E-4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6.1631585231949363E-3</v>
      </c>
      <c r="AU125" s="9">
        <f t="shared" si="138"/>
        <v>28.47</v>
      </c>
      <c r="AV125" s="1">
        <f t="shared" si="139"/>
        <v>0.33</v>
      </c>
      <c r="AW125" s="1">
        <f t="shared" si="140"/>
        <v>0.16666666666666666</v>
      </c>
      <c r="AX125" s="1">
        <f t="shared" si="141"/>
        <v>64.658897882750097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12.4493080495161</v>
      </c>
      <c r="E126" s="10">
        <f t="shared" si="145"/>
        <v>9.3678305668333302</v>
      </c>
      <c r="F126" s="7" t="s">
        <v>85</v>
      </c>
      <c r="G126" s="1">
        <v>6</v>
      </c>
      <c r="H126" s="9">
        <f t="shared" si="124"/>
        <v>12.4493080495161</v>
      </c>
      <c r="I126" s="9">
        <f t="shared" si="125"/>
        <v>285.59930804951608</v>
      </c>
      <c r="J126" s="9">
        <f t="shared" si="126"/>
        <v>8.2418646212527716E-2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0.60280168519938426</v>
      </c>
      <c r="P126" s="9">
        <f t="shared" si="129"/>
        <v>4.9682098828763559E-2</v>
      </c>
      <c r="Q126" s="12">
        <f t="shared" si="130"/>
        <v>1.6395092613491976E-2</v>
      </c>
      <c r="R126" s="9">
        <f t="shared" si="131"/>
        <v>9.3951000000000007E-2</v>
      </c>
      <c r="S126" s="13">
        <f t="shared" si="132"/>
        <v>0.17450684520113649</v>
      </c>
      <c r="T126" s="2">
        <f t="shared" si="133"/>
        <v>0.01</v>
      </c>
      <c r="U126" s="14">
        <f t="shared" si="134"/>
        <v>1.745068452011365E-3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7.2350684520113649E-3</v>
      </c>
      <c r="AU126" s="9">
        <f t="shared" si="138"/>
        <v>28.47</v>
      </c>
      <c r="AV126" s="1">
        <f t="shared" si="139"/>
        <v>0.33</v>
      </c>
      <c r="AW126" s="1">
        <f t="shared" si="140"/>
        <v>0.16666666666666666</v>
      </c>
      <c r="AX126" s="1">
        <f t="shared" si="141"/>
        <v>75.904513968399371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15.961196136333299</v>
      </c>
      <c r="E127" s="10">
        <f t="shared" si="145"/>
        <v>12.4493080495161</v>
      </c>
      <c r="F127" s="7" t="s">
        <v>83</v>
      </c>
      <c r="G127" s="1">
        <v>7</v>
      </c>
      <c r="H127" s="9">
        <f t="shared" si="124"/>
        <v>15.961196136333299</v>
      </c>
      <c r="I127" s="9">
        <f t="shared" si="125"/>
        <v>289.11119613633326</v>
      </c>
      <c r="J127" s="9">
        <f t="shared" si="126"/>
        <v>0.1247035707089139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0.83781958637062071</v>
      </c>
      <c r="P127" s="9">
        <f t="shared" si="129"/>
        <v>0.10447909403028169</v>
      </c>
      <c r="Q127" s="12">
        <f t="shared" si="130"/>
        <v>3.4478101029992957E-2</v>
      </c>
      <c r="R127" s="9">
        <f t="shared" si="131"/>
        <v>9.3951000000000007E-2</v>
      </c>
      <c r="S127" s="13">
        <f t="shared" si="132"/>
        <v>0.36697960670980567</v>
      </c>
      <c r="T127" s="2">
        <f t="shared" si="133"/>
        <v>0.01</v>
      </c>
      <c r="U127" s="14">
        <f t="shared" si="134"/>
        <v>3.6697960670980566E-3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1.3619796067098056E-2</v>
      </c>
      <c r="AU127" s="9">
        <f t="shared" si="138"/>
        <v>28.47</v>
      </c>
      <c r="AV127" s="1">
        <f t="shared" si="139"/>
        <v>0.33</v>
      </c>
      <c r="AW127" s="1">
        <f t="shared" si="140"/>
        <v>0.16666666666666666</v>
      </c>
      <c r="AX127" s="1">
        <f t="shared" si="141"/>
        <v>142.88793640015879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18.5514330980645</v>
      </c>
      <c r="E128" s="10">
        <f t="shared" si="145"/>
        <v>15.961196136333299</v>
      </c>
      <c r="F128" s="7" t="s">
        <v>83</v>
      </c>
      <c r="G128" s="1">
        <v>8</v>
      </c>
      <c r="H128" s="9">
        <f t="shared" si="124"/>
        <v>18.5514330980645</v>
      </c>
      <c r="I128" s="9">
        <f t="shared" si="125"/>
        <v>291.70143309806446</v>
      </c>
      <c r="J128" s="9">
        <f t="shared" si="126"/>
        <v>0.16817329779367418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1.018040492340339</v>
      </c>
      <c r="P128" s="9">
        <f t="shared" si="129"/>
        <v>0.17120722688437051</v>
      </c>
      <c r="Q128" s="12">
        <f t="shared" si="130"/>
        <v>5.6498384871842271E-2</v>
      </c>
      <c r="R128" s="9">
        <f t="shared" si="131"/>
        <v>9.3951000000000007E-2</v>
      </c>
      <c r="S128" s="13">
        <f t="shared" si="132"/>
        <v>0.60136012253027926</v>
      </c>
      <c r="T128" s="2">
        <f t="shared" si="133"/>
        <v>0.01</v>
      </c>
      <c r="U128" s="14">
        <f t="shared" si="134"/>
        <v>6.0136012253027924E-3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1.5963601225302791E-2</v>
      </c>
      <c r="AU128" s="9">
        <f t="shared" si="138"/>
        <v>28.47</v>
      </c>
      <c r="AV128" s="1">
        <f t="shared" si="139"/>
        <v>0.33</v>
      </c>
      <c r="AW128" s="1">
        <f t="shared" si="140"/>
        <v>0.16666666666666666</v>
      </c>
      <c r="AX128" s="1">
        <f t="shared" si="141"/>
        <v>167.47725335689051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18.745516728064501</v>
      </c>
      <c r="E129" s="10">
        <f t="shared" si="145"/>
        <v>18.5514330980645</v>
      </c>
      <c r="F129" s="7" t="s">
        <v>83</v>
      </c>
      <c r="G129" s="1">
        <v>9</v>
      </c>
      <c r="H129" s="9">
        <f t="shared" si="124"/>
        <v>18.745516728064501</v>
      </c>
      <c r="I129" s="9">
        <f t="shared" si="125"/>
        <v>291.89551672806448</v>
      </c>
      <c r="J129" s="9">
        <f t="shared" si="126"/>
        <v>0.17194749021154598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1.1315332654559684</v>
      </c>
      <c r="P129" s="9">
        <f t="shared" si="129"/>
        <v>0.19456430508602879</v>
      </c>
      <c r="Q129" s="12">
        <f t="shared" si="130"/>
        <v>6.4206220678389506E-2</v>
      </c>
      <c r="R129" s="9">
        <f t="shared" si="131"/>
        <v>9.3951000000000007E-2</v>
      </c>
      <c r="S129" s="13">
        <f t="shared" si="132"/>
        <v>0.68340114185468492</v>
      </c>
      <c r="T129" s="2">
        <f t="shared" si="133"/>
        <v>0.01</v>
      </c>
      <c r="U129" s="14">
        <f t="shared" si="134"/>
        <v>6.8340114185468492E-3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1.6784011418546848E-2</v>
      </c>
      <c r="AU129" s="9">
        <f t="shared" si="138"/>
        <v>28.47</v>
      </c>
      <c r="AV129" s="1">
        <f t="shared" si="139"/>
        <v>0.33</v>
      </c>
      <c r="AW129" s="1">
        <f t="shared" si="140"/>
        <v>0.16666666666666666</v>
      </c>
      <c r="AX129" s="1">
        <f t="shared" si="141"/>
        <v>176.08433667420158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13.1033204933333</v>
      </c>
      <c r="E130" s="10">
        <f t="shared" si="145"/>
        <v>18.745516728064501</v>
      </c>
      <c r="F130" s="7" t="s">
        <v>83</v>
      </c>
      <c r="G130" s="1">
        <v>10</v>
      </c>
      <c r="H130" s="9">
        <f t="shared" si="124"/>
        <v>13.1033204933333</v>
      </c>
      <c r="I130" s="9">
        <f t="shared" si="125"/>
        <v>286.25332049333326</v>
      </c>
      <c r="J130" s="9">
        <f t="shared" si="126"/>
        <v>8.9095062899943678E-2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1.2216689603699395</v>
      </c>
      <c r="P130" s="9">
        <f t="shared" si="129"/>
        <v>0.10884467286706856</v>
      </c>
      <c r="Q130" s="12">
        <f t="shared" si="130"/>
        <v>3.5918742046132629E-2</v>
      </c>
      <c r="R130" s="9">
        <f t="shared" si="131"/>
        <v>9.3951000000000007E-2</v>
      </c>
      <c r="S130" s="13">
        <f t="shared" si="132"/>
        <v>0.38231356820185658</v>
      </c>
      <c r="T130" s="2">
        <f t="shared" si="133"/>
        <v>0.01</v>
      </c>
      <c r="U130" s="14">
        <f t="shared" si="134"/>
        <v>3.8231356820185658E-3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1.3773135682018565E-2</v>
      </c>
      <c r="AU130" s="9">
        <f t="shared" si="138"/>
        <v>28.47</v>
      </c>
      <c r="AV130" s="1">
        <f t="shared" si="139"/>
        <v>0.33</v>
      </c>
      <c r="AW130" s="1">
        <f t="shared" si="140"/>
        <v>0.16666666666666666</v>
      </c>
      <c r="AX130" s="1">
        <f t="shared" si="141"/>
        <v>144.49665220151476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9.9157629438064507</v>
      </c>
      <c r="E131" s="10">
        <f t="shared" si="145"/>
        <v>13.1033204933333</v>
      </c>
      <c r="F131" s="7" t="s">
        <v>83</v>
      </c>
      <c r="G131" s="1">
        <v>11</v>
      </c>
      <c r="H131" s="9">
        <f t="shared" si="124"/>
        <v>9.9157629438064507</v>
      </c>
      <c r="I131" s="9">
        <f t="shared" si="125"/>
        <v>283.06576294380642</v>
      </c>
      <c r="J131" s="9">
        <f t="shared" si="126"/>
        <v>6.0744173041324491E-2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1.0571830731277274</v>
      </c>
      <c r="O131" s="9">
        <f t="shared" si="146"/>
        <v>0.34034121437514364</v>
      </c>
      <c r="P131" s="9">
        <f t="shared" si="129"/>
        <v>2.0673745619098238E-2</v>
      </c>
      <c r="Q131" s="12">
        <f t="shared" si="130"/>
        <v>6.8223360543024194E-3</v>
      </c>
      <c r="R131" s="9">
        <f t="shared" si="131"/>
        <v>9.3951000000000007E-2</v>
      </c>
      <c r="S131" s="13">
        <f t="shared" si="132"/>
        <v>7.2615896097991711E-2</v>
      </c>
      <c r="T131" s="2">
        <f t="shared" si="133"/>
        <v>0.01</v>
      </c>
      <c r="U131" s="14">
        <f t="shared" si="134"/>
        <v>7.2615896097991714E-4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6.2161589609799174E-3</v>
      </c>
      <c r="AU131" s="9">
        <f t="shared" si="138"/>
        <v>28.47</v>
      </c>
      <c r="AV131" s="1">
        <f t="shared" si="139"/>
        <v>0.33</v>
      </c>
      <c r="AW131" s="1">
        <f t="shared" si="140"/>
        <v>0.16666666666666666</v>
      </c>
      <c r="AX131" s="1">
        <f t="shared" si="141"/>
        <v>65.214935810637698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9.6129899376000001</v>
      </c>
      <c r="E132" s="10">
        <f t="shared" si="145"/>
        <v>9.9157629438064507</v>
      </c>
      <c r="F132" s="7" t="s">
        <v>85</v>
      </c>
      <c r="G132" s="1">
        <v>12</v>
      </c>
      <c r="H132" s="9">
        <f t="shared" si="124"/>
        <v>9.6129899376000001</v>
      </c>
      <c r="I132" s="9">
        <f t="shared" si="125"/>
        <v>282.76298993759997</v>
      </c>
      <c r="J132" s="9">
        <f t="shared" si="126"/>
        <v>5.8547556473071367E-2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0.60436746875604541</v>
      </c>
      <c r="P132" s="9">
        <f t="shared" si="129"/>
        <v>3.5384238507481763E-2</v>
      </c>
      <c r="Q132" s="12">
        <f t="shared" si="130"/>
        <v>1.1676798707468983E-2</v>
      </c>
      <c r="R132" s="9">
        <f t="shared" si="131"/>
        <v>9.3951000000000007E-2</v>
      </c>
      <c r="S132" s="13">
        <f t="shared" si="132"/>
        <v>0.12428605025458997</v>
      </c>
      <c r="T132" s="2">
        <f t="shared" si="133"/>
        <v>0.01</v>
      </c>
      <c r="U132" s="14">
        <f t="shared" si="134"/>
        <v>1.2428605025458998E-3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6.7328605025459001E-3</v>
      </c>
      <c r="AU132" s="9">
        <f t="shared" si="138"/>
        <v>28.47</v>
      </c>
      <c r="AV132" s="1">
        <f t="shared" si="139"/>
        <v>0.33</v>
      </c>
      <c r="AW132" s="1">
        <f t="shared" si="140"/>
        <v>0.16666666666666666</v>
      </c>
      <c r="AX132" s="1">
        <f t="shared" si="141"/>
        <v>70.635752440007039</v>
      </c>
      <c r="AY132" s="1">
        <f>SUM(AX121:AX132)</f>
        <v>1169.9795543600953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9.0694202349032302</v>
      </c>
      <c r="E133" s="10">
        <f t="shared" si="145"/>
        <v>9.6129899376000001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5.7840900427419397</v>
      </c>
      <c r="E136" s="7"/>
      <c r="F136" s="7"/>
      <c r="G136" s="1">
        <v>1</v>
      </c>
      <c r="H136" s="9">
        <f t="shared" ref="H136:H147" si="147">E137</f>
        <v>5.7840900427419397</v>
      </c>
      <c r="I136" s="9">
        <f t="shared" ref="I136:I147" si="148">H136+273.15</f>
        <v>278.9340900427419</v>
      </c>
      <c r="J136" s="9">
        <f t="shared" ref="J136:J147" si="149">EXP(($C$15*(I136-$C$13))/($C$16*I136*$C$13))</f>
        <v>3.6494483347661644E-2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2.7701061554868931E-2</v>
      </c>
      <c r="Q136" s="12">
        <f t="shared" ref="Q136:Q147" si="153">P136*$B$138</f>
        <v>7.2022760042659223E-3</v>
      </c>
      <c r="R136" s="9">
        <f t="shared" ref="R136:R147" si="154">L136*$B$138</f>
        <v>0.19735245833333334</v>
      </c>
      <c r="S136" s="13">
        <f t="shared" ref="S136:S147" si="155">Q136/R136</f>
        <v>3.6494483347661644E-2</v>
      </c>
      <c r="T136" s="2">
        <f t="shared" ref="T136:T147" si="156">$B$137/100</f>
        <v>0.01</v>
      </c>
      <c r="U136" s="14">
        <f t="shared" ref="U136:U147" si="157">S136*T136</f>
        <v>3.6494483347661647E-4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5.8549448334766167E-3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3.26789387003226</v>
      </c>
      <c r="E137" s="10">
        <f t="shared" ref="E137:E148" si="166">D136</f>
        <v>5.7840900427419397</v>
      </c>
      <c r="F137" s="7" t="s">
        <v>83</v>
      </c>
      <c r="G137" s="1">
        <v>2</v>
      </c>
      <c r="H137" s="9">
        <f t="shared" si="147"/>
        <v>3.26789387003226</v>
      </c>
      <c r="I137" s="9">
        <f t="shared" si="148"/>
        <v>276.41789387003223</v>
      </c>
      <c r="J137" s="9">
        <f t="shared" si="149"/>
        <v>2.6559991908975279E-2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1.4903947717784645</v>
      </c>
      <c r="P137" s="9">
        <f t="shared" si="152"/>
        <v>3.9584873079615071E-2</v>
      </c>
      <c r="Q137" s="12">
        <f t="shared" si="153"/>
        <v>1.029206700069992E-2</v>
      </c>
      <c r="R137" s="9">
        <f t="shared" si="154"/>
        <v>0.19735245833333334</v>
      </c>
      <c r="S137" s="13">
        <f t="shared" si="155"/>
        <v>5.2150690635514432E-2</v>
      </c>
      <c r="T137" s="2">
        <f t="shared" si="156"/>
        <v>0.01</v>
      </c>
      <c r="U137" s="14">
        <f t="shared" si="157"/>
        <v>5.2150690635514429E-4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6.0115069063551444E-3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2.90951346635714</v>
      </c>
      <c r="E138" s="10">
        <f t="shared" si="166"/>
        <v>3.26789387003226</v>
      </c>
      <c r="F138" s="7" t="s">
        <v>83</v>
      </c>
      <c r="G138" s="1">
        <v>3</v>
      </c>
      <c r="H138" s="9">
        <f t="shared" si="147"/>
        <v>2.90951346635714</v>
      </c>
      <c r="I138" s="9">
        <f t="shared" si="148"/>
        <v>276.05951346635709</v>
      </c>
      <c r="J138" s="9">
        <f t="shared" si="149"/>
        <v>2.5372783369752627E-2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2.2098578153655164</v>
      </c>
      <c r="P138" s="9">
        <f t="shared" si="152"/>
        <v>5.6070243627224049E-2</v>
      </c>
      <c r="Q138" s="12">
        <f t="shared" si="153"/>
        <v>1.4578263343078253E-2</v>
      </c>
      <c r="R138" s="9">
        <f t="shared" si="154"/>
        <v>0.19735245833333334</v>
      </c>
      <c r="S138" s="13">
        <f t="shared" si="155"/>
        <v>7.3869175313008739E-2</v>
      </c>
      <c r="T138" s="2">
        <f t="shared" si="156"/>
        <v>0.01</v>
      </c>
      <c r="U138" s="14">
        <f t="shared" si="157"/>
        <v>7.3869175313008746E-4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6.2286917531300875E-3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6.0466535988387102</v>
      </c>
      <c r="E139" s="10">
        <f t="shared" si="166"/>
        <v>2.90951346635714</v>
      </c>
      <c r="F139" s="7" t="s">
        <v>83</v>
      </c>
      <c r="G139" s="1">
        <v>4</v>
      </c>
      <c r="H139" s="9">
        <f t="shared" si="147"/>
        <v>6.0466535988387102</v>
      </c>
      <c r="I139" s="9">
        <f t="shared" si="148"/>
        <v>279.19665359883868</v>
      </c>
      <c r="J139" s="9">
        <f t="shared" si="149"/>
        <v>3.7712388696325684E-2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2.912835488404959</v>
      </c>
      <c r="P139" s="9">
        <f t="shared" si="152"/>
        <v>0.10984998414717947</v>
      </c>
      <c r="Q139" s="12">
        <f t="shared" si="153"/>
        <v>2.8560995878266663E-2</v>
      </c>
      <c r="R139" s="9">
        <f t="shared" si="154"/>
        <v>0.19735245833333334</v>
      </c>
      <c r="S139" s="13">
        <f t="shared" si="155"/>
        <v>0.14472075047591457</v>
      </c>
      <c r="T139" s="2">
        <f t="shared" si="156"/>
        <v>0.01</v>
      </c>
      <c r="U139" s="14">
        <f t="shared" si="157"/>
        <v>1.4472075047591458E-3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6.9372075047591459E-3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9.3678305668333302</v>
      </c>
      <c r="E140" s="10">
        <f t="shared" si="166"/>
        <v>6.0466535988387102</v>
      </c>
      <c r="F140" s="7" t="s">
        <v>83</v>
      </c>
      <c r="G140" s="1">
        <v>5</v>
      </c>
      <c r="H140" s="9">
        <f t="shared" si="147"/>
        <v>9.3678305668333302</v>
      </c>
      <c r="I140" s="9">
        <f t="shared" si="148"/>
        <v>282.51783056683331</v>
      </c>
      <c r="J140" s="9">
        <f t="shared" si="149"/>
        <v>5.6823973565741259E-2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3.5620334209244464</v>
      </c>
      <c r="P140" s="9">
        <f t="shared" si="152"/>
        <v>0.20240889295089765</v>
      </c>
      <c r="Q140" s="12">
        <f t="shared" si="153"/>
        <v>5.2626312167233388E-2</v>
      </c>
      <c r="R140" s="9">
        <f t="shared" si="154"/>
        <v>0.19735245833333334</v>
      </c>
      <c r="S140" s="13">
        <f t="shared" si="155"/>
        <v>0.26666154864078867</v>
      </c>
      <c r="T140" s="2">
        <f t="shared" si="156"/>
        <v>0.01</v>
      </c>
      <c r="U140" s="14">
        <f t="shared" si="157"/>
        <v>2.6666154864078868E-3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8.1566154864078869E-3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12.4493080495161</v>
      </c>
      <c r="E141" s="10">
        <f t="shared" si="166"/>
        <v>9.3678305668333302</v>
      </c>
      <c r="F141" s="7" t="s">
        <v>85</v>
      </c>
      <c r="G141" s="1">
        <v>6</v>
      </c>
      <c r="H141" s="9">
        <f t="shared" si="147"/>
        <v>12.4493080495161</v>
      </c>
      <c r="I141" s="9">
        <f t="shared" si="148"/>
        <v>285.59930804951608</v>
      </c>
      <c r="J141" s="9">
        <f t="shared" si="149"/>
        <v>8.2418646212527716E-2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4.1186724446402154</v>
      </c>
      <c r="P141" s="9">
        <f t="shared" si="152"/>
        <v>0.33945540708008853</v>
      </c>
      <c r="Q141" s="12">
        <f t="shared" si="153"/>
        <v>8.825840584082302E-2</v>
      </c>
      <c r="R141" s="9">
        <f t="shared" si="154"/>
        <v>0.19735245833333334</v>
      </c>
      <c r="S141" s="13">
        <f t="shared" si="155"/>
        <v>0.44721209244706911</v>
      </c>
      <c r="T141" s="2">
        <f t="shared" si="156"/>
        <v>0.01</v>
      </c>
      <c r="U141" s="14">
        <f t="shared" si="157"/>
        <v>4.4721209244706914E-3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9.9621209244706924E-3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15.961196136333299</v>
      </c>
      <c r="E142" s="10">
        <f t="shared" si="166"/>
        <v>12.4493080495161</v>
      </c>
      <c r="F142" s="7" t="s">
        <v>83</v>
      </c>
      <c r="G142" s="1">
        <v>7</v>
      </c>
      <c r="H142" s="9">
        <f t="shared" si="147"/>
        <v>15.961196136333299</v>
      </c>
      <c r="I142" s="9">
        <f t="shared" si="148"/>
        <v>289.11119613633326</v>
      </c>
      <c r="J142" s="9">
        <f t="shared" si="149"/>
        <v>0.1247035707089139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4.5382649542267934</v>
      </c>
      <c r="P142" s="9">
        <f t="shared" si="152"/>
        <v>0.5659378446152068</v>
      </c>
      <c r="Q142" s="12">
        <f t="shared" si="153"/>
        <v>0.14714383959995378</v>
      </c>
      <c r="R142" s="9">
        <f t="shared" si="154"/>
        <v>0.19735245833333334</v>
      </c>
      <c r="S142" s="13">
        <f t="shared" si="155"/>
        <v>0.74558908889507769</v>
      </c>
      <c r="T142" s="2">
        <f t="shared" si="156"/>
        <v>0.01</v>
      </c>
      <c r="U142" s="14">
        <f t="shared" si="157"/>
        <v>7.4558908889507773E-3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1.7405890888950778E-2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18.5514330980645</v>
      </c>
      <c r="E143" s="10">
        <f t="shared" si="166"/>
        <v>15.961196136333299</v>
      </c>
      <c r="F143" s="7" t="s">
        <v>83</v>
      </c>
      <c r="G143" s="1">
        <v>8</v>
      </c>
      <c r="H143" s="9">
        <f t="shared" si="147"/>
        <v>18.5514330980645</v>
      </c>
      <c r="I143" s="9">
        <f t="shared" si="148"/>
        <v>291.70143309806446</v>
      </c>
      <c r="J143" s="9">
        <f t="shared" si="149"/>
        <v>0.16817329779367418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4.7313750262782532</v>
      </c>
      <c r="P143" s="9">
        <f t="shared" si="152"/>
        <v>0.79569094126784568</v>
      </c>
      <c r="Q143" s="12">
        <f t="shared" si="153"/>
        <v>0.20687964472963988</v>
      </c>
      <c r="R143" s="9">
        <f t="shared" si="154"/>
        <v>0.19735245833333334</v>
      </c>
      <c r="S143" s="13">
        <f t="shared" si="155"/>
        <v>1.048274982114562</v>
      </c>
      <c r="T143" s="2">
        <f t="shared" si="156"/>
        <v>0.01</v>
      </c>
      <c r="U143" s="14">
        <f t="shared" si="157"/>
        <v>1.0482749821145622E-2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2.0432749821145624E-2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18.745516728064501</v>
      </c>
      <c r="E144" s="10">
        <f t="shared" si="166"/>
        <v>18.5514330980645</v>
      </c>
      <c r="F144" s="7" t="s">
        <v>83</v>
      </c>
      <c r="G144" s="1">
        <v>9</v>
      </c>
      <c r="H144" s="9">
        <f t="shared" si="147"/>
        <v>18.745516728064501</v>
      </c>
      <c r="I144" s="9">
        <f t="shared" si="148"/>
        <v>291.89551672806448</v>
      </c>
      <c r="J144" s="9">
        <f t="shared" si="149"/>
        <v>0.17194749021154598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4.6947320016770746</v>
      </c>
      <c r="P144" s="9">
        <f t="shared" si="152"/>
        <v>0.80724738490420045</v>
      </c>
      <c r="Q144" s="12">
        <f t="shared" si="153"/>
        <v>0.20988432007509211</v>
      </c>
      <c r="R144" s="9">
        <f t="shared" si="154"/>
        <v>0.19735245833333334</v>
      </c>
      <c r="S144" s="13">
        <f t="shared" si="155"/>
        <v>1.0634999018891984</v>
      </c>
      <c r="T144" s="2">
        <f t="shared" si="156"/>
        <v>0.01</v>
      </c>
      <c r="U144" s="14">
        <f t="shared" si="157"/>
        <v>1.0634999018891984E-2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2.0584999018891985E-2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13.1033204933333</v>
      </c>
      <c r="E145" s="10">
        <f t="shared" si="166"/>
        <v>18.745516728064501</v>
      </c>
      <c r="F145" s="7" t="s">
        <v>83</v>
      </c>
      <c r="G145" s="1">
        <v>10</v>
      </c>
      <c r="H145" s="9">
        <f t="shared" si="147"/>
        <v>13.1033204933333</v>
      </c>
      <c r="I145" s="9">
        <f t="shared" si="148"/>
        <v>286.25332049333326</v>
      </c>
      <c r="J145" s="9">
        <f t="shared" si="149"/>
        <v>8.9095062899943678E-2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4.6465325334395411</v>
      </c>
      <c r="P145" s="9">
        <f t="shared" si="152"/>
        <v>0.41398310833343055</v>
      </c>
      <c r="Q145" s="12">
        <f t="shared" si="153"/>
        <v>0.10763560816669195</v>
      </c>
      <c r="R145" s="9">
        <f t="shared" si="154"/>
        <v>0.19735245833333334</v>
      </c>
      <c r="S145" s="13">
        <f t="shared" si="155"/>
        <v>0.54539785861138179</v>
      </c>
      <c r="T145" s="2">
        <f t="shared" si="156"/>
        <v>0.01</v>
      </c>
      <c r="U145" s="14">
        <f t="shared" si="157"/>
        <v>5.453978586113818E-3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1.5403978586113819E-2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9.9157629438064507</v>
      </c>
      <c r="E146" s="10">
        <f t="shared" si="166"/>
        <v>13.1033204933333</v>
      </c>
      <c r="F146" s="7" t="s">
        <v>83</v>
      </c>
      <c r="G146" s="1">
        <v>11</v>
      </c>
      <c r="H146" s="9">
        <f t="shared" si="147"/>
        <v>9.9157629438064507</v>
      </c>
      <c r="I146" s="9">
        <f t="shared" si="148"/>
        <v>283.06576294380642</v>
      </c>
      <c r="J146" s="9">
        <f t="shared" si="149"/>
        <v>6.0744173041324491E-2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4.9915973417727777</v>
      </c>
      <c r="P146" s="9">
        <f t="shared" si="152"/>
        <v>0.30321045268126096</v>
      </c>
      <c r="Q146" s="12">
        <f t="shared" si="153"/>
        <v>7.8834717697127854E-2</v>
      </c>
      <c r="R146" s="9">
        <f t="shared" si="154"/>
        <v>0.19735245833333334</v>
      </c>
      <c r="S146" s="13">
        <f t="shared" si="155"/>
        <v>0.39946154389409227</v>
      </c>
      <c r="T146" s="2">
        <f t="shared" si="156"/>
        <v>0.01</v>
      </c>
      <c r="U146" s="14">
        <f t="shared" si="157"/>
        <v>3.9946154389409226E-3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9.4846154389409236E-3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9.6129899376000001</v>
      </c>
      <c r="E147" s="10">
        <f t="shared" si="166"/>
        <v>9.9157629438064507</v>
      </c>
      <c r="F147" s="7" t="s">
        <v>85</v>
      </c>
      <c r="G147" s="1">
        <v>12</v>
      </c>
      <c r="H147" s="9">
        <f t="shared" si="147"/>
        <v>9.6129899376000001</v>
      </c>
      <c r="I147" s="9">
        <f t="shared" si="148"/>
        <v>282.76298993759997</v>
      </c>
      <c r="J147" s="9">
        <f t="shared" si="149"/>
        <v>5.8547556473071367E-2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5.4474348057581832</v>
      </c>
      <c r="P147" s="9">
        <f t="shared" si="152"/>
        <v>0.31893399692350177</v>
      </c>
      <c r="Q147" s="12">
        <f t="shared" si="153"/>
        <v>8.2922839200110468E-2</v>
      </c>
      <c r="R147" s="9">
        <f t="shared" si="154"/>
        <v>0.19735245833333334</v>
      </c>
      <c r="S147" s="13">
        <f t="shared" si="155"/>
        <v>0.42017636821149534</v>
      </c>
      <c r="T147" s="2">
        <f t="shared" si="156"/>
        <v>0.01</v>
      </c>
      <c r="U147" s="14">
        <f t="shared" si="157"/>
        <v>4.2017636821149538E-3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9.6917636821149539E-3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9.0694202349032302</v>
      </c>
      <c r="E148" s="10">
        <f t="shared" si="166"/>
        <v>9.6129899376000001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9555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552807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292644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1335283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553114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42000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20000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1534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2313734.9796717516</v>
      </c>
      <c r="J13" s="6" t="s">
        <v>37</v>
      </c>
      <c r="K13" s="6">
        <f>I13/(10000*1000)</f>
        <v>0.23137349796717516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2.5854627371935499</v>
      </c>
      <c r="E26" s="7"/>
      <c r="F26" s="7"/>
      <c r="G26" s="1">
        <v>1</v>
      </c>
      <c r="H26" s="9">
        <f t="shared" ref="H26:H37" si="0">E27</f>
        <v>2.5854627371935499</v>
      </c>
      <c r="I26" s="9">
        <f t="shared" ref="I26:I37" si="1">H26+273.15</f>
        <v>275.73546273719353</v>
      </c>
      <c r="J26" s="9">
        <f t="shared" ref="J26:J37" si="2">EXP(($C$15*(I26-$C$13))/($C$16*I26*$C$13))</f>
        <v>2.4342559306851599E-2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0.98665490608297712</v>
      </c>
      <c r="Q26" s="12">
        <f t="shared" ref="Q26:Q37" si="6">P26*$B$28</f>
        <v>9.8665490608297712E-2</v>
      </c>
      <c r="R26" s="9">
        <f t="shared" ref="R26:R37" si="7">L26*$B$28</f>
        <v>4.0532094166666672</v>
      </c>
      <c r="S26" s="13">
        <f t="shared" ref="S26:S37" si="8">Q26/R26</f>
        <v>2.4342559306851596E-2</v>
      </c>
      <c r="T26" s="2">
        <f t="shared" ref="T26:T37" si="9">$B$27/100</f>
        <v>0.34</v>
      </c>
      <c r="U26" s="14">
        <f t="shared" ref="U26:U37" si="10">S26*T26</f>
        <v>8.2764701643295441E-3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2.1176470164329546E-2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796.25</v>
      </c>
      <c r="AU26" s="1">
        <f t="shared" ref="AU26:AU37" si="17">AT26*10000*AS26*0.67*AR26*AQ26</f>
        <v>1346783.9888234737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1.3878421066129001</v>
      </c>
      <c r="E27" s="10">
        <f t="shared" ref="E27:E38" si="18">D26</f>
        <v>2.5854627371935499</v>
      </c>
      <c r="F27" s="7" t="s">
        <v>83</v>
      </c>
      <c r="G27" s="1">
        <v>2</v>
      </c>
      <c r="H27" s="9">
        <f t="shared" si="0"/>
        <v>1.3878421066129001</v>
      </c>
      <c r="I27" s="9">
        <f t="shared" si="1"/>
        <v>274.53784210661286</v>
      </c>
      <c r="J27" s="9">
        <f t="shared" si="2"/>
        <v>2.0867310841361675E-2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80.077533427250358</v>
      </c>
      <c r="P27" s="9">
        <f t="shared" si="5"/>
        <v>1.6710027814359634</v>
      </c>
      <c r="Q27" s="12">
        <f t="shared" si="6"/>
        <v>0.16710027814359635</v>
      </c>
      <c r="R27" s="9">
        <f t="shared" si="7"/>
        <v>4.0532094166666672</v>
      </c>
      <c r="S27" s="13">
        <f t="shared" si="8"/>
        <v>4.1226657930992998E-2</v>
      </c>
      <c r="T27" s="2">
        <f t="shared" si="9"/>
        <v>0.34</v>
      </c>
      <c r="U27" s="14">
        <f t="shared" si="10"/>
        <v>1.4017063696537621E-2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2.6917063696537621E-2</v>
      </c>
      <c r="AR27" s="9">
        <f t="shared" si="14"/>
        <v>119.21204166666666</v>
      </c>
      <c r="AS27" s="1">
        <f t="shared" si="15"/>
        <v>0.1</v>
      </c>
      <c r="AT27" s="1">
        <f t="shared" si="16"/>
        <v>796.25</v>
      </c>
      <c r="AU27" s="1">
        <f t="shared" si="17"/>
        <v>1711875.0259758499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2.0500812206071402</v>
      </c>
      <c r="E28" s="10">
        <f t="shared" si="18"/>
        <v>1.3878421066129001</v>
      </c>
      <c r="F28" s="7" t="s">
        <v>83</v>
      </c>
      <c r="G28" s="1">
        <v>3</v>
      </c>
      <c r="H28" s="9">
        <f t="shared" si="0"/>
        <v>2.0500812206071402</v>
      </c>
      <c r="I28" s="9">
        <f t="shared" si="1"/>
        <v>275.2000812206071</v>
      </c>
      <c r="J28" s="9">
        <f t="shared" si="2"/>
        <v>2.2726444471988176E-2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118.93862481248107</v>
      </c>
      <c r="P28" s="9">
        <f t="shared" si="5"/>
        <v>2.7030520523754862</v>
      </c>
      <c r="Q28" s="12">
        <f t="shared" si="6"/>
        <v>0.27030520523754864</v>
      </c>
      <c r="R28" s="9">
        <f t="shared" si="7"/>
        <v>4.0532094166666672</v>
      </c>
      <c r="S28" s="13">
        <f t="shared" si="8"/>
        <v>6.6689178241336924E-2</v>
      </c>
      <c r="T28" s="2">
        <f t="shared" si="9"/>
        <v>0.34</v>
      </c>
      <c r="U28" s="14">
        <f t="shared" si="10"/>
        <v>2.2674320602054557E-2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3.5574320602054559E-2</v>
      </c>
      <c r="AR28" s="9">
        <f t="shared" si="14"/>
        <v>119.21204166666666</v>
      </c>
      <c r="AS28" s="1">
        <f t="shared" si="15"/>
        <v>0.1</v>
      </c>
      <c r="AT28" s="1">
        <f t="shared" si="16"/>
        <v>796.25</v>
      </c>
      <c r="AU28" s="1">
        <f t="shared" si="17"/>
        <v>2262460.4114061985</v>
      </c>
    </row>
    <row r="29" spans="1:47" x14ac:dyDescent="0.15">
      <c r="C29" s="7">
        <v>3</v>
      </c>
      <c r="D29" s="8">
        <v>5.4464906608064503</v>
      </c>
      <c r="E29" s="10">
        <f t="shared" si="18"/>
        <v>2.0500812206071402</v>
      </c>
      <c r="F29" s="7" t="s">
        <v>83</v>
      </c>
      <c r="G29" s="1">
        <v>4</v>
      </c>
      <c r="H29" s="9">
        <f t="shared" si="0"/>
        <v>5.4464906608064503</v>
      </c>
      <c r="I29" s="9">
        <f t="shared" si="1"/>
        <v>278.59649066080641</v>
      </c>
      <c r="J29" s="9">
        <f t="shared" si="2"/>
        <v>3.4982961446537369E-2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156.76766692677225</v>
      </c>
      <c r="P29" s="9">
        <f t="shared" si="5"/>
        <v>5.4841972481628849</v>
      </c>
      <c r="Q29" s="12">
        <f t="shared" si="6"/>
        <v>0.54841972481628853</v>
      </c>
      <c r="R29" s="9">
        <f t="shared" si="7"/>
        <v>4.0532094166666672</v>
      </c>
      <c r="S29" s="13">
        <f t="shared" si="8"/>
        <v>0.13530505543612037</v>
      </c>
      <c r="T29" s="2">
        <f t="shared" si="9"/>
        <v>0.34</v>
      </c>
      <c r="U29" s="14">
        <f t="shared" si="10"/>
        <v>4.6003718848280931E-2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5.8903718848280932E-2</v>
      </c>
      <c r="AR29" s="9">
        <f t="shared" si="14"/>
        <v>119.21204166666666</v>
      </c>
      <c r="AS29" s="1">
        <f t="shared" si="15"/>
        <v>0.1</v>
      </c>
      <c r="AT29" s="1">
        <f t="shared" si="16"/>
        <v>796.25</v>
      </c>
      <c r="AU29" s="1">
        <f t="shared" si="17"/>
        <v>3746166.6090438282</v>
      </c>
    </row>
    <row r="30" spans="1:47" x14ac:dyDescent="0.15">
      <c r="C30" s="7">
        <v>4</v>
      </c>
      <c r="D30" s="8">
        <v>10.257646353866701</v>
      </c>
      <c r="E30" s="10">
        <f t="shared" si="18"/>
        <v>5.4464906608064503</v>
      </c>
      <c r="F30" s="7" t="s">
        <v>83</v>
      </c>
      <c r="G30" s="1">
        <v>5</v>
      </c>
      <c r="H30" s="9">
        <f t="shared" si="0"/>
        <v>10.257646353866701</v>
      </c>
      <c r="I30" s="9">
        <f t="shared" si="1"/>
        <v>283.40764635386665</v>
      </c>
      <c r="J30" s="9">
        <f t="shared" si="2"/>
        <v>6.3317773774256833E-2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143.71929619467892</v>
      </c>
      <c r="O30" s="9">
        <f t="shared" si="19"/>
        <v>48.096267650597127</v>
      </c>
      <c r="P30" s="9">
        <f t="shared" si="5"/>
        <v>3.0453485944866161</v>
      </c>
      <c r="Q30" s="12">
        <f t="shared" si="6"/>
        <v>0.30453485944866165</v>
      </c>
      <c r="R30" s="9">
        <f t="shared" si="7"/>
        <v>4.0532094166666672</v>
      </c>
      <c r="S30" s="13">
        <f t="shared" si="8"/>
        <v>7.513425242634246E-2</v>
      </c>
      <c r="T30" s="2">
        <f t="shared" si="9"/>
        <v>0.34</v>
      </c>
      <c r="U30" s="14">
        <f t="shared" si="10"/>
        <v>2.5545645824956439E-2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3.8445645824956437E-2</v>
      </c>
      <c r="AR30" s="9">
        <f t="shared" si="14"/>
        <v>119.21204166666666</v>
      </c>
      <c r="AS30" s="1">
        <f t="shared" si="15"/>
        <v>0.1</v>
      </c>
      <c r="AT30" s="1">
        <f t="shared" si="16"/>
        <v>796.25</v>
      </c>
      <c r="AU30" s="1">
        <f t="shared" si="17"/>
        <v>2445071.3379157097</v>
      </c>
    </row>
    <row r="31" spans="1:47" x14ac:dyDescent="0.15">
      <c r="C31" s="7">
        <v>5</v>
      </c>
      <c r="D31" s="8">
        <v>17.166980600322599</v>
      </c>
      <c r="E31" s="10">
        <f t="shared" si="18"/>
        <v>10.257646353866701</v>
      </c>
      <c r="F31" s="7" t="s">
        <v>85</v>
      </c>
      <c r="G31" s="1">
        <v>6</v>
      </c>
      <c r="H31" s="9">
        <f t="shared" si="0"/>
        <v>17.166980600322599</v>
      </c>
      <c r="I31" s="9">
        <f t="shared" si="1"/>
        <v>290.31698060032255</v>
      </c>
      <c r="J31" s="9">
        <f t="shared" si="2"/>
        <v>0.14342569027597665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85.583013222777183</v>
      </c>
      <c r="P31" s="9">
        <f t="shared" si="5"/>
        <v>12.274802747374855</v>
      </c>
      <c r="Q31" s="12">
        <f t="shared" si="6"/>
        <v>1.2274802747374856</v>
      </c>
      <c r="R31" s="9">
        <f t="shared" si="7"/>
        <v>4.0532094166666672</v>
      </c>
      <c r="S31" s="13">
        <f t="shared" si="8"/>
        <v>0.30284156295752351</v>
      </c>
      <c r="T31" s="2">
        <f t="shared" si="9"/>
        <v>0.34</v>
      </c>
      <c r="U31" s="14">
        <f t="shared" si="10"/>
        <v>0.10296613140555801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0.115866131405558</v>
      </c>
      <c r="AR31" s="9">
        <f t="shared" si="14"/>
        <v>119.21204166666666</v>
      </c>
      <c r="AS31" s="1">
        <f t="shared" si="15"/>
        <v>0.1</v>
      </c>
      <c r="AT31" s="1">
        <f t="shared" si="16"/>
        <v>796.25</v>
      </c>
      <c r="AU31" s="1">
        <f t="shared" si="17"/>
        <v>7368869.7603046745</v>
      </c>
    </row>
    <row r="32" spans="1:47" x14ac:dyDescent="0.15">
      <c r="C32" s="7">
        <v>6</v>
      </c>
      <c r="D32" s="8">
        <v>18.871665187333299</v>
      </c>
      <c r="E32" s="10">
        <f t="shared" si="18"/>
        <v>17.166980600322599</v>
      </c>
      <c r="F32" s="7" t="s">
        <v>83</v>
      </c>
      <c r="G32" s="1">
        <v>7</v>
      </c>
      <c r="H32" s="9">
        <f t="shared" si="0"/>
        <v>18.871665187333299</v>
      </c>
      <c r="I32" s="9">
        <f t="shared" si="1"/>
        <v>292.02166518733327</v>
      </c>
      <c r="J32" s="9">
        <f t="shared" si="2"/>
        <v>0.17444314116776444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113.840304642069</v>
      </c>
      <c r="P32" s="9">
        <f t="shared" si="5"/>
        <v>19.858660333257752</v>
      </c>
      <c r="Q32" s="12">
        <f t="shared" si="6"/>
        <v>1.9858660333257754</v>
      </c>
      <c r="R32" s="9">
        <f t="shared" si="7"/>
        <v>4.0532094166666672</v>
      </c>
      <c r="S32" s="13">
        <f t="shared" si="8"/>
        <v>0.48994903277386997</v>
      </c>
      <c r="T32" s="2">
        <f t="shared" si="9"/>
        <v>0.34</v>
      </c>
      <c r="U32" s="14">
        <f t="shared" si="10"/>
        <v>0.16658267114311581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0.19223267114311582</v>
      </c>
      <c r="AR32" s="9">
        <f t="shared" si="14"/>
        <v>119.21204166666666</v>
      </c>
      <c r="AS32" s="1">
        <f t="shared" si="15"/>
        <v>0.1</v>
      </c>
      <c r="AT32" s="1">
        <f t="shared" si="16"/>
        <v>796.25</v>
      </c>
      <c r="AU32" s="1">
        <f t="shared" si="17"/>
        <v>12225639.193656111</v>
      </c>
    </row>
    <row r="33" spans="1:48" x14ac:dyDescent="0.15">
      <c r="C33" s="7">
        <v>7</v>
      </c>
      <c r="D33" s="8">
        <v>23.279372312903199</v>
      </c>
      <c r="E33" s="10">
        <f t="shared" si="18"/>
        <v>18.871665187333299</v>
      </c>
      <c r="F33" s="7" t="s">
        <v>83</v>
      </c>
      <c r="G33" s="1">
        <v>8</v>
      </c>
      <c r="H33" s="9">
        <f t="shared" si="0"/>
        <v>23.279372312903199</v>
      </c>
      <c r="I33" s="9">
        <f t="shared" si="1"/>
        <v>296.42937231290318</v>
      </c>
      <c r="J33" s="9">
        <f t="shared" si="2"/>
        <v>0.28639800929686071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134.51373847547794</v>
      </c>
      <c r="P33" s="9">
        <f t="shared" si="5"/>
        <v>38.524466922455417</v>
      </c>
      <c r="Q33" s="12">
        <f t="shared" si="6"/>
        <v>3.8524466922455418</v>
      </c>
      <c r="R33" s="9">
        <f t="shared" si="7"/>
        <v>4.0532094166666672</v>
      </c>
      <c r="S33" s="13">
        <f t="shared" si="8"/>
        <v>0.95046820833002221</v>
      </c>
      <c r="T33" s="2">
        <f t="shared" si="9"/>
        <v>0.34</v>
      </c>
      <c r="U33" s="14">
        <f t="shared" si="10"/>
        <v>0.32315919083220757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0.34880919083220757</v>
      </c>
      <c r="AR33" s="9">
        <f t="shared" si="14"/>
        <v>119.21204166666666</v>
      </c>
      <c r="AS33" s="1">
        <f t="shared" si="15"/>
        <v>0.1</v>
      </c>
      <c r="AT33" s="1">
        <f t="shared" si="16"/>
        <v>796.25</v>
      </c>
      <c r="AU33" s="1">
        <f t="shared" si="17"/>
        <v>22183613.686410699</v>
      </c>
    </row>
    <row r="34" spans="1:48" x14ac:dyDescent="0.15">
      <c r="C34" s="7">
        <v>8</v>
      </c>
      <c r="D34" s="8">
        <v>22.591170649677402</v>
      </c>
      <c r="E34" s="10">
        <f t="shared" si="18"/>
        <v>23.279372312903199</v>
      </c>
      <c r="F34" s="7" t="s">
        <v>83</v>
      </c>
      <c r="G34" s="1">
        <v>9</v>
      </c>
      <c r="H34" s="9">
        <f t="shared" si="0"/>
        <v>22.591170649677402</v>
      </c>
      <c r="I34" s="9">
        <f t="shared" si="1"/>
        <v>295.74117064967737</v>
      </c>
      <c r="J34" s="9">
        <f t="shared" si="2"/>
        <v>0.26532258691079069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136.52136571968919</v>
      </c>
      <c r="P34" s="9">
        <f t="shared" si="5"/>
        <v>36.222201921342077</v>
      </c>
      <c r="Q34" s="12">
        <f t="shared" si="6"/>
        <v>3.6222201921342077</v>
      </c>
      <c r="R34" s="9">
        <f t="shared" si="7"/>
        <v>4.0532094166666672</v>
      </c>
      <c r="S34" s="13">
        <f t="shared" si="8"/>
        <v>0.89366717082017877</v>
      </c>
      <c r="T34" s="2">
        <f t="shared" si="9"/>
        <v>0.34</v>
      </c>
      <c r="U34" s="14">
        <f t="shared" si="10"/>
        <v>0.30384683807886081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0.32949683807886082</v>
      </c>
      <c r="AR34" s="9">
        <f t="shared" si="14"/>
        <v>119.21204166666666</v>
      </c>
      <c r="AS34" s="1">
        <f t="shared" si="15"/>
        <v>0.1</v>
      </c>
      <c r="AT34" s="1">
        <f t="shared" si="16"/>
        <v>796.25</v>
      </c>
      <c r="AU34" s="1">
        <f t="shared" si="17"/>
        <v>20955384.086629245</v>
      </c>
    </row>
    <row r="35" spans="1:48" x14ac:dyDescent="0.15">
      <c r="C35" s="7">
        <v>9</v>
      </c>
      <c r="D35" s="8">
        <v>18.991713568000002</v>
      </c>
      <c r="E35" s="10">
        <f t="shared" si="18"/>
        <v>22.591170649677402</v>
      </c>
      <c r="F35" s="7" t="s">
        <v>83</v>
      </c>
      <c r="G35" s="1">
        <v>10</v>
      </c>
      <c r="H35" s="9">
        <f t="shared" si="0"/>
        <v>18.991713568000002</v>
      </c>
      <c r="I35" s="9">
        <f t="shared" si="1"/>
        <v>292.141713568</v>
      </c>
      <c r="J35" s="9">
        <f t="shared" si="2"/>
        <v>0.17684969694317695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140.83125796501378</v>
      </c>
      <c r="P35" s="9">
        <f t="shared" si="5"/>
        <v>24.905965291239063</v>
      </c>
      <c r="Q35" s="12">
        <f t="shared" si="6"/>
        <v>2.4905965291239065</v>
      </c>
      <c r="R35" s="9">
        <f t="shared" si="7"/>
        <v>4.0532094166666672</v>
      </c>
      <c r="S35" s="13">
        <f t="shared" si="8"/>
        <v>0.61447516599627283</v>
      </c>
      <c r="T35" s="2">
        <f t="shared" si="9"/>
        <v>0.34</v>
      </c>
      <c r="U35" s="14">
        <f t="shared" si="10"/>
        <v>0.20892155643873278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0.23457155643873279</v>
      </c>
      <c r="AR35" s="9">
        <f t="shared" si="14"/>
        <v>119.21204166666666</v>
      </c>
      <c r="AS35" s="1">
        <f t="shared" si="15"/>
        <v>0.1</v>
      </c>
      <c r="AT35" s="1">
        <f t="shared" si="16"/>
        <v>796.25</v>
      </c>
      <c r="AU35" s="1">
        <f t="shared" si="17"/>
        <v>14918313.297427166</v>
      </c>
    </row>
    <row r="36" spans="1:48" x14ac:dyDescent="0.15">
      <c r="C36" s="7">
        <v>10</v>
      </c>
      <c r="D36" s="8">
        <v>11.113112638548399</v>
      </c>
      <c r="E36" s="10">
        <f t="shared" si="18"/>
        <v>18.991713568000002</v>
      </c>
      <c r="F36" s="7" t="s">
        <v>83</v>
      </c>
      <c r="G36" s="1">
        <v>11</v>
      </c>
      <c r="H36" s="9">
        <f t="shared" si="0"/>
        <v>11.113112638548399</v>
      </c>
      <c r="I36" s="9">
        <f t="shared" si="1"/>
        <v>284.26311263854836</v>
      </c>
      <c r="J36" s="9">
        <f t="shared" si="2"/>
        <v>7.0214721293034868E-2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110.12902804008598</v>
      </c>
      <c r="O36" s="9">
        <f t="shared" si="19"/>
        <v>46.328358800355403</v>
      </c>
      <c r="P36" s="9">
        <f t="shared" si="5"/>
        <v>3.2529328011306737</v>
      </c>
      <c r="Q36" s="12">
        <f t="shared" si="6"/>
        <v>0.32529328011306741</v>
      </c>
      <c r="R36" s="9">
        <f t="shared" si="7"/>
        <v>4.0532094166666672</v>
      </c>
      <c r="S36" s="13">
        <f t="shared" si="8"/>
        <v>8.0255729885426563E-2</v>
      </c>
      <c r="T36" s="2">
        <f t="shared" si="9"/>
        <v>0.34</v>
      </c>
      <c r="U36" s="14">
        <f t="shared" si="10"/>
        <v>2.7286948161045033E-2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4.0186948161045032E-2</v>
      </c>
      <c r="AR36" s="9">
        <f t="shared" si="14"/>
        <v>119.21204166666666</v>
      </c>
      <c r="AS36" s="1">
        <f t="shared" si="15"/>
        <v>0.1</v>
      </c>
      <c r="AT36" s="1">
        <f t="shared" si="16"/>
        <v>796.25</v>
      </c>
      <c r="AU36" s="1">
        <f t="shared" si="17"/>
        <v>2555814.9173577316</v>
      </c>
    </row>
    <row r="37" spans="1:48" x14ac:dyDescent="0.15">
      <c r="C37" s="7">
        <v>11</v>
      </c>
      <c r="D37" s="8">
        <v>8.9855285720999998</v>
      </c>
      <c r="E37" s="10">
        <f t="shared" si="18"/>
        <v>11.113112638548399</v>
      </c>
      <c r="F37" s="7" t="s">
        <v>85</v>
      </c>
      <c r="G37" s="1">
        <v>12</v>
      </c>
      <c r="H37" s="9">
        <f t="shared" si="0"/>
        <v>8.9855285720999998</v>
      </c>
      <c r="I37" s="9">
        <f t="shared" si="1"/>
        <v>282.13552857209999</v>
      </c>
      <c r="J37" s="9">
        <f t="shared" si="2"/>
        <v>5.4231293478177837E-2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83.607520165891401</v>
      </c>
      <c r="P37" s="9">
        <f t="shared" si="5"/>
        <v>4.5341439630991287</v>
      </c>
      <c r="Q37" s="12">
        <f t="shared" si="6"/>
        <v>0.45341439630991287</v>
      </c>
      <c r="R37" s="9">
        <f t="shared" si="7"/>
        <v>4.0532094166666672</v>
      </c>
      <c r="S37" s="13">
        <f t="shared" si="8"/>
        <v>0.11186552425480099</v>
      </c>
      <c r="T37" s="2">
        <f t="shared" si="9"/>
        <v>0.34</v>
      </c>
      <c r="U37" s="14">
        <f t="shared" si="10"/>
        <v>3.8034278246632337E-2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5.0934278246632339E-2</v>
      </c>
      <c r="AR37" s="9">
        <f t="shared" si="14"/>
        <v>119.21204166666666</v>
      </c>
      <c r="AS37" s="1">
        <f t="shared" si="15"/>
        <v>0.1</v>
      </c>
      <c r="AT37" s="1">
        <f t="shared" si="16"/>
        <v>796.25</v>
      </c>
      <c r="AU37" s="1">
        <f t="shared" si="17"/>
        <v>3239325.0571283773</v>
      </c>
      <c r="AV37" s="1">
        <f>SUM(AU26:AU37)</f>
        <v>94959317.372079045</v>
      </c>
    </row>
    <row r="38" spans="1:48" x14ac:dyDescent="0.15">
      <c r="C38" s="7">
        <v>12</v>
      </c>
      <c r="D38" s="8">
        <v>3.6857058221935501</v>
      </c>
      <c r="E38" s="10">
        <f t="shared" si="18"/>
        <v>8.9855285720999998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2.5854627371935499</v>
      </c>
      <c r="E42" s="7"/>
      <c r="F42" s="7"/>
      <c r="G42" s="1">
        <v>1</v>
      </c>
      <c r="H42" s="9">
        <f t="shared" ref="H42:H53" si="20">E43</f>
        <v>2.5854627371935499</v>
      </c>
      <c r="I42" s="9">
        <f t="shared" ref="I42:I53" si="21">H42+273.15</f>
        <v>275.73546273719353</v>
      </c>
      <c r="J42" s="9">
        <f t="shared" ref="J42:J53" si="22">EXP(($C$15*(I42-$C$13))/($C$16*I42*$C$13))</f>
        <v>2.4342559306851599E-2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1.4327117562038845</v>
      </c>
      <c r="Q42" s="12">
        <f t="shared" ref="Q42:Q53" si="26">P42*$B$44</f>
        <v>0.34385082148893226</v>
      </c>
      <c r="R42" s="9">
        <f t="shared" ref="R42:R53" si="27">L42*$B$44</f>
        <v>14.125500000000001</v>
      </c>
      <c r="S42" s="13">
        <f t="shared" ref="S42:S53" si="28">Q42/R42</f>
        <v>2.4342559306851596E-2</v>
      </c>
      <c r="T42" s="2">
        <f t="shared" ref="T42:T53" si="29">$B$43/100</f>
        <v>0.43</v>
      </c>
      <c r="U42" s="14">
        <f t="shared" ref="U42:U53" si="30">S42*T42</f>
        <v>1.0467300501946187E-2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1.8887300501946185E-2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46067.25</v>
      </c>
      <c r="AU42" s="1">
        <f t="shared" ref="AU42:AU53" si="38">AT42*10000*AS42*0.67*AR42*AQ42</f>
        <v>191501576.86005628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1.3878421066129001</v>
      </c>
      <c r="E43" s="10">
        <f t="shared" ref="E43:E54" si="40">D42</f>
        <v>2.5854627371935499</v>
      </c>
      <c r="F43" s="7" t="s">
        <v>83</v>
      </c>
      <c r="G43" s="1">
        <v>2</v>
      </c>
      <c r="H43" s="9">
        <f t="shared" si="20"/>
        <v>1.3878421066129001</v>
      </c>
      <c r="I43" s="9">
        <f t="shared" si="21"/>
        <v>274.53784210661286</v>
      </c>
      <c r="J43" s="9">
        <f t="shared" si="22"/>
        <v>2.0867310841361675E-2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116.27978824379612</v>
      </c>
      <c r="P43" s="9">
        <f t="shared" si="25"/>
        <v>2.4264464858510064</v>
      </c>
      <c r="Q43" s="12">
        <f t="shared" si="26"/>
        <v>0.58234715660424152</v>
      </c>
      <c r="R43" s="9">
        <f t="shared" si="27"/>
        <v>14.125500000000001</v>
      </c>
      <c r="S43" s="13">
        <f t="shared" si="28"/>
        <v>4.1226657930992991E-2</v>
      </c>
      <c r="T43" s="2">
        <f t="shared" si="29"/>
        <v>0.43</v>
      </c>
      <c r="U43" s="14">
        <f t="shared" si="30"/>
        <v>1.7727462910326987E-2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2.6147462910326984E-2</v>
      </c>
      <c r="AR43" s="9">
        <f t="shared" si="35"/>
        <v>136.875</v>
      </c>
      <c r="AS43" s="1">
        <f t="shared" si="36"/>
        <v>0.24</v>
      </c>
      <c r="AT43" s="1">
        <f t="shared" si="37"/>
        <v>46067.25</v>
      </c>
      <c r="AU43" s="1">
        <f t="shared" si="38"/>
        <v>265113607.82878917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2.0500812206071402</v>
      </c>
      <c r="E44" s="10">
        <f t="shared" si="40"/>
        <v>1.3878421066129001</v>
      </c>
      <c r="F44" s="7" t="s">
        <v>83</v>
      </c>
      <c r="G44" s="1">
        <v>3</v>
      </c>
      <c r="H44" s="9">
        <f t="shared" si="20"/>
        <v>2.0500812206071402</v>
      </c>
      <c r="I44" s="9">
        <f t="shared" si="21"/>
        <v>275.2000812206071</v>
      </c>
      <c r="J44" s="9">
        <f t="shared" si="22"/>
        <v>2.2726444471988176E-2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172.70959175794511</v>
      </c>
      <c r="P44" s="9">
        <f t="shared" si="25"/>
        <v>3.9250749468666863</v>
      </c>
      <c r="Q44" s="12">
        <f t="shared" si="26"/>
        <v>0.94201798724800467</v>
      </c>
      <c r="R44" s="9">
        <f t="shared" si="27"/>
        <v>14.125500000000001</v>
      </c>
      <c r="S44" s="13">
        <f t="shared" si="28"/>
        <v>6.6689178241336924E-2</v>
      </c>
      <c r="T44" s="2">
        <f t="shared" si="29"/>
        <v>0.43</v>
      </c>
      <c r="U44" s="14">
        <f t="shared" si="30"/>
        <v>2.8676346643774876E-2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3.7096346643774876E-2</v>
      </c>
      <c r="AR44" s="9">
        <f t="shared" si="35"/>
        <v>136.875</v>
      </c>
      <c r="AS44" s="1">
        <f t="shared" si="36"/>
        <v>0.24</v>
      </c>
      <c r="AT44" s="1">
        <f t="shared" si="37"/>
        <v>46067.25</v>
      </c>
      <c r="AU44" s="1">
        <f t="shared" si="38"/>
        <v>376126216.51771432</v>
      </c>
    </row>
    <row r="45" spans="1:48" x14ac:dyDescent="0.15">
      <c r="C45" s="7">
        <v>3</v>
      </c>
      <c r="D45" s="7">
        <f t="shared" si="39"/>
        <v>5.4464906608064503</v>
      </c>
      <c r="E45" s="10">
        <f t="shared" si="40"/>
        <v>2.0500812206071402</v>
      </c>
      <c r="F45" s="7" t="s">
        <v>83</v>
      </c>
      <c r="G45" s="1">
        <v>4</v>
      </c>
      <c r="H45" s="9">
        <f t="shared" si="20"/>
        <v>5.4464906608064503</v>
      </c>
      <c r="I45" s="9">
        <f t="shared" si="21"/>
        <v>278.59649066080641</v>
      </c>
      <c r="J45" s="9">
        <f t="shared" si="22"/>
        <v>3.4982961446537369E-2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227.64076681107844</v>
      </c>
      <c r="P45" s="9">
        <f t="shared" si="25"/>
        <v>7.9635481690121601</v>
      </c>
      <c r="Q45" s="12">
        <f t="shared" si="26"/>
        <v>1.9112515605629183</v>
      </c>
      <c r="R45" s="9">
        <f t="shared" si="27"/>
        <v>14.125500000000001</v>
      </c>
      <c r="S45" s="13">
        <f t="shared" si="28"/>
        <v>0.13530505543612037</v>
      </c>
      <c r="T45" s="2">
        <f t="shared" si="29"/>
        <v>0.43</v>
      </c>
      <c r="U45" s="14">
        <f t="shared" si="30"/>
        <v>5.8181173837531755E-2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6.6601173837531766E-2</v>
      </c>
      <c r="AR45" s="9">
        <f t="shared" si="35"/>
        <v>136.875</v>
      </c>
      <c r="AS45" s="1">
        <f t="shared" si="36"/>
        <v>0.24</v>
      </c>
      <c r="AT45" s="1">
        <f t="shared" si="37"/>
        <v>46067.25</v>
      </c>
      <c r="AU45" s="1">
        <f t="shared" si="38"/>
        <v>675280716.23066711</v>
      </c>
    </row>
    <row r="46" spans="1:48" x14ac:dyDescent="0.15">
      <c r="C46" s="7">
        <v>4</v>
      </c>
      <c r="D46" s="7">
        <f t="shared" si="39"/>
        <v>10.257646353866701</v>
      </c>
      <c r="E46" s="10">
        <f t="shared" si="40"/>
        <v>5.4464906608064503</v>
      </c>
      <c r="F46" s="7" t="s">
        <v>83</v>
      </c>
      <c r="G46" s="1">
        <v>5</v>
      </c>
      <c r="H46" s="9">
        <f t="shared" si="20"/>
        <v>10.257646353866701</v>
      </c>
      <c r="I46" s="9">
        <f t="shared" si="21"/>
        <v>283.40764635386665</v>
      </c>
      <c r="J46" s="9">
        <f t="shared" si="22"/>
        <v>6.3317773774256833E-2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208.69335770996295</v>
      </c>
      <c r="O46" s="9">
        <f t="shared" si="41"/>
        <v>69.840110932103329</v>
      </c>
      <c r="P46" s="9">
        <f t="shared" si="25"/>
        <v>4.4221203443679205</v>
      </c>
      <c r="Q46" s="12">
        <f t="shared" si="26"/>
        <v>1.0613088826483008</v>
      </c>
      <c r="R46" s="9">
        <f t="shared" si="27"/>
        <v>14.125500000000001</v>
      </c>
      <c r="S46" s="13">
        <f t="shared" si="28"/>
        <v>7.5134252426342488E-2</v>
      </c>
      <c r="T46" s="2">
        <f t="shared" si="29"/>
        <v>0.43</v>
      </c>
      <c r="U46" s="14">
        <f t="shared" si="30"/>
        <v>3.2307728543327266E-2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4.0727728543327263E-2</v>
      </c>
      <c r="AR46" s="9">
        <f t="shared" si="35"/>
        <v>136.875</v>
      </c>
      <c r="AS46" s="1">
        <f t="shared" si="36"/>
        <v>0.24</v>
      </c>
      <c r="AT46" s="1">
        <f t="shared" si="37"/>
        <v>46067.25</v>
      </c>
      <c r="AU46" s="1">
        <f t="shared" si="38"/>
        <v>412945419.97528052</v>
      </c>
    </row>
    <row r="47" spans="1:48" x14ac:dyDescent="0.15">
      <c r="C47" s="7">
        <v>5</v>
      </c>
      <c r="D47" s="7">
        <f t="shared" si="39"/>
        <v>17.166980600322599</v>
      </c>
      <c r="E47" s="10">
        <f t="shared" si="40"/>
        <v>10.257646353866701</v>
      </c>
      <c r="F47" s="7" t="s">
        <v>85</v>
      </c>
      <c r="G47" s="1">
        <v>6</v>
      </c>
      <c r="H47" s="9">
        <f t="shared" si="20"/>
        <v>17.166980600322599</v>
      </c>
      <c r="I47" s="9">
        <f t="shared" si="21"/>
        <v>290.31698060032255</v>
      </c>
      <c r="J47" s="9">
        <f t="shared" si="22"/>
        <v>0.14342569027597665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124.27424058773542</v>
      </c>
      <c r="P47" s="9">
        <f t="shared" si="25"/>
        <v>17.824118739818747</v>
      </c>
      <c r="Q47" s="12">
        <f t="shared" si="26"/>
        <v>4.2777884975564993</v>
      </c>
      <c r="R47" s="9">
        <f t="shared" si="27"/>
        <v>14.125500000000001</v>
      </c>
      <c r="S47" s="13">
        <f t="shared" si="28"/>
        <v>0.30284156295752357</v>
      </c>
      <c r="T47" s="2">
        <f t="shared" si="29"/>
        <v>0.43</v>
      </c>
      <c r="U47" s="14">
        <f t="shared" si="30"/>
        <v>0.13022187207173513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0.13864187207173512</v>
      </c>
      <c r="AR47" s="9">
        <f t="shared" si="35"/>
        <v>136.875</v>
      </c>
      <c r="AS47" s="1">
        <f t="shared" si="36"/>
        <v>0.24</v>
      </c>
      <c r="AT47" s="1">
        <f t="shared" si="37"/>
        <v>46067.25</v>
      </c>
      <c r="AU47" s="1">
        <f t="shared" si="38"/>
        <v>1405713702.5924745</v>
      </c>
    </row>
    <row r="48" spans="1:48" x14ac:dyDescent="0.15">
      <c r="C48" s="7">
        <v>6</v>
      </c>
      <c r="D48" s="7">
        <f t="shared" si="39"/>
        <v>18.871665187333299</v>
      </c>
      <c r="E48" s="10">
        <f t="shared" si="40"/>
        <v>17.166980600322599</v>
      </c>
      <c r="F48" s="7" t="s">
        <v>83</v>
      </c>
      <c r="G48" s="1">
        <v>7</v>
      </c>
      <c r="H48" s="9">
        <f t="shared" si="20"/>
        <v>18.871665187333299</v>
      </c>
      <c r="I48" s="9">
        <f t="shared" si="21"/>
        <v>292.02166518733327</v>
      </c>
      <c r="J48" s="9">
        <f t="shared" si="22"/>
        <v>0.17444314116776444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165.30637184791669</v>
      </c>
      <c r="P48" s="9">
        <f t="shared" si="25"/>
        <v>28.836562760197094</v>
      </c>
      <c r="Q48" s="12">
        <f t="shared" si="26"/>
        <v>6.9207750624473023</v>
      </c>
      <c r="R48" s="9">
        <f t="shared" si="27"/>
        <v>14.125500000000001</v>
      </c>
      <c r="S48" s="13">
        <f t="shared" si="28"/>
        <v>0.48994903277387009</v>
      </c>
      <c r="T48" s="2">
        <f t="shared" si="29"/>
        <v>0.43</v>
      </c>
      <c r="U48" s="14">
        <f t="shared" si="30"/>
        <v>0.21067808409276415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0.22627808409276412</v>
      </c>
      <c r="AR48" s="9">
        <f t="shared" si="35"/>
        <v>136.875</v>
      </c>
      <c r="AS48" s="1">
        <f t="shared" si="36"/>
        <v>0.24</v>
      </c>
      <c r="AT48" s="1">
        <f t="shared" si="37"/>
        <v>46067.25</v>
      </c>
      <c r="AU48" s="1">
        <f t="shared" si="38"/>
        <v>2294272276.1345205</v>
      </c>
    </row>
    <row r="49" spans="1:48" x14ac:dyDescent="0.15">
      <c r="C49" s="7">
        <v>7</v>
      </c>
      <c r="D49" s="7">
        <f t="shared" si="39"/>
        <v>23.279372312903199</v>
      </c>
      <c r="E49" s="10">
        <f t="shared" si="40"/>
        <v>18.871665187333299</v>
      </c>
      <c r="F49" s="7" t="s">
        <v>83</v>
      </c>
      <c r="G49" s="1">
        <v>8</v>
      </c>
      <c r="H49" s="9">
        <f t="shared" si="20"/>
        <v>23.279372312903199</v>
      </c>
      <c r="I49" s="9">
        <f t="shared" si="21"/>
        <v>296.42937231290318</v>
      </c>
      <c r="J49" s="9">
        <f t="shared" si="22"/>
        <v>0.28639800929686071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195.32605908771959</v>
      </c>
      <c r="P49" s="9">
        <f t="shared" si="25"/>
        <v>55.940994486523877</v>
      </c>
      <c r="Q49" s="12">
        <f t="shared" si="26"/>
        <v>13.42583867676573</v>
      </c>
      <c r="R49" s="9">
        <f t="shared" si="27"/>
        <v>14.125500000000001</v>
      </c>
      <c r="S49" s="13">
        <f t="shared" si="28"/>
        <v>0.95046820833002232</v>
      </c>
      <c r="T49" s="2">
        <f t="shared" si="29"/>
        <v>0.43</v>
      </c>
      <c r="U49" s="14">
        <f t="shared" si="30"/>
        <v>0.40870132958190958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0.42430132958190958</v>
      </c>
      <c r="AR49" s="9">
        <f t="shared" si="35"/>
        <v>136.875</v>
      </c>
      <c r="AS49" s="1">
        <f t="shared" si="36"/>
        <v>0.24</v>
      </c>
      <c r="AT49" s="1">
        <f t="shared" si="37"/>
        <v>46067.25</v>
      </c>
      <c r="AU49" s="1">
        <f t="shared" si="38"/>
        <v>4302063901.1054811</v>
      </c>
    </row>
    <row r="50" spans="1:48" x14ac:dyDescent="0.15">
      <c r="C50" s="7">
        <v>8</v>
      </c>
      <c r="D50" s="7">
        <f t="shared" si="39"/>
        <v>22.591170649677402</v>
      </c>
      <c r="E50" s="10">
        <f t="shared" si="40"/>
        <v>23.279372312903199</v>
      </c>
      <c r="F50" s="7" t="s">
        <v>83</v>
      </c>
      <c r="G50" s="1">
        <v>9</v>
      </c>
      <c r="H50" s="9">
        <f t="shared" si="20"/>
        <v>22.591170649677402</v>
      </c>
      <c r="I50" s="9">
        <f t="shared" si="21"/>
        <v>295.74117064967737</v>
      </c>
      <c r="J50" s="9">
        <f t="shared" si="22"/>
        <v>0.26532258691079069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198.24131460119571</v>
      </c>
      <c r="P50" s="9">
        <f t="shared" si="25"/>
        <v>52.597898422585146</v>
      </c>
      <c r="Q50" s="12">
        <f t="shared" si="26"/>
        <v>12.623495621420435</v>
      </c>
      <c r="R50" s="9">
        <f t="shared" si="27"/>
        <v>14.125500000000001</v>
      </c>
      <c r="S50" s="13">
        <f t="shared" si="28"/>
        <v>0.89366717082017877</v>
      </c>
      <c r="T50" s="2">
        <f t="shared" si="29"/>
        <v>0.43</v>
      </c>
      <c r="U50" s="14">
        <f t="shared" si="30"/>
        <v>0.38427688345267685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0.39987688345267686</v>
      </c>
      <c r="AR50" s="9">
        <f t="shared" si="35"/>
        <v>136.875</v>
      </c>
      <c r="AS50" s="1">
        <f t="shared" si="36"/>
        <v>0.24</v>
      </c>
      <c r="AT50" s="1">
        <f t="shared" si="37"/>
        <v>46067.25</v>
      </c>
      <c r="AU50" s="1">
        <f t="shared" si="38"/>
        <v>4054420255.7258997</v>
      </c>
    </row>
    <row r="51" spans="1:48" x14ac:dyDescent="0.15">
      <c r="C51" s="7">
        <v>9</v>
      </c>
      <c r="D51" s="7">
        <f t="shared" si="39"/>
        <v>18.991713568000002</v>
      </c>
      <c r="E51" s="10">
        <f t="shared" si="40"/>
        <v>22.591170649677402</v>
      </c>
      <c r="F51" s="7" t="s">
        <v>83</v>
      </c>
      <c r="G51" s="1">
        <v>10</v>
      </c>
      <c r="H51" s="9">
        <f t="shared" si="20"/>
        <v>18.991713568000002</v>
      </c>
      <c r="I51" s="9">
        <f t="shared" si="21"/>
        <v>292.141713568</v>
      </c>
      <c r="J51" s="9">
        <f t="shared" si="22"/>
        <v>0.17684969694317695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204.49966617861054</v>
      </c>
      <c r="P51" s="9">
        <f t="shared" si="25"/>
        <v>36.165703988668128</v>
      </c>
      <c r="Q51" s="12">
        <f t="shared" si="26"/>
        <v>8.6797689572803503</v>
      </c>
      <c r="R51" s="9">
        <f t="shared" si="27"/>
        <v>14.125500000000001</v>
      </c>
      <c r="S51" s="13">
        <f t="shared" si="28"/>
        <v>0.61447516599627272</v>
      </c>
      <c r="T51" s="2">
        <f t="shared" si="29"/>
        <v>0.43</v>
      </c>
      <c r="U51" s="14">
        <f t="shared" si="30"/>
        <v>0.26422432137839724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0.27982432137839724</v>
      </c>
      <c r="AR51" s="9">
        <f t="shared" si="35"/>
        <v>136.875</v>
      </c>
      <c r="AS51" s="1">
        <f t="shared" si="36"/>
        <v>0.24</v>
      </c>
      <c r="AT51" s="1">
        <f t="shared" si="37"/>
        <v>46067.25</v>
      </c>
      <c r="AU51" s="1">
        <f t="shared" si="38"/>
        <v>2837186753.1962304</v>
      </c>
    </row>
    <row r="52" spans="1:48" x14ac:dyDescent="0.15">
      <c r="C52" s="7">
        <v>10</v>
      </c>
      <c r="D52" s="7">
        <f t="shared" si="39"/>
        <v>11.113112638548399</v>
      </c>
      <c r="E52" s="10">
        <f t="shared" si="40"/>
        <v>18.991713568000002</v>
      </c>
      <c r="F52" s="7" t="s">
        <v>83</v>
      </c>
      <c r="G52" s="1">
        <v>11</v>
      </c>
      <c r="H52" s="9">
        <f t="shared" si="20"/>
        <v>11.113112638548399</v>
      </c>
      <c r="I52" s="9">
        <f t="shared" si="21"/>
        <v>284.26311263854836</v>
      </c>
      <c r="J52" s="9">
        <f t="shared" si="22"/>
        <v>7.0214721293034868E-2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159.91726408044531</v>
      </c>
      <c r="O52" s="9">
        <f t="shared" si="41"/>
        <v>67.272948109497094</v>
      </c>
      <c r="P52" s="9">
        <f t="shared" si="25"/>
        <v>4.7235513020691355</v>
      </c>
      <c r="Q52" s="12">
        <f t="shared" si="26"/>
        <v>1.1336523124965925</v>
      </c>
      <c r="R52" s="9">
        <f t="shared" si="27"/>
        <v>14.125500000000001</v>
      </c>
      <c r="S52" s="13">
        <f t="shared" si="28"/>
        <v>8.0255729885426536E-2</v>
      </c>
      <c r="T52" s="2">
        <f t="shared" si="29"/>
        <v>0.43</v>
      </c>
      <c r="U52" s="14">
        <f t="shared" si="30"/>
        <v>3.4509963850733412E-2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4.2929963850733409E-2</v>
      </c>
      <c r="AR52" s="9">
        <f t="shared" si="35"/>
        <v>136.875</v>
      </c>
      <c r="AS52" s="1">
        <f t="shared" si="36"/>
        <v>0.24</v>
      </c>
      <c r="AT52" s="1">
        <f t="shared" si="37"/>
        <v>46067.25</v>
      </c>
      <c r="AU52" s="1">
        <f t="shared" si="38"/>
        <v>435274261.19542795</v>
      </c>
    </row>
    <row r="53" spans="1:48" x14ac:dyDescent="0.15">
      <c r="C53" s="7">
        <v>11</v>
      </c>
      <c r="D53" s="7">
        <f t="shared" si="39"/>
        <v>8.9855285720999998</v>
      </c>
      <c r="E53" s="10">
        <f t="shared" si="40"/>
        <v>11.113112638548399</v>
      </c>
      <c r="F53" s="7" t="s">
        <v>85</v>
      </c>
      <c r="G53" s="1">
        <v>12</v>
      </c>
      <c r="H53" s="9">
        <f t="shared" si="20"/>
        <v>8.9855285720999998</v>
      </c>
      <c r="I53" s="9">
        <f t="shared" si="21"/>
        <v>282.13552857209999</v>
      </c>
      <c r="J53" s="9">
        <f t="shared" si="22"/>
        <v>5.4231293478177837E-2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121.40564680742796</v>
      </c>
      <c r="P53" s="9">
        <f t="shared" si="25"/>
        <v>6.5839852619216295</v>
      </c>
      <c r="Q53" s="12">
        <f t="shared" si="26"/>
        <v>1.580156462861191</v>
      </c>
      <c r="R53" s="9">
        <f t="shared" si="27"/>
        <v>14.125500000000001</v>
      </c>
      <c r="S53" s="13">
        <f t="shared" si="28"/>
        <v>0.11186552425480097</v>
      </c>
      <c r="T53" s="2">
        <f t="shared" si="29"/>
        <v>0.43</v>
      </c>
      <c r="U53" s="14">
        <f t="shared" si="30"/>
        <v>4.8102175429564416E-2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5.6522175429564413E-2</v>
      </c>
      <c r="AR53" s="9">
        <f t="shared" si="35"/>
        <v>136.875</v>
      </c>
      <c r="AS53" s="1">
        <f t="shared" si="36"/>
        <v>0.24</v>
      </c>
      <c r="AT53" s="1">
        <f t="shared" si="37"/>
        <v>46067.25</v>
      </c>
      <c r="AU53" s="1">
        <f t="shared" si="38"/>
        <v>573088023.94534779</v>
      </c>
      <c r="AV53" s="1">
        <f>SUM(AU42:AU53)</f>
        <v>17822986711.307888</v>
      </c>
    </row>
    <row r="54" spans="1:48" x14ac:dyDescent="0.15">
      <c r="C54" s="7">
        <v>12</v>
      </c>
      <c r="D54" s="7">
        <f t="shared" si="39"/>
        <v>3.6857058221935501</v>
      </c>
      <c r="E54" s="10">
        <f t="shared" si="40"/>
        <v>8.9855285720999998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2.5854627371935499</v>
      </c>
      <c r="E58" s="7"/>
      <c r="F58" s="7"/>
      <c r="G58" s="1">
        <v>1</v>
      </c>
      <c r="H58" s="9">
        <f t="shared" ref="H58:H69" si="42">E59</f>
        <v>2.5854627371935499</v>
      </c>
      <c r="I58" s="9">
        <f t="shared" ref="I58:I69" si="43">H58+273.15</f>
        <v>275.73546273719353</v>
      </c>
      <c r="J58" s="9">
        <f t="shared" ref="J58:J69" si="44">EXP(($C$15*(I58-$C$13))/($C$16*I58*$C$13))</f>
        <v>2.4342559306851599E-2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2.4285760001802278E-3</v>
      </c>
      <c r="Q58" s="12">
        <f t="shared" ref="Q58:Q69" si="48">P58*$B$60</f>
        <v>4.6142944003424327E-4</v>
      </c>
      <c r="R58" s="9">
        <f t="shared" ref="R58:R69" si="49">L58*$B$60</f>
        <v>1.8955666666666669E-2</v>
      </c>
      <c r="S58" s="13">
        <f t="shared" ref="S58:S69" si="50">Q58/R58</f>
        <v>2.4342559306851596E-2</v>
      </c>
      <c r="T58" s="2">
        <f t="shared" ref="T58:T69" si="51">$B$59/100</f>
        <v>0.01</v>
      </c>
      <c r="U58" s="14">
        <f t="shared" ref="U58:U69" si="52">S58*T58</f>
        <v>2.4342559306851598E-4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1.2243425593068517E-2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111273.58333333333</v>
      </c>
      <c r="AU58" s="1">
        <f t="shared" ref="AU58:AU69" si="59">AT58*10000*AS58*0.67*AR58*AQ58</f>
        <v>17302501.112518962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1.3878421066129001</v>
      </c>
      <c r="E59" s="10">
        <f t="shared" ref="E59:E70" si="61">D58</f>
        <v>2.5854627371935499</v>
      </c>
      <c r="F59" s="7" t="s">
        <v>83</v>
      </c>
      <c r="G59" s="1">
        <v>2</v>
      </c>
      <c r="H59" s="9">
        <f t="shared" si="42"/>
        <v>1.3878421066129001</v>
      </c>
      <c r="I59" s="9">
        <f t="shared" si="43"/>
        <v>274.53784210661286</v>
      </c>
      <c r="J59" s="9">
        <f t="shared" si="44"/>
        <v>2.0867310841361675E-2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0.19710475733315311</v>
      </c>
      <c r="P59" s="9">
        <f t="shared" si="47"/>
        <v>4.1130462395820681E-3</v>
      </c>
      <c r="Q59" s="12">
        <f t="shared" si="48"/>
        <v>7.8147878552059296E-4</v>
      </c>
      <c r="R59" s="9">
        <f t="shared" si="49"/>
        <v>1.8955666666666669E-2</v>
      </c>
      <c r="S59" s="13">
        <f t="shared" si="50"/>
        <v>4.1226657930992991E-2</v>
      </c>
      <c r="T59" s="2">
        <f t="shared" si="51"/>
        <v>0.01</v>
      </c>
      <c r="U59" s="14">
        <f t="shared" si="52"/>
        <v>4.1226657930992994E-4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1.241226657930993E-2</v>
      </c>
      <c r="AR59" s="9">
        <f t="shared" si="56"/>
        <v>9.9766666666666666</v>
      </c>
      <c r="AS59" s="1">
        <f t="shared" si="57"/>
        <v>0.19</v>
      </c>
      <c r="AT59" s="1">
        <f t="shared" si="58"/>
        <v>111273.58333333333</v>
      </c>
      <c r="AU59" s="1">
        <f t="shared" si="59"/>
        <v>17541108.463874515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2.0500812206071402</v>
      </c>
      <c r="E60" s="10">
        <f t="shared" si="61"/>
        <v>1.3878421066129001</v>
      </c>
      <c r="F60" s="7" t="s">
        <v>83</v>
      </c>
      <c r="G60" s="1">
        <v>3</v>
      </c>
      <c r="H60" s="9">
        <f t="shared" si="42"/>
        <v>2.0500812206071402</v>
      </c>
      <c r="I60" s="9">
        <f t="shared" si="43"/>
        <v>275.2000812206071</v>
      </c>
      <c r="J60" s="9">
        <f t="shared" si="44"/>
        <v>2.2726444471988176E-2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0.29275837776023772</v>
      </c>
      <c r="P60" s="9">
        <f t="shared" si="47"/>
        <v>6.6533570158773805E-3</v>
      </c>
      <c r="Q60" s="12">
        <f t="shared" si="48"/>
        <v>1.2641378330167023E-3</v>
      </c>
      <c r="R60" s="9">
        <f t="shared" si="49"/>
        <v>1.8955666666666669E-2</v>
      </c>
      <c r="S60" s="13">
        <f t="shared" si="50"/>
        <v>6.6689178241336911E-2</v>
      </c>
      <c r="T60" s="2">
        <f t="shared" si="51"/>
        <v>0.01</v>
      </c>
      <c r="U60" s="14">
        <f t="shared" si="52"/>
        <v>6.6689178241336909E-4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1.266689178241337E-2</v>
      </c>
      <c r="AR60" s="9">
        <f t="shared" si="56"/>
        <v>9.9766666666666666</v>
      </c>
      <c r="AS60" s="1">
        <f t="shared" si="57"/>
        <v>0.19</v>
      </c>
      <c r="AT60" s="1">
        <f t="shared" si="58"/>
        <v>111273.58333333333</v>
      </c>
      <c r="AU60" s="1">
        <f t="shared" si="59"/>
        <v>17900946.715553589</v>
      </c>
    </row>
    <row r="61" spans="1:48" x14ac:dyDescent="0.15">
      <c r="C61" s="7">
        <v>3</v>
      </c>
      <c r="D61" s="7">
        <f t="shared" si="60"/>
        <v>5.4464906608064503</v>
      </c>
      <c r="E61" s="10">
        <f t="shared" si="61"/>
        <v>2.0500812206071402</v>
      </c>
      <c r="F61" s="7" t="s">
        <v>83</v>
      </c>
      <c r="G61" s="1">
        <v>4</v>
      </c>
      <c r="H61" s="9">
        <f t="shared" si="42"/>
        <v>5.4464906608064503</v>
      </c>
      <c r="I61" s="9">
        <f t="shared" si="43"/>
        <v>278.59649066080641</v>
      </c>
      <c r="J61" s="9">
        <f t="shared" si="44"/>
        <v>3.4982961446537369E-2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0.38587168741102701</v>
      </c>
      <c r="P61" s="9">
        <f t="shared" si="47"/>
        <v>1.3498934364010277E-2</v>
      </c>
      <c r="Q61" s="12">
        <f t="shared" si="48"/>
        <v>2.5647975291619527E-3</v>
      </c>
      <c r="R61" s="9">
        <f t="shared" si="49"/>
        <v>1.8955666666666669E-2</v>
      </c>
      <c r="S61" s="13">
        <f t="shared" si="50"/>
        <v>0.13530505543612037</v>
      </c>
      <c r="T61" s="2">
        <f t="shared" si="51"/>
        <v>0.01</v>
      </c>
      <c r="U61" s="14">
        <f t="shared" si="52"/>
        <v>1.3530505543612038E-3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1.3353050554361204E-2</v>
      </c>
      <c r="AR61" s="9">
        <f t="shared" si="56"/>
        <v>9.9766666666666666</v>
      </c>
      <c r="AS61" s="1">
        <f t="shared" si="57"/>
        <v>0.19</v>
      </c>
      <c r="AT61" s="1">
        <f t="shared" si="58"/>
        <v>111273.58333333333</v>
      </c>
      <c r="AU61" s="1">
        <f t="shared" si="59"/>
        <v>18870631.45163868</v>
      </c>
    </row>
    <row r="62" spans="1:48" x14ac:dyDescent="0.15">
      <c r="C62" s="7">
        <v>4</v>
      </c>
      <c r="D62" s="7">
        <f t="shared" si="60"/>
        <v>10.257646353866701</v>
      </c>
      <c r="E62" s="10">
        <f t="shared" si="61"/>
        <v>5.4464906608064503</v>
      </c>
      <c r="F62" s="7" t="s">
        <v>83</v>
      </c>
      <c r="G62" s="1">
        <v>5</v>
      </c>
      <c r="H62" s="9">
        <f t="shared" si="42"/>
        <v>10.257646353866701</v>
      </c>
      <c r="I62" s="9">
        <f t="shared" si="43"/>
        <v>283.40764635386665</v>
      </c>
      <c r="J62" s="9">
        <f t="shared" si="44"/>
        <v>6.3317773774256833E-2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0.35375411539466589</v>
      </c>
      <c r="O62" s="9">
        <f t="shared" si="62"/>
        <v>0.1183853043190175</v>
      </c>
      <c r="P62" s="9">
        <f t="shared" si="47"/>
        <v>7.4958939170681003E-3</v>
      </c>
      <c r="Q62" s="12">
        <f t="shared" si="48"/>
        <v>1.424219844242939E-3</v>
      </c>
      <c r="R62" s="9">
        <f t="shared" si="49"/>
        <v>1.8955666666666669E-2</v>
      </c>
      <c r="S62" s="13">
        <f t="shared" si="50"/>
        <v>7.513425242634246E-2</v>
      </c>
      <c r="T62" s="2">
        <f t="shared" si="51"/>
        <v>0.01</v>
      </c>
      <c r="U62" s="14">
        <f t="shared" si="52"/>
        <v>7.5134252426342467E-4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1.2751342524263425E-2</v>
      </c>
      <c r="AR62" s="9">
        <f t="shared" si="56"/>
        <v>9.9766666666666666</v>
      </c>
      <c r="AS62" s="1">
        <f t="shared" si="57"/>
        <v>0.19</v>
      </c>
      <c r="AT62" s="1">
        <f t="shared" si="58"/>
        <v>111273.58333333333</v>
      </c>
      <c r="AU62" s="1">
        <f t="shared" si="59"/>
        <v>18020293.138963137</v>
      </c>
    </row>
    <row r="63" spans="1:48" x14ac:dyDescent="0.15">
      <c r="C63" s="7">
        <v>5</v>
      </c>
      <c r="D63" s="7">
        <f t="shared" si="60"/>
        <v>17.166980600322599</v>
      </c>
      <c r="E63" s="10">
        <f t="shared" si="61"/>
        <v>10.257646353866701</v>
      </c>
      <c r="F63" s="7" t="s">
        <v>85</v>
      </c>
      <c r="G63" s="1">
        <v>6</v>
      </c>
      <c r="H63" s="9">
        <f t="shared" si="42"/>
        <v>17.166980600322599</v>
      </c>
      <c r="I63" s="9">
        <f t="shared" si="43"/>
        <v>290.31698060032255</v>
      </c>
      <c r="J63" s="9">
        <f t="shared" si="44"/>
        <v>0.14342569027597665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0.21065607706861608</v>
      </c>
      <c r="P63" s="9">
        <f t="shared" si="47"/>
        <v>3.0213493264395597E-2</v>
      </c>
      <c r="Q63" s="12">
        <f t="shared" si="48"/>
        <v>5.7405637202351638E-3</v>
      </c>
      <c r="R63" s="9">
        <f t="shared" si="49"/>
        <v>1.8955666666666669E-2</v>
      </c>
      <c r="S63" s="13">
        <f t="shared" si="50"/>
        <v>0.30284156295752351</v>
      </c>
      <c r="T63" s="2">
        <f t="shared" si="51"/>
        <v>0.01</v>
      </c>
      <c r="U63" s="14">
        <f t="shared" si="52"/>
        <v>3.0284156295752353E-3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1.5028415629575236E-2</v>
      </c>
      <c r="AR63" s="9">
        <f t="shared" si="56"/>
        <v>9.9766666666666666</v>
      </c>
      <c r="AS63" s="1">
        <f t="shared" si="57"/>
        <v>0.19</v>
      </c>
      <c r="AT63" s="1">
        <f t="shared" si="58"/>
        <v>111273.58333333333</v>
      </c>
      <c r="AU63" s="1">
        <f t="shared" si="59"/>
        <v>21238269.973832782</v>
      </c>
    </row>
    <row r="64" spans="1:48" x14ac:dyDescent="0.15">
      <c r="C64" s="7">
        <v>6</v>
      </c>
      <c r="D64" s="7">
        <f t="shared" si="60"/>
        <v>18.871665187333299</v>
      </c>
      <c r="E64" s="10">
        <f t="shared" si="61"/>
        <v>17.166980600322599</v>
      </c>
      <c r="F64" s="7" t="s">
        <v>83</v>
      </c>
      <c r="G64" s="1">
        <v>7</v>
      </c>
      <c r="H64" s="9">
        <f t="shared" si="42"/>
        <v>18.871665187333299</v>
      </c>
      <c r="I64" s="9">
        <f t="shared" si="43"/>
        <v>292.02166518733327</v>
      </c>
      <c r="J64" s="9">
        <f t="shared" si="44"/>
        <v>0.17444314116776444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0.28020925047088718</v>
      </c>
      <c r="P64" s="9">
        <f t="shared" si="47"/>
        <v>4.8880581836406437E-2</v>
      </c>
      <c r="Q64" s="12">
        <f t="shared" si="48"/>
        <v>9.2873105489172224E-3</v>
      </c>
      <c r="R64" s="9">
        <f t="shared" si="49"/>
        <v>1.8955666666666669E-2</v>
      </c>
      <c r="S64" s="13">
        <f t="shared" si="50"/>
        <v>0.48994903277386997</v>
      </c>
      <c r="T64" s="2">
        <f t="shared" si="51"/>
        <v>0.01</v>
      </c>
      <c r="U64" s="14">
        <f t="shared" si="52"/>
        <v>4.8994903277387002E-3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2.49994903277387E-2</v>
      </c>
      <c r="AR64" s="9">
        <f t="shared" si="56"/>
        <v>9.9766666666666666</v>
      </c>
      <c r="AS64" s="1">
        <f t="shared" si="57"/>
        <v>0.19</v>
      </c>
      <c r="AT64" s="1">
        <f t="shared" si="58"/>
        <v>111273.58333333333</v>
      </c>
      <c r="AU64" s="1">
        <f t="shared" si="59"/>
        <v>35329467.714737572</v>
      </c>
    </row>
    <row r="65" spans="1:48" x14ac:dyDescent="0.15">
      <c r="C65" s="7">
        <v>7</v>
      </c>
      <c r="D65" s="7">
        <f t="shared" si="60"/>
        <v>23.279372312903199</v>
      </c>
      <c r="E65" s="10">
        <f t="shared" si="61"/>
        <v>18.871665187333299</v>
      </c>
      <c r="F65" s="7" t="s">
        <v>83</v>
      </c>
      <c r="G65" s="1">
        <v>8</v>
      </c>
      <c r="H65" s="9">
        <f t="shared" si="42"/>
        <v>23.279372312903199</v>
      </c>
      <c r="I65" s="9">
        <f t="shared" si="43"/>
        <v>296.42937231290318</v>
      </c>
      <c r="J65" s="9">
        <f t="shared" si="44"/>
        <v>0.28639800929686071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0.33109533530114743</v>
      </c>
      <c r="P65" s="9">
        <f t="shared" si="47"/>
        <v>9.482504491772524E-2</v>
      </c>
      <c r="Q65" s="12">
        <f t="shared" si="48"/>
        <v>1.8016758534367797E-2</v>
      </c>
      <c r="R65" s="9">
        <f t="shared" si="49"/>
        <v>1.8955666666666669E-2</v>
      </c>
      <c r="S65" s="13">
        <f t="shared" si="50"/>
        <v>0.95046820833002243</v>
      </c>
      <c r="T65" s="2">
        <f t="shared" si="51"/>
        <v>0.01</v>
      </c>
      <c r="U65" s="14">
        <f t="shared" si="52"/>
        <v>9.5046820833002248E-3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2.9604682083300225E-2</v>
      </c>
      <c r="AR65" s="9">
        <f t="shared" si="56"/>
        <v>9.9766666666666666</v>
      </c>
      <c r="AS65" s="1">
        <f t="shared" si="57"/>
        <v>0.19</v>
      </c>
      <c r="AT65" s="1">
        <f t="shared" si="58"/>
        <v>111273.58333333333</v>
      </c>
      <c r="AU65" s="1">
        <f t="shared" si="59"/>
        <v>41837559.332419895</v>
      </c>
    </row>
    <row r="66" spans="1:48" x14ac:dyDescent="0.15">
      <c r="C66" s="7">
        <v>8</v>
      </c>
      <c r="D66" s="7">
        <f t="shared" si="60"/>
        <v>22.591170649677402</v>
      </c>
      <c r="E66" s="10">
        <f t="shared" si="61"/>
        <v>23.279372312903199</v>
      </c>
      <c r="F66" s="7" t="s">
        <v>83</v>
      </c>
      <c r="G66" s="1">
        <v>9</v>
      </c>
      <c r="H66" s="9">
        <f t="shared" si="42"/>
        <v>22.591170649677402</v>
      </c>
      <c r="I66" s="9">
        <f t="shared" si="43"/>
        <v>295.74117064967737</v>
      </c>
      <c r="J66" s="9">
        <f t="shared" si="44"/>
        <v>0.26532258691079069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0.33603695705008885</v>
      </c>
      <c r="P66" s="9">
        <f t="shared" si="47"/>
        <v>8.9158194742159844E-2</v>
      </c>
      <c r="Q66" s="12">
        <f t="shared" si="48"/>
        <v>1.694005700101037E-2</v>
      </c>
      <c r="R66" s="9">
        <f t="shared" si="49"/>
        <v>1.8955666666666669E-2</v>
      </c>
      <c r="S66" s="13">
        <f t="shared" si="50"/>
        <v>0.89366717082017877</v>
      </c>
      <c r="T66" s="2">
        <f t="shared" si="51"/>
        <v>0.01</v>
      </c>
      <c r="U66" s="14">
        <f t="shared" si="52"/>
        <v>8.9366717082017873E-3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2.9036671708201789E-2</v>
      </c>
      <c r="AR66" s="9">
        <f t="shared" si="56"/>
        <v>9.9766666666666666</v>
      </c>
      <c r="AS66" s="1">
        <f t="shared" si="57"/>
        <v>0.19</v>
      </c>
      <c r="AT66" s="1">
        <f t="shared" si="58"/>
        <v>111273.58333333333</v>
      </c>
      <c r="AU66" s="1">
        <f t="shared" si="59"/>
        <v>41034842.799178824</v>
      </c>
    </row>
    <row r="67" spans="1:48" x14ac:dyDescent="0.15">
      <c r="C67" s="7">
        <v>9</v>
      </c>
      <c r="D67" s="7">
        <f t="shared" si="60"/>
        <v>18.991713568000002</v>
      </c>
      <c r="E67" s="10">
        <f t="shared" si="61"/>
        <v>22.591170649677402</v>
      </c>
      <c r="F67" s="7" t="s">
        <v>83</v>
      </c>
      <c r="G67" s="1">
        <v>10</v>
      </c>
      <c r="H67" s="9">
        <f t="shared" si="42"/>
        <v>18.991713568000002</v>
      </c>
      <c r="I67" s="9">
        <f t="shared" si="43"/>
        <v>292.141713568</v>
      </c>
      <c r="J67" s="9">
        <f t="shared" si="44"/>
        <v>0.17684969694317695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0.34664542897459566</v>
      </c>
      <c r="P67" s="9">
        <f t="shared" si="47"/>
        <v>6.1304139060894811E-2</v>
      </c>
      <c r="Q67" s="12">
        <f t="shared" si="48"/>
        <v>1.1647786421570014E-2</v>
      </c>
      <c r="R67" s="9">
        <f t="shared" si="49"/>
        <v>1.8955666666666669E-2</v>
      </c>
      <c r="S67" s="13">
        <f t="shared" si="50"/>
        <v>0.61447516599627261</v>
      </c>
      <c r="T67" s="2">
        <f t="shared" si="51"/>
        <v>0.01</v>
      </c>
      <c r="U67" s="14">
        <f t="shared" si="52"/>
        <v>6.1447516599627263E-3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2.6244751659962727E-2</v>
      </c>
      <c r="AR67" s="9">
        <f t="shared" si="56"/>
        <v>9.9766666666666666</v>
      </c>
      <c r="AS67" s="1">
        <f t="shared" si="57"/>
        <v>0.19</v>
      </c>
      <c r="AT67" s="1">
        <f t="shared" si="58"/>
        <v>111273.58333333333</v>
      </c>
      <c r="AU67" s="1">
        <f t="shared" si="59"/>
        <v>37089280.393174663</v>
      </c>
    </row>
    <row r="68" spans="1:48" x14ac:dyDescent="0.15">
      <c r="C68" s="7">
        <v>10</v>
      </c>
      <c r="D68" s="7">
        <f t="shared" si="60"/>
        <v>11.113112638548399</v>
      </c>
      <c r="E68" s="10">
        <f t="shared" si="61"/>
        <v>18.991713568000002</v>
      </c>
      <c r="F68" s="7" t="s">
        <v>83</v>
      </c>
      <c r="G68" s="1">
        <v>11</v>
      </c>
      <c r="H68" s="9">
        <f t="shared" si="42"/>
        <v>11.113112638548399</v>
      </c>
      <c r="I68" s="9">
        <f t="shared" si="43"/>
        <v>284.26311263854836</v>
      </c>
      <c r="J68" s="9">
        <f t="shared" si="44"/>
        <v>7.0214721293034868E-2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0.27107422541801579</v>
      </c>
      <c r="O68" s="9">
        <f t="shared" si="62"/>
        <v>0.11403373116235171</v>
      </c>
      <c r="P68" s="9">
        <f t="shared" si="47"/>
        <v>8.0068466515693902E-3</v>
      </c>
      <c r="Q68" s="12">
        <f t="shared" si="48"/>
        <v>1.5213008637981842E-3</v>
      </c>
      <c r="R68" s="9">
        <f t="shared" si="49"/>
        <v>1.8955666666666669E-2</v>
      </c>
      <c r="S68" s="13">
        <f t="shared" si="50"/>
        <v>8.0255729885426549E-2</v>
      </c>
      <c r="T68" s="2">
        <f t="shared" si="51"/>
        <v>0.01</v>
      </c>
      <c r="U68" s="14">
        <f t="shared" si="52"/>
        <v>8.0255729885426552E-4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1.2802557298854265E-2</v>
      </c>
      <c r="AR68" s="9">
        <f t="shared" si="56"/>
        <v>9.9766666666666666</v>
      </c>
      <c r="AS68" s="1">
        <f t="shared" si="57"/>
        <v>0.19</v>
      </c>
      <c r="AT68" s="1">
        <f t="shared" si="58"/>
        <v>111273.58333333333</v>
      </c>
      <c r="AU68" s="1">
        <f t="shared" si="59"/>
        <v>18092670.243524224</v>
      </c>
    </row>
    <row r="69" spans="1:48" x14ac:dyDescent="0.15">
      <c r="C69" s="7">
        <v>11</v>
      </c>
      <c r="D69" s="7">
        <f t="shared" si="60"/>
        <v>8.9855285720999998</v>
      </c>
      <c r="E69" s="10">
        <f t="shared" si="61"/>
        <v>11.113112638548399</v>
      </c>
      <c r="F69" s="7" t="s">
        <v>85</v>
      </c>
      <c r="G69" s="1">
        <v>12</v>
      </c>
      <c r="H69" s="9">
        <f t="shared" si="42"/>
        <v>8.9855285720999998</v>
      </c>
      <c r="I69" s="9">
        <f t="shared" si="43"/>
        <v>282.13552857209999</v>
      </c>
      <c r="J69" s="9">
        <f t="shared" si="44"/>
        <v>5.4231293478177837E-2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0.20579355117744899</v>
      </c>
      <c r="P69" s="9">
        <f t="shared" si="47"/>
        <v>1.1160450469820647E-2</v>
      </c>
      <c r="Q69" s="12">
        <f t="shared" si="48"/>
        <v>2.120485589265923E-3</v>
      </c>
      <c r="R69" s="9">
        <f t="shared" si="49"/>
        <v>1.8955666666666669E-2</v>
      </c>
      <c r="S69" s="13">
        <f t="shared" si="50"/>
        <v>0.11186552425480099</v>
      </c>
      <c r="T69" s="2">
        <f t="shared" si="51"/>
        <v>0.01</v>
      </c>
      <c r="U69" s="14">
        <f t="shared" si="52"/>
        <v>1.11865524254801E-3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1.3118655242548009E-2</v>
      </c>
      <c r="AR69" s="9">
        <f t="shared" si="56"/>
        <v>9.9766666666666666</v>
      </c>
      <c r="AS69" s="1">
        <f t="shared" si="57"/>
        <v>0.19</v>
      </c>
      <c r="AT69" s="1">
        <f t="shared" si="58"/>
        <v>111273.58333333333</v>
      </c>
      <c r="AU69" s="1">
        <f t="shared" si="59"/>
        <v>18539382.234449569</v>
      </c>
      <c r="AV69" s="1">
        <f>SUM(AU58:AU69)</f>
        <v>302796953.57386643</v>
      </c>
    </row>
    <row r="70" spans="1:48" x14ac:dyDescent="0.15">
      <c r="C70" s="7">
        <v>12</v>
      </c>
      <c r="D70" s="7">
        <f t="shared" si="60"/>
        <v>3.6857058221935501</v>
      </c>
      <c r="E70" s="10">
        <f t="shared" si="61"/>
        <v>8.9855285720999998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2.5854627371935499</v>
      </c>
      <c r="E73" s="7"/>
      <c r="F73" s="7"/>
      <c r="G73" s="1">
        <v>1</v>
      </c>
      <c r="H73" s="9">
        <f t="shared" ref="H73:H84" si="63">E74</f>
        <v>2.5854627371935499</v>
      </c>
      <c r="I73" s="9">
        <f t="shared" ref="I73:I84" si="64">H73+273.15</f>
        <v>275.73546273719353</v>
      </c>
      <c r="J73" s="9">
        <f t="shared" ref="J73:J84" si="65">EXP(($C$15*(I73-$C$13))/($C$16*I73*$C$13))</f>
        <v>2.4342559306851599E-2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2.6655102441002503E-3</v>
      </c>
      <c r="Q73" s="12">
        <f t="shared" ref="Q73:Q84" si="69">P73*$B$75</f>
        <v>4.7979184393804502E-4</v>
      </c>
      <c r="R73" s="9">
        <f t="shared" ref="R73:R84" si="70">L73*$B$75</f>
        <v>1.9710000000000002E-2</v>
      </c>
      <c r="S73" s="13">
        <f t="shared" ref="S73:S84" si="71">Q73/R73</f>
        <v>2.4342559306851596E-2</v>
      </c>
      <c r="T73" s="2">
        <f t="shared" ref="T73:T84" si="72">$B$74/100</f>
        <v>0.01</v>
      </c>
      <c r="U73" s="14">
        <f t="shared" ref="U73:U84" si="73">S73*T73</f>
        <v>2.4342559306851598E-4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1.2843425593068516E-2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24387</v>
      </c>
      <c r="AU73" s="1">
        <f t="shared" ref="AU73:AU84" si="80">AT73*10000*AS73*0.67*AR73*AQ73</f>
        <v>4136191.8951173853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1.3878421066129001</v>
      </c>
      <c r="E74" s="10">
        <f t="shared" ref="E74:E85" si="82">D73</f>
        <v>2.5854627371935499</v>
      </c>
      <c r="F74" s="7" t="s">
        <v>83</v>
      </c>
      <c r="G74" s="1">
        <v>2</v>
      </c>
      <c r="H74" s="9">
        <f t="shared" si="63"/>
        <v>1.3878421066129001</v>
      </c>
      <c r="I74" s="9">
        <f t="shared" si="64"/>
        <v>274.53784210661286</v>
      </c>
      <c r="J74" s="9">
        <f t="shared" si="65"/>
        <v>2.0867310841361675E-2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0.21633448975589978</v>
      </c>
      <c r="P74" s="9">
        <f t="shared" si="68"/>
        <v>4.514319043443734E-3</v>
      </c>
      <c r="Q74" s="12">
        <f t="shared" si="69"/>
        <v>8.1257742781987207E-4</v>
      </c>
      <c r="R74" s="9">
        <f t="shared" si="70"/>
        <v>1.9710000000000002E-2</v>
      </c>
      <c r="S74" s="13">
        <f t="shared" si="71"/>
        <v>4.1226657930992998E-2</v>
      </c>
      <c r="T74" s="2">
        <f t="shared" si="72"/>
        <v>0.01</v>
      </c>
      <c r="U74" s="14">
        <f t="shared" si="73"/>
        <v>4.1226657930993E-4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1.301226657930993E-2</v>
      </c>
      <c r="AR74" s="9">
        <f t="shared" si="77"/>
        <v>10.950000000000001</v>
      </c>
      <c r="AS74" s="1">
        <f t="shared" si="78"/>
        <v>0.18</v>
      </c>
      <c r="AT74" s="1">
        <f t="shared" si="79"/>
        <v>24387</v>
      </c>
      <c r="AU74" s="1">
        <f t="shared" si="80"/>
        <v>4190566.6967460299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2.0500812206071402</v>
      </c>
      <c r="E75" s="10">
        <f t="shared" si="82"/>
        <v>1.3878421066129001</v>
      </c>
      <c r="F75" s="7" t="s">
        <v>83</v>
      </c>
      <c r="G75" s="1">
        <v>3</v>
      </c>
      <c r="H75" s="9">
        <f t="shared" si="63"/>
        <v>2.0500812206071402</v>
      </c>
      <c r="I75" s="9">
        <f t="shared" si="64"/>
        <v>275.2000812206071</v>
      </c>
      <c r="J75" s="9">
        <f t="shared" si="65"/>
        <v>2.2726444471988176E-2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0.32132017071245605</v>
      </c>
      <c r="P75" s="9">
        <f t="shared" si="68"/>
        <v>7.3024650174263938E-3</v>
      </c>
      <c r="Q75" s="12">
        <f t="shared" si="69"/>
        <v>1.3144437031367509E-3</v>
      </c>
      <c r="R75" s="9">
        <f t="shared" si="70"/>
        <v>1.9710000000000002E-2</v>
      </c>
      <c r="S75" s="13">
        <f t="shared" si="71"/>
        <v>6.6689178241336924E-2</v>
      </c>
      <c r="T75" s="2">
        <f t="shared" si="72"/>
        <v>0.01</v>
      </c>
      <c r="U75" s="14">
        <f t="shared" si="73"/>
        <v>6.668917824133693E-4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1.326689178241337E-2</v>
      </c>
      <c r="AR75" s="9">
        <f t="shared" si="77"/>
        <v>10.950000000000001</v>
      </c>
      <c r="AS75" s="1">
        <f t="shared" si="78"/>
        <v>0.18</v>
      </c>
      <c r="AT75" s="1">
        <f t="shared" si="79"/>
        <v>24387</v>
      </c>
      <c r="AU75" s="1">
        <f t="shared" si="80"/>
        <v>4272568.0828822535</v>
      </c>
    </row>
    <row r="76" spans="1:48" x14ac:dyDescent="0.15">
      <c r="C76" s="7">
        <v>3</v>
      </c>
      <c r="D76" s="7">
        <f t="shared" si="81"/>
        <v>5.4464906608064503</v>
      </c>
      <c r="E76" s="10">
        <f t="shared" si="82"/>
        <v>2.0500812206071402</v>
      </c>
      <c r="F76" s="7" t="s">
        <v>83</v>
      </c>
      <c r="G76" s="1">
        <v>4</v>
      </c>
      <c r="H76" s="9">
        <f t="shared" si="63"/>
        <v>5.4464906608064503</v>
      </c>
      <c r="I76" s="9">
        <f t="shared" si="64"/>
        <v>278.59649066080641</v>
      </c>
      <c r="J76" s="9">
        <f t="shared" si="65"/>
        <v>3.4982961446537369E-2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0.42351770569502967</v>
      </c>
      <c r="P76" s="9">
        <f t="shared" si="68"/>
        <v>1.4815903570255183E-2</v>
      </c>
      <c r="Q76" s="12">
        <f t="shared" si="69"/>
        <v>2.6668626426459329E-3</v>
      </c>
      <c r="R76" s="9">
        <f t="shared" si="70"/>
        <v>1.9710000000000002E-2</v>
      </c>
      <c r="S76" s="13">
        <f t="shared" si="71"/>
        <v>0.13530505543612037</v>
      </c>
      <c r="T76" s="2">
        <f t="shared" si="72"/>
        <v>0.01</v>
      </c>
      <c r="U76" s="14">
        <f t="shared" si="73"/>
        <v>1.3530505543612038E-3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1.3953050554361204E-2</v>
      </c>
      <c r="AR76" s="9">
        <f t="shared" si="77"/>
        <v>10.950000000000001</v>
      </c>
      <c r="AS76" s="1">
        <f t="shared" si="78"/>
        <v>0.18</v>
      </c>
      <c r="AT76" s="1">
        <f t="shared" si="79"/>
        <v>24387</v>
      </c>
      <c r="AU76" s="1">
        <f t="shared" si="80"/>
        <v>4493543.7354235835</v>
      </c>
    </row>
    <row r="77" spans="1:48" x14ac:dyDescent="0.15">
      <c r="C77" s="7">
        <v>4</v>
      </c>
      <c r="D77" s="7">
        <f t="shared" si="81"/>
        <v>10.257646353866701</v>
      </c>
      <c r="E77" s="10">
        <f t="shared" si="82"/>
        <v>5.4464906608064503</v>
      </c>
      <c r="F77" s="7" t="s">
        <v>83</v>
      </c>
      <c r="G77" s="1">
        <v>5</v>
      </c>
      <c r="H77" s="9">
        <f t="shared" si="63"/>
        <v>10.257646353866701</v>
      </c>
      <c r="I77" s="9">
        <f t="shared" si="64"/>
        <v>283.40764635386665</v>
      </c>
      <c r="J77" s="9">
        <f t="shared" si="65"/>
        <v>6.3317773774256833E-2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0.38826671201853569</v>
      </c>
      <c r="O77" s="9">
        <f t="shared" si="83"/>
        <v>0.12993509010623883</v>
      </c>
      <c r="P77" s="9">
        <f t="shared" si="68"/>
        <v>8.2272006406845077E-3</v>
      </c>
      <c r="Q77" s="12">
        <f t="shared" si="69"/>
        <v>1.4808961153232113E-3</v>
      </c>
      <c r="R77" s="9">
        <f t="shared" si="70"/>
        <v>1.9710000000000002E-2</v>
      </c>
      <c r="S77" s="13">
        <f t="shared" si="71"/>
        <v>7.5134252426342529E-2</v>
      </c>
      <c r="T77" s="2">
        <f t="shared" si="72"/>
        <v>0.01</v>
      </c>
      <c r="U77" s="14">
        <f t="shared" si="73"/>
        <v>7.5134252426342532E-4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1.3351342524263425E-2</v>
      </c>
      <c r="AR77" s="9">
        <f t="shared" si="77"/>
        <v>10.950000000000001</v>
      </c>
      <c r="AS77" s="1">
        <f t="shared" si="78"/>
        <v>0.18</v>
      </c>
      <c r="AT77" s="1">
        <f t="shared" si="79"/>
        <v>24387</v>
      </c>
      <c r="AU77" s="1">
        <f t="shared" si="80"/>
        <v>4299765.2252213946</v>
      </c>
    </row>
    <row r="78" spans="1:48" x14ac:dyDescent="0.15">
      <c r="C78" s="7">
        <v>5</v>
      </c>
      <c r="D78" s="7">
        <f t="shared" si="81"/>
        <v>17.166980600322599</v>
      </c>
      <c r="E78" s="10">
        <f t="shared" si="82"/>
        <v>10.257646353866701</v>
      </c>
      <c r="F78" s="7" t="s">
        <v>85</v>
      </c>
      <c r="G78" s="1">
        <v>6</v>
      </c>
      <c r="H78" s="9">
        <f t="shared" si="63"/>
        <v>17.166980600322599</v>
      </c>
      <c r="I78" s="9">
        <f t="shared" si="64"/>
        <v>290.31698060032255</v>
      </c>
      <c r="J78" s="9">
        <f t="shared" si="65"/>
        <v>0.14342569027597665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0.23120788946555434</v>
      </c>
      <c r="P78" s="9">
        <f t="shared" si="68"/>
        <v>3.3161151143848842E-2</v>
      </c>
      <c r="Q78" s="12">
        <f t="shared" si="69"/>
        <v>5.9690072058927917E-3</v>
      </c>
      <c r="R78" s="9">
        <f t="shared" si="70"/>
        <v>1.9710000000000002E-2</v>
      </c>
      <c r="S78" s="13">
        <f t="shared" si="71"/>
        <v>0.30284156295752362</v>
      </c>
      <c r="T78" s="2">
        <f t="shared" si="72"/>
        <v>0.01</v>
      </c>
      <c r="U78" s="14">
        <f t="shared" si="73"/>
        <v>3.0284156295752361E-3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1.5628415629575235E-2</v>
      </c>
      <c r="AR78" s="9">
        <f t="shared" si="77"/>
        <v>10.950000000000001</v>
      </c>
      <c r="AS78" s="1">
        <f t="shared" si="78"/>
        <v>0.18</v>
      </c>
      <c r="AT78" s="1">
        <f t="shared" si="79"/>
        <v>24387</v>
      </c>
      <c r="AU78" s="1">
        <f t="shared" si="80"/>
        <v>5033090.7118317205</v>
      </c>
    </row>
    <row r="79" spans="1:48" x14ac:dyDescent="0.15">
      <c r="C79" s="7">
        <v>6</v>
      </c>
      <c r="D79" s="7">
        <f t="shared" si="81"/>
        <v>18.871665187333299</v>
      </c>
      <c r="E79" s="10">
        <f t="shared" si="82"/>
        <v>17.166980600322599</v>
      </c>
      <c r="F79" s="7" t="s">
        <v>83</v>
      </c>
      <c r="G79" s="1">
        <v>7</v>
      </c>
      <c r="H79" s="9">
        <f t="shared" si="63"/>
        <v>18.871665187333299</v>
      </c>
      <c r="I79" s="9">
        <f t="shared" si="64"/>
        <v>292.02166518733327</v>
      </c>
      <c r="J79" s="9">
        <f t="shared" si="65"/>
        <v>0.17444314116776444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0.30754673832170554</v>
      </c>
      <c r="P79" s="9">
        <f t="shared" si="68"/>
        <v>5.3649419088738791E-2</v>
      </c>
      <c r="Q79" s="12">
        <f t="shared" si="69"/>
        <v>9.6568954359729821E-3</v>
      </c>
      <c r="R79" s="9">
        <f t="shared" si="70"/>
        <v>1.9710000000000002E-2</v>
      </c>
      <c r="S79" s="13">
        <f t="shared" si="71"/>
        <v>0.4899490327738702</v>
      </c>
      <c r="T79" s="2">
        <f t="shared" si="72"/>
        <v>0.01</v>
      </c>
      <c r="U79" s="14">
        <f t="shared" si="73"/>
        <v>4.8994903277387019E-3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2.6499490327738705E-2</v>
      </c>
      <c r="AR79" s="9">
        <f t="shared" si="77"/>
        <v>10.950000000000001</v>
      </c>
      <c r="AS79" s="1">
        <f t="shared" si="78"/>
        <v>0.18</v>
      </c>
      <c r="AT79" s="1">
        <f t="shared" si="79"/>
        <v>24387</v>
      </c>
      <c r="AU79" s="1">
        <f t="shared" si="80"/>
        <v>8534092.1177203916</v>
      </c>
    </row>
    <row r="80" spans="1:48" x14ac:dyDescent="0.15">
      <c r="C80" s="7">
        <v>7</v>
      </c>
      <c r="D80" s="7">
        <f t="shared" si="81"/>
        <v>23.279372312903199</v>
      </c>
      <c r="E80" s="10">
        <f t="shared" si="82"/>
        <v>18.871665187333299</v>
      </c>
      <c r="F80" s="7" t="s">
        <v>83</v>
      </c>
      <c r="G80" s="1">
        <v>8</v>
      </c>
      <c r="H80" s="9">
        <f t="shared" si="63"/>
        <v>23.279372312903199</v>
      </c>
      <c r="I80" s="9">
        <f t="shared" si="64"/>
        <v>296.42937231290318</v>
      </c>
      <c r="J80" s="9">
        <f t="shared" si="65"/>
        <v>0.28639800929686071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0.36339731923296681</v>
      </c>
      <c r="P80" s="9">
        <f t="shared" si="68"/>
        <v>0.10407626881213748</v>
      </c>
      <c r="Q80" s="12">
        <f t="shared" si="69"/>
        <v>1.8733728386184745E-2</v>
      </c>
      <c r="R80" s="9">
        <f t="shared" si="70"/>
        <v>1.9710000000000002E-2</v>
      </c>
      <c r="S80" s="13">
        <f t="shared" si="71"/>
        <v>0.95046820833002255</v>
      </c>
      <c r="T80" s="2">
        <f t="shared" si="72"/>
        <v>0.01</v>
      </c>
      <c r="U80" s="14">
        <f t="shared" si="73"/>
        <v>9.5046820833002265E-3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3.1104682083300229E-2</v>
      </c>
      <c r="AR80" s="9">
        <f t="shared" si="77"/>
        <v>10.950000000000001</v>
      </c>
      <c r="AS80" s="1">
        <f t="shared" si="78"/>
        <v>0.18</v>
      </c>
      <c r="AT80" s="1">
        <f t="shared" si="79"/>
        <v>24387</v>
      </c>
      <c r="AU80" s="1">
        <f t="shared" si="80"/>
        <v>10017182.176271047</v>
      </c>
    </row>
    <row r="81" spans="1:48" x14ac:dyDescent="0.15">
      <c r="C81" s="7">
        <v>8</v>
      </c>
      <c r="D81" s="7">
        <f t="shared" si="81"/>
        <v>22.591170649677402</v>
      </c>
      <c r="E81" s="10">
        <f t="shared" si="82"/>
        <v>23.279372312903199</v>
      </c>
      <c r="F81" s="7" t="s">
        <v>83</v>
      </c>
      <c r="G81" s="1">
        <v>9</v>
      </c>
      <c r="H81" s="9">
        <f t="shared" si="63"/>
        <v>22.591170649677402</v>
      </c>
      <c r="I81" s="9">
        <f t="shared" si="64"/>
        <v>295.74117064967737</v>
      </c>
      <c r="J81" s="9">
        <f t="shared" si="65"/>
        <v>0.26532258691079069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0.36882105042082935</v>
      </c>
      <c r="P81" s="9">
        <f t="shared" si="68"/>
        <v>9.7856555204809612E-2</v>
      </c>
      <c r="Q81" s="12">
        <f t="shared" si="69"/>
        <v>1.7614179936865728E-2</v>
      </c>
      <c r="R81" s="9">
        <f t="shared" si="70"/>
        <v>1.9710000000000002E-2</v>
      </c>
      <c r="S81" s="13">
        <f t="shared" si="71"/>
        <v>0.89366717082017888</v>
      </c>
      <c r="T81" s="2">
        <f t="shared" si="72"/>
        <v>0.01</v>
      </c>
      <c r="U81" s="14">
        <f t="shared" si="73"/>
        <v>8.9366717082017891E-3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3.053667170820179E-2</v>
      </c>
      <c r="AR81" s="9">
        <f t="shared" si="77"/>
        <v>10.950000000000001</v>
      </c>
      <c r="AS81" s="1">
        <f t="shared" si="78"/>
        <v>0.18</v>
      </c>
      <c r="AT81" s="1">
        <f t="shared" si="79"/>
        <v>24387</v>
      </c>
      <c r="AU81" s="1">
        <f t="shared" si="80"/>
        <v>9834255.9084463101</v>
      </c>
    </row>
    <row r="82" spans="1:48" x14ac:dyDescent="0.15">
      <c r="C82" s="7">
        <v>9</v>
      </c>
      <c r="D82" s="7">
        <f t="shared" si="81"/>
        <v>18.991713568000002</v>
      </c>
      <c r="E82" s="10">
        <f t="shared" si="82"/>
        <v>22.591170649677402</v>
      </c>
      <c r="F82" s="7" t="s">
        <v>83</v>
      </c>
      <c r="G82" s="1">
        <v>10</v>
      </c>
      <c r="H82" s="9">
        <f t="shared" si="63"/>
        <v>18.991713568000002</v>
      </c>
      <c r="I82" s="9">
        <f t="shared" si="64"/>
        <v>292.141713568</v>
      </c>
      <c r="J82" s="9">
        <f t="shared" si="65"/>
        <v>0.17684969694317695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0.38046449521601977</v>
      </c>
      <c r="P82" s="9">
        <f t="shared" si="68"/>
        <v>6.7285030676591889E-2</v>
      </c>
      <c r="Q82" s="12">
        <f t="shared" si="69"/>
        <v>1.211130552178654E-2</v>
      </c>
      <c r="R82" s="9">
        <f t="shared" si="70"/>
        <v>1.9710000000000002E-2</v>
      </c>
      <c r="S82" s="13">
        <f t="shared" si="71"/>
        <v>0.61447516599627294</v>
      </c>
      <c r="T82" s="2">
        <f t="shared" si="72"/>
        <v>0.01</v>
      </c>
      <c r="U82" s="14">
        <f t="shared" si="73"/>
        <v>6.1447516599627298E-3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2.7744751659962732E-2</v>
      </c>
      <c r="AR82" s="9">
        <f t="shared" si="77"/>
        <v>10.950000000000001</v>
      </c>
      <c r="AS82" s="1">
        <f t="shared" si="78"/>
        <v>0.18</v>
      </c>
      <c r="AT82" s="1">
        <f t="shared" si="79"/>
        <v>24387</v>
      </c>
      <c r="AU82" s="1">
        <f t="shared" si="80"/>
        <v>8935125.2994307168</v>
      </c>
    </row>
    <row r="83" spans="1:48" x14ac:dyDescent="0.15">
      <c r="C83" s="7">
        <v>10</v>
      </c>
      <c r="D83" s="7">
        <f t="shared" si="81"/>
        <v>11.113112638548399</v>
      </c>
      <c r="E83" s="10">
        <f t="shared" si="82"/>
        <v>18.991713568000002</v>
      </c>
      <c r="F83" s="7" t="s">
        <v>83</v>
      </c>
      <c r="G83" s="1">
        <v>11</v>
      </c>
      <c r="H83" s="9">
        <f t="shared" si="63"/>
        <v>11.113112638548399</v>
      </c>
      <c r="I83" s="9">
        <f t="shared" si="64"/>
        <v>284.26311263854836</v>
      </c>
      <c r="J83" s="9">
        <f t="shared" si="65"/>
        <v>7.0214721293034868E-2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0.2975204913124565</v>
      </c>
      <c r="O83" s="9">
        <f t="shared" si="83"/>
        <v>0.12515897322697145</v>
      </c>
      <c r="P83" s="9">
        <f t="shared" si="68"/>
        <v>8.7880024224542136E-3</v>
      </c>
      <c r="Q83" s="12">
        <f t="shared" si="69"/>
        <v>1.5818404360417584E-3</v>
      </c>
      <c r="R83" s="9">
        <f t="shared" si="70"/>
        <v>1.9710000000000002E-2</v>
      </c>
      <c r="S83" s="13">
        <f t="shared" si="71"/>
        <v>8.0255729885426605E-2</v>
      </c>
      <c r="T83" s="2">
        <f t="shared" si="72"/>
        <v>0.01</v>
      </c>
      <c r="U83" s="14">
        <f t="shared" si="73"/>
        <v>8.0255729885426606E-4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1.3402557298854267E-2</v>
      </c>
      <c r="AR83" s="9">
        <f t="shared" si="77"/>
        <v>10.950000000000001</v>
      </c>
      <c r="AS83" s="1">
        <f t="shared" si="78"/>
        <v>0.18</v>
      </c>
      <c r="AT83" s="1">
        <f t="shared" si="79"/>
        <v>24387</v>
      </c>
      <c r="AU83" s="1">
        <f t="shared" si="80"/>
        <v>4316258.8105221279</v>
      </c>
    </row>
    <row r="84" spans="1:48" x14ac:dyDescent="0.15">
      <c r="C84" s="7">
        <v>11</v>
      </c>
      <c r="D84" s="7">
        <f t="shared" si="81"/>
        <v>8.9855285720999998</v>
      </c>
      <c r="E84" s="10">
        <f t="shared" si="82"/>
        <v>11.113112638548399</v>
      </c>
      <c r="F84" s="7" t="s">
        <v>85</v>
      </c>
      <c r="G84" s="1">
        <v>12</v>
      </c>
      <c r="H84" s="9">
        <f t="shared" si="63"/>
        <v>8.9855285720999998</v>
      </c>
      <c r="I84" s="9">
        <f t="shared" si="64"/>
        <v>282.13552857209999</v>
      </c>
      <c r="J84" s="9">
        <f t="shared" si="65"/>
        <v>5.4231293478177837E-2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0.22587097080451723</v>
      </c>
      <c r="P84" s="9">
        <f t="shared" si="68"/>
        <v>1.2249274905900713E-2</v>
      </c>
      <c r="Q84" s="12">
        <f t="shared" si="69"/>
        <v>2.2048694830621284E-3</v>
      </c>
      <c r="R84" s="9">
        <f t="shared" si="70"/>
        <v>1.9710000000000002E-2</v>
      </c>
      <c r="S84" s="13">
        <f t="shared" si="71"/>
        <v>0.11186552425480102</v>
      </c>
      <c r="T84" s="2">
        <f t="shared" si="72"/>
        <v>0.01</v>
      </c>
      <c r="U84" s="14">
        <f t="shared" si="73"/>
        <v>1.1186552425480102E-3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1.3718655242548011E-2</v>
      </c>
      <c r="AR84" s="9">
        <f t="shared" si="77"/>
        <v>10.950000000000001</v>
      </c>
      <c r="AS84" s="1">
        <f t="shared" si="78"/>
        <v>0.18</v>
      </c>
      <c r="AT84" s="1">
        <f t="shared" si="79"/>
        <v>24387</v>
      </c>
      <c r="AU84" s="1">
        <f t="shared" si="80"/>
        <v>4418057.3332990231</v>
      </c>
      <c r="AV84" s="1">
        <f>SUM(AU73:AU84)</f>
        <v>72480697.99291198</v>
      </c>
    </row>
    <row r="85" spans="1:48" x14ac:dyDescent="0.15">
      <c r="C85" s="7">
        <v>12</v>
      </c>
      <c r="D85" s="7">
        <f t="shared" si="81"/>
        <v>3.6857058221935501</v>
      </c>
      <c r="E85" s="10">
        <f t="shared" si="82"/>
        <v>8.9855285720999998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2.5854627371935499</v>
      </c>
      <c r="E89" s="7"/>
      <c r="F89" s="7"/>
      <c r="G89" s="1">
        <v>1</v>
      </c>
      <c r="H89" s="9">
        <f t="shared" ref="H89:H100" si="84">E90</f>
        <v>2.5854627371935499</v>
      </c>
      <c r="I89" s="9">
        <f t="shared" ref="I89:I100" si="85">H89+273.15</f>
        <v>275.73546273719353</v>
      </c>
      <c r="J89" s="9">
        <f t="shared" ref="J89:J100" si="86">EXP(($C$15*(I89-$C$13))/($C$16*I89*$C$13))</f>
        <v>2.4342559306851599E-2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0.12914397132665711</v>
      </c>
      <c r="Q89" s="12">
        <f t="shared" ref="Q89:Q100" si="90">P89*$B$91</f>
        <v>5.8114787096995704E-2</v>
      </c>
      <c r="R89" s="9">
        <f t="shared" ref="R89:R100" si="91">L89*$B$91</f>
        <v>2.3873737500000001</v>
      </c>
      <c r="S89" s="13">
        <f t="shared" ref="S89:S100" si="92">Q89/R89</f>
        <v>2.4342559306851599E-2</v>
      </c>
      <c r="T89" s="2">
        <f t="shared" ref="T89:T100" si="93">$B$90/100</f>
        <v>0.51</v>
      </c>
      <c r="U89" s="14">
        <f t="shared" ref="U89:U100" si="94">S89*T89</f>
        <v>1.2414705246494316E-2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3.4080033631818038E-2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46092.833333333336</v>
      </c>
      <c r="AN89" s="1">
        <f t="shared" ref="AN89:AN100" si="99">AM89*10000*AK89*AJ89</f>
        <v>163407183.39207613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1.3878421066129001</v>
      </c>
      <c r="E90" s="10">
        <f t="shared" ref="E90:E101" si="101">D89</f>
        <v>2.5854627371935499</v>
      </c>
      <c r="F90" s="7" t="s">
        <v>83</v>
      </c>
      <c r="G90" s="1">
        <v>2</v>
      </c>
      <c r="H90" s="9">
        <f t="shared" si="84"/>
        <v>1.3878421066129001</v>
      </c>
      <c r="I90" s="9">
        <f t="shared" si="85"/>
        <v>274.53784210661286</v>
      </c>
      <c r="J90" s="9">
        <f t="shared" si="86"/>
        <v>2.0867310841361675E-2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10.481406028673343</v>
      </c>
      <c r="P90" s="9">
        <f t="shared" si="89"/>
        <v>0.21871875765484886</v>
      </c>
      <c r="Q90" s="12">
        <f t="shared" si="90"/>
        <v>9.8423440944681986E-2</v>
      </c>
      <c r="R90" s="9">
        <f t="shared" si="91"/>
        <v>2.3873737500000001</v>
      </c>
      <c r="S90" s="13">
        <f t="shared" si="92"/>
        <v>4.1226657930992991E-2</v>
      </c>
      <c r="T90" s="2">
        <f t="shared" si="93"/>
        <v>0.51</v>
      </c>
      <c r="U90" s="14">
        <f t="shared" si="94"/>
        <v>2.1025595544806427E-2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3.6676217056759136E-2</v>
      </c>
      <c r="AK90" s="9">
        <f t="shared" si="96"/>
        <v>10.4025</v>
      </c>
      <c r="AL90" s="1">
        <f t="shared" si="97"/>
        <v>0.45</v>
      </c>
      <c r="AM90" s="17">
        <f t="shared" si="98"/>
        <v>46092.833333333336</v>
      </c>
      <c r="AN90" s="1">
        <f t="shared" si="99"/>
        <v>175855381.81881538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2.0500812206071402</v>
      </c>
      <c r="E91" s="10">
        <f t="shared" si="101"/>
        <v>1.3878421066129001</v>
      </c>
      <c r="F91" s="7" t="s">
        <v>83</v>
      </c>
      <c r="G91" s="1">
        <v>3</v>
      </c>
      <c r="H91" s="9">
        <f t="shared" si="84"/>
        <v>2.0500812206071402</v>
      </c>
      <c r="I91" s="9">
        <f t="shared" si="85"/>
        <v>275.2000812206071</v>
      </c>
      <c r="J91" s="9">
        <f t="shared" si="86"/>
        <v>2.2726444471988176E-2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15.567962271018494</v>
      </c>
      <c r="P91" s="9">
        <f t="shared" si="89"/>
        <v>0.35380443009430873</v>
      </c>
      <c r="Q91" s="12">
        <f t="shared" si="90"/>
        <v>0.15921199354243892</v>
      </c>
      <c r="R91" s="9">
        <f t="shared" si="91"/>
        <v>2.3873737500000001</v>
      </c>
      <c r="S91" s="13">
        <f t="shared" si="92"/>
        <v>6.6689178241336911E-2</v>
      </c>
      <c r="T91" s="2">
        <f t="shared" si="93"/>
        <v>0.51</v>
      </c>
      <c r="U91" s="14">
        <f t="shared" si="94"/>
        <v>3.4011480903081828E-2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4.0591461492279171E-2</v>
      </c>
      <c r="AK91" s="9">
        <f t="shared" si="96"/>
        <v>10.4025</v>
      </c>
      <c r="AL91" s="1">
        <f t="shared" si="97"/>
        <v>0.45</v>
      </c>
      <c r="AM91" s="17">
        <f t="shared" si="98"/>
        <v>46092.833333333336</v>
      </c>
      <c r="AN91" s="1">
        <f t="shared" si="99"/>
        <v>194628223.19601735</v>
      </c>
    </row>
    <row r="92" spans="1:48" x14ac:dyDescent="0.15">
      <c r="C92" s="7">
        <v>3</v>
      </c>
      <c r="D92" s="7">
        <f t="shared" si="100"/>
        <v>5.4464906608064503</v>
      </c>
      <c r="E92" s="10">
        <f t="shared" si="101"/>
        <v>2.0500812206071402</v>
      </c>
      <c r="F92" s="7" t="s">
        <v>83</v>
      </c>
      <c r="G92" s="1">
        <v>4</v>
      </c>
      <c r="H92" s="9">
        <f t="shared" si="84"/>
        <v>5.4464906608064503</v>
      </c>
      <c r="I92" s="9">
        <f t="shared" si="85"/>
        <v>278.59649066080641</v>
      </c>
      <c r="J92" s="9">
        <f t="shared" si="86"/>
        <v>3.4982961446537369E-2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20.519432840924189</v>
      </c>
      <c r="P92" s="9">
        <f t="shared" si="89"/>
        <v>0.71783052797886371</v>
      </c>
      <c r="Q92" s="12">
        <f t="shared" si="90"/>
        <v>0.32302373759048869</v>
      </c>
      <c r="R92" s="9">
        <f t="shared" si="91"/>
        <v>2.3873737500000001</v>
      </c>
      <c r="S92" s="13">
        <f t="shared" si="92"/>
        <v>0.13530505543612042</v>
      </c>
      <c r="T92" s="2">
        <f t="shared" si="93"/>
        <v>0.51</v>
      </c>
      <c r="U92" s="14">
        <f t="shared" si="94"/>
        <v>6.9005578272421417E-2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5.1142181849135056E-2</v>
      </c>
      <c r="AK92" s="9">
        <f t="shared" si="96"/>
        <v>10.4025</v>
      </c>
      <c r="AL92" s="1">
        <f t="shared" si="97"/>
        <v>0.45</v>
      </c>
      <c r="AM92" s="17">
        <f t="shared" si="98"/>
        <v>46092.833333333336</v>
      </c>
      <c r="AN92" s="1">
        <f t="shared" si="99"/>
        <v>245216890.88622844</v>
      </c>
    </row>
    <row r="93" spans="1:48" x14ac:dyDescent="0.15">
      <c r="C93" s="7">
        <v>4</v>
      </c>
      <c r="D93" s="7">
        <f t="shared" si="100"/>
        <v>10.257646353866701</v>
      </c>
      <c r="E93" s="10">
        <f t="shared" si="101"/>
        <v>5.4464906608064503</v>
      </c>
      <c r="F93" s="7" t="s">
        <v>83</v>
      </c>
      <c r="G93" s="1">
        <v>5</v>
      </c>
      <c r="H93" s="9">
        <f t="shared" si="84"/>
        <v>10.257646353866701</v>
      </c>
      <c r="I93" s="9">
        <f t="shared" si="85"/>
        <v>283.40764635386665</v>
      </c>
      <c r="J93" s="9">
        <f t="shared" si="86"/>
        <v>6.3317773774256833E-2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18.811522197298057</v>
      </c>
      <c r="O93" s="9">
        <f t="shared" si="102"/>
        <v>6.2953551156472685</v>
      </c>
      <c r="P93" s="9">
        <f t="shared" si="89"/>
        <v>0.39860787104116419</v>
      </c>
      <c r="Q93" s="12">
        <f t="shared" si="90"/>
        <v>0.1793735419685239</v>
      </c>
      <c r="R93" s="9">
        <f t="shared" si="91"/>
        <v>2.3873737500000001</v>
      </c>
      <c r="S93" s="13">
        <f t="shared" si="92"/>
        <v>7.5134252426342502E-2</v>
      </c>
      <c r="T93" s="2">
        <f t="shared" si="93"/>
        <v>0.51</v>
      </c>
      <c r="U93" s="14">
        <f t="shared" si="94"/>
        <v>3.8318468737434677E-2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3.4464018324336557E-2</v>
      </c>
      <c r="AK93" s="9">
        <f t="shared" si="96"/>
        <v>10.4025</v>
      </c>
      <c r="AL93" s="1">
        <f t="shared" si="97"/>
        <v>0.45</v>
      </c>
      <c r="AM93" s="17">
        <f t="shared" si="98"/>
        <v>46092.833333333336</v>
      </c>
      <c r="AN93" s="1">
        <f t="shared" si="99"/>
        <v>165248315.87885696</v>
      </c>
    </row>
    <row r="94" spans="1:48" x14ac:dyDescent="0.15">
      <c r="C94" s="7">
        <v>5</v>
      </c>
      <c r="D94" s="7">
        <f t="shared" si="100"/>
        <v>17.166980600322599</v>
      </c>
      <c r="E94" s="10">
        <f t="shared" si="101"/>
        <v>10.257646353866701</v>
      </c>
      <c r="F94" s="7" t="s">
        <v>85</v>
      </c>
      <c r="G94" s="1">
        <v>6</v>
      </c>
      <c r="H94" s="9">
        <f t="shared" si="84"/>
        <v>17.166980600322599</v>
      </c>
      <c r="I94" s="9">
        <f t="shared" si="85"/>
        <v>290.31698060032255</v>
      </c>
      <c r="J94" s="9">
        <f t="shared" si="86"/>
        <v>0.14342569027597665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11.202022244606104</v>
      </c>
      <c r="P94" s="9">
        <f t="shared" si="89"/>
        <v>1.6066577729194758</v>
      </c>
      <c r="Q94" s="12">
        <f t="shared" si="90"/>
        <v>0.72299599781376411</v>
      </c>
      <c r="R94" s="9">
        <f t="shared" si="91"/>
        <v>2.3873737500000001</v>
      </c>
      <c r="S94" s="13">
        <f t="shared" si="92"/>
        <v>0.30284156295752357</v>
      </c>
      <c r="T94" s="2">
        <f t="shared" si="93"/>
        <v>0.51</v>
      </c>
      <c r="U94" s="14">
        <f t="shared" si="94"/>
        <v>0.15444919710833702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7.269543292816362E-2</v>
      </c>
      <c r="AK94" s="9">
        <f t="shared" si="96"/>
        <v>10.4025</v>
      </c>
      <c r="AL94" s="1">
        <f t="shared" si="97"/>
        <v>0.45</v>
      </c>
      <c r="AM94" s="17">
        <f t="shared" si="98"/>
        <v>46092.833333333336</v>
      </c>
      <c r="AN94" s="1">
        <f t="shared" si="99"/>
        <v>348560569.76329648</v>
      </c>
    </row>
    <row r="95" spans="1:48" x14ac:dyDescent="0.15">
      <c r="C95" s="7">
        <v>6</v>
      </c>
      <c r="D95" s="7">
        <f t="shared" si="100"/>
        <v>18.871665187333299</v>
      </c>
      <c r="E95" s="10">
        <f t="shared" si="101"/>
        <v>17.166980600322599</v>
      </c>
      <c r="F95" s="7" t="s">
        <v>83</v>
      </c>
      <c r="G95" s="1">
        <v>7</v>
      </c>
      <c r="H95" s="9">
        <f t="shared" si="84"/>
        <v>18.871665187333299</v>
      </c>
      <c r="I95" s="9">
        <f t="shared" si="85"/>
        <v>292.02166518733327</v>
      </c>
      <c r="J95" s="9">
        <f t="shared" si="86"/>
        <v>0.17444314116776444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14.900639471686628</v>
      </c>
      <c r="P95" s="9">
        <f t="shared" si="89"/>
        <v>2.5993143548493931</v>
      </c>
      <c r="Q95" s="12">
        <f t="shared" si="90"/>
        <v>1.169691459682227</v>
      </c>
      <c r="R95" s="9">
        <f t="shared" si="91"/>
        <v>2.3873737500000001</v>
      </c>
      <c r="S95" s="13">
        <f t="shared" si="92"/>
        <v>0.48994903277387003</v>
      </c>
      <c r="T95" s="2">
        <f t="shared" si="93"/>
        <v>0.51</v>
      </c>
      <c r="U95" s="14">
        <f t="shared" si="94"/>
        <v>0.24987400671467372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0.12179201302447412</v>
      </c>
      <c r="AK95" s="9">
        <f t="shared" si="96"/>
        <v>10.4025</v>
      </c>
      <c r="AL95" s="1">
        <f t="shared" si="97"/>
        <v>0.45</v>
      </c>
      <c r="AM95" s="17">
        <f t="shared" si="98"/>
        <v>46092.833333333336</v>
      </c>
      <c r="AN95" s="1">
        <f t="shared" si="99"/>
        <v>583969195.0714395</v>
      </c>
    </row>
    <row r="96" spans="1:48" x14ac:dyDescent="0.15">
      <c r="C96" s="7">
        <v>7</v>
      </c>
      <c r="D96" s="7">
        <f t="shared" si="100"/>
        <v>23.279372312903199</v>
      </c>
      <c r="E96" s="10">
        <f t="shared" si="101"/>
        <v>18.871665187333299</v>
      </c>
      <c r="F96" s="7" t="s">
        <v>83</v>
      </c>
      <c r="G96" s="1">
        <v>8</v>
      </c>
      <c r="H96" s="9">
        <f t="shared" si="84"/>
        <v>23.279372312903199</v>
      </c>
      <c r="I96" s="9">
        <f t="shared" si="85"/>
        <v>296.42937231290318</v>
      </c>
      <c r="J96" s="9">
        <f t="shared" si="86"/>
        <v>0.28639800929686071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17.606600116837232</v>
      </c>
      <c r="P96" s="9">
        <f t="shared" si="89"/>
        <v>5.042495223948058</v>
      </c>
      <c r="Q96" s="12">
        <f t="shared" si="90"/>
        <v>2.2691228507766263</v>
      </c>
      <c r="R96" s="9">
        <f t="shared" si="91"/>
        <v>2.3873737500000001</v>
      </c>
      <c r="S96" s="13">
        <f t="shared" si="92"/>
        <v>0.95046820833002221</v>
      </c>
      <c r="T96" s="2">
        <f t="shared" si="93"/>
        <v>0.51</v>
      </c>
      <c r="U96" s="14">
        <f t="shared" si="94"/>
        <v>0.48473878624831135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0.19260374405386588</v>
      </c>
      <c r="AK96" s="9">
        <f t="shared" si="96"/>
        <v>10.4025</v>
      </c>
      <c r="AL96" s="1">
        <f t="shared" si="97"/>
        <v>0.45</v>
      </c>
      <c r="AM96" s="17">
        <f t="shared" si="98"/>
        <v>46092.833333333336</v>
      </c>
      <c r="AN96" s="1">
        <f t="shared" si="99"/>
        <v>923497777.80813766</v>
      </c>
    </row>
    <row r="97" spans="1:50" x14ac:dyDescent="0.15">
      <c r="C97" s="7">
        <v>8</v>
      </c>
      <c r="D97" s="7">
        <f t="shared" si="100"/>
        <v>22.591170649677402</v>
      </c>
      <c r="E97" s="10">
        <f t="shared" si="101"/>
        <v>23.279372312903199</v>
      </c>
      <c r="F97" s="7" t="s">
        <v>83</v>
      </c>
      <c r="G97" s="1">
        <v>9</v>
      </c>
      <c r="H97" s="9">
        <f t="shared" si="84"/>
        <v>22.591170649677402</v>
      </c>
      <c r="I97" s="9">
        <f t="shared" si="85"/>
        <v>295.74117064967737</v>
      </c>
      <c r="J97" s="9">
        <f t="shared" si="86"/>
        <v>0.26532258691079069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17.869379892889171</v>
      </c>
      <c r="P97" s="9">
        <f t="shared" si="89"/>
        <v>4.7411500996730229</v>
      </c>
      <c r="Q97" s="12">
        <f t="shared" si="90"/>
        <v>2.1335175448528605</v>
      </c>
      <c r="R97" s="9">
        <f t="shared" si="91"/>
        <v>2.3873737500000001</v>
      </c>
      <c r="S97" s="13">
        <f t="shared" si="92"/>
        <v>0.89366717082017866</v>
      </c>
      <c r="T97" s="2">
        <f t="shared" si="93"/>
        <v>0.51</v>
      </c>
      <c r="U97" s="14">
        <f t="shared" si="94"/>
        <v>0.45577025711829111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0.18386973252116479</v>
      </c>
      <c r="AK97" s="9">
        <f t="shared" si="96"/>
        <v>10.4025</v>
      </c>
      <c r="AL97" s="1">
        <f t="shared" si="97"/>
        <v>0.45</v>
      </c>
      <c r="AM97" s="17">
        <f t="shared" si="98"/>
        <v>46092.833333333336</v>
      </c>
      <c r="AN97" s="1">
        <f t="shared" si="99"/>
        <v>881619878.28223693</v>
      </c>
    </row>
    <row r="98" spans="1:50" x14ac:dyDescent="0.15">
      <c r="C98" s="7">
        <v>9</v>
      </c>
      <c r="D98" s="7">
        <f t="shared" si="100"/>
        <v>18.991713568000002</v>
      </c>
      <c r="E98" s="10">
        <f t="shared" si="101"/>
        <v>22.591170649677402</v>
      </c>
      <c r="F98" s="7" t="s">
        <v>83</v>
      </c>
      <c r="G98" s="1">
        <v>10</v>
      </c>
      <c r="H98" s="9">
        <f t="shared" si="84"/>
        <v>18.991713568000002</v>
      </c>
      <c r="I98" s="9">
        <f t="shared" si="85"/>
        <v>292.141713568</v>
      </c>
      <c r="J98" s="9">
        <f t="shared" si="86"/>
        <v>0.17684969694317695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18.433504793216152</v>
      </c>
      <c r="P98" s="9">
        <f t="shared" si="89"/>
        <v>3.2599597362808761</v>
      </c>
      <c r="Q98" s="12">
        <f t="shared" si="90"/>
        <v>1.4669818813263942</v>
      </c>
      <c r="R98" s="9">
        <f t="shared" si="91"/>
        <v>2.3873737500000001</v>
      </c>
      <c r="S98" s="13">
        <f t="shared" si="92"/>
        <v>0.61447516599627272</v>
      </c>
      <c r="T98" s="2">
        <f t="shared" si="93"/>
        <v>0.51</v>
      </c>
      <c r="U98" s="14">
        <f t="shared" si="94"/>
        <v>0.31338233465809912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0.13773377389941688</v>
      </c>
      <c r="AK98" s="9">
        <f t="shared" si="96"/>
        <v>10.4025</v>
      </c>
      <c r="AL98" s="1">
        <f t="shared" si="97"/>
        <v>0.45</v>
      </c>
      <c r="AM98" s="17">
        <f t="shared" si="98"/>
        <v>46092.833333333336</v>
      </c>
      <c r="AN98" s="1">
        <f t="shared" si="99"/>
        <v>660406861.50766921</v>
      </c>
    </row>
    <row r="99" spans="1:50" x14ac:dyDescent="0.15">
      <c r="C99" s="7">
        <v>10</v>
      </c>
      <c r="D99" s="7">
        <f t="shared" si="100"/>
        <v>11.113112638548399</v>
      </c>
      <c r="E99" s="10">
        <f t="shared" si="101"/>
        <v>18.991713568000002</v>
      </c>
      <c r="F99" s="7" t="s">
        <v>83</v>
      </c>
      <c r="G99" s="1">
        <v>11</v>
      </c>
      <c r="H99" s="9">
        <f t="shared" si="84"/>
        <v>11.113112638548399</v>
      </c>
      <c r="I99" s="9">
        <f t="shared" si="85"/>
        <v>284.26311263854836</v>
      </c>
      <c r="J99" s="9">
        <f t="shared" si="86"/>
        <v>7.0214721293034868E-2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14.414867804088511</v>
      </c>
      <c r="O99" s="9">
        <f t="shared" si="102"/>
        <v>6.0639522528467662</v>
      </c>
      <c r="P99" s="9">
        <f t="shared" si="89"/>
        <v>0.42577871736790657</v>
      </c>
      <c r="Q99" s="12">
        <f t="shared" si="90"/>
        <v>0.19160042281555795</v>
      </c>
      <c r="R99" s="9">
        <f t="shared" si="91"/>
        <v>2.3873737500000001</v>
      </c>
      <c r="S99" s="13">
        <f t="shared" si="92"/>
        <v>8.0255729885426591E-2</v>
      </c>
      <c r="T99" s="2">
        <f t="shared" si="93"/>
        <v>0.51</v>
      </c>
      <c r="U99" s="14">
        <f t="shared" si="94"/>
        <v>4.0930422241567566E-2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4.2677522305832619E-2</v>
      </c>
      <c r="AK99" s="9">
        <f t="shared" si="96"/>
        <v>10.4025</v>
      </c>
      <c r="AL99" s="1">
        <f t="shared" si="97"/>
        <v>0.45</v>
      </c>
      <c r="AM99" s="17">
        <f t="shared" si="98"/>
        <v>46092.833333333336</v>
      </c>
      <c r="AN99" s="1">
        <f t="shared" si="99"/>
        <v>204630482.16119334</v>
      </c>
    </row>
    <row r="100" spans="1:50" x14ac:dyDescent="0.15">
      <c r="C100" s="7">
        <v>11</v>
      </c>
      <c r="D100" s="7">
        <f t="shared" si="100"/>
        <v>8.9855285720999998</v>
      </c>
      <c r="E100" s="10">
        <f t="shared" si="101"/>
        <v>11.113112638548399</v>
      </c>
      <c r="F100" s="7" t="s">
        <v>85</v>
      </c>
      <c r="G100" s="1">
        <v>12</v>
      </c>
      <c r="H100" s="9">
        <f t="shared" si="84"/>
        <v>8.9855285720999998</v>
      </c>
      <c r="I100" s="9">
        <f t="shared" si="85"/>
        <v>282.13552857209999</v>
      </c>
      <c r="J100" s="9">
        <f t="shared" si="86"/>
        <v>5.4231293478177837E-2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10.94344853547886</v>
      </c>
      <c r="P100" s="9">
        <f t="shared" si="89"/>
        <v>0.59347736919088945</v>
      </c>
      <c r="Q100" s="12">
        <f t="shared" si="90"/>
        <v>0.26706481613590027</v>
      </c>
      <c r="R100" s="9">
        <f t="shared" si="91"/>
        <v>2.3873737500000001</v>
      </c>
      <c r="S100" s="13">
        <f t="shared" si="92"/>
        <v>0.11186552425480102</v>
      </c>
      <c r="T100" s="2">
        <f t="shared" si="93"/>
        <v>0.51</v>
      </c>
      <c r="U100" s="14">
        <f t="shared" si="94"/>
        <v>5.7051417369948523E-2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4.7538002337039476E-2</v>
      </c>
      <c r="AK100" s="9">
        <f t="shared" si="96"/>
        <v>10.4025</v>
      </c>
      <c r="AL100" s="1">
        <f t="shared" si="97"/>
        <v>0.45</v>
      </c>
      <c r="AM100" s="17">
        <f t="shared" si="98"/>
        <v>46092.833333333336</v>
      </c>
      <c r="AN100" s="1">
        <f t="shared" si="99"/>
        <v>227935545.77742821</v>
      </c>
      <c r="AO100" s="1">
        <f>SUM(AN89:AN100)</f>
        <v>4774976305.543396</v>
      </c>
    </row>
    <row r="101" spans="1:50" x14ac:dyDescent="0.15">
      <c r="C101" s="7">
        <v>12</v>
      </c>
      <c r="D101" s="7">
        <f t="shared" si="100"/>
        <v>3.6857058221935501</v>
      </c>
      <c r="E101" s="10">
        <f t="shared" si="101"/>
        <v>8.9855285720999998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2.5854627371935499</v>
      </c>
      <c r="E105" s="7"/>
      <c r="F105" s="7"/>
      <c r="G105" s="1">
        <v>1</v>
      </c>
      <c r="H105" s="9">
        <f t="shared" ref="H105:H116" si="103">E106</f>
        <v>2.5854627371935499</v>
      </c>
      <c r="I105" s="9">
        <f t="shared" ref="I105:I116" si="104">H105+273.15</f>
        <v>275.73546273719353</v>
      </c>
      <c r="J105" s="9">
        <f t="shared" ref="J105:J116" si="105">EXP(($C$15*(I105-$C$13))/($C$16*I105*$C$13))</f>
        <v>2.4342559306851599E-2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1.5771305820682608E-2</v>
      </c>
      <c r="Q105" s="12">
        <f t="shared" ref="Q105:Q116" si="109">P105*$B$107</f>
        <v>4.7313917462047826E-3</v>
      </c>
      <c r="R105" s="9">
        <f t="shared" ref="R105:R116" si="110">L105*$B$107</f>
        <v>0.19436706250000002</v>
      </c>
      <c r="S105" s="13">
        <f t="shared" ref="S105:S116" si="111">Q105/R105</f>
        <v>2.4342559306851603E-2</v>
      </c>
      <c r="T105" s="2">
        <f t="shared" ref="T105:T116" si="112">$B$106/100</f>
        <v>0.01</v>
      </c>
      <c r="U105" s="14">
        <f t="shared" ref="U105:U116" si="113">S105*T105</f>
        <v>2.4342559306851603E-4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5.7334255930685165E-3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3500</v>
      </c>
      <c r="AX105" s="1">
        <f t="shared" ref="AX105:AX116" si="120">AW105*10000*AV105*0.67*AU105*AT105</f>
        <v>2613242.4174266276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1.3878421066129001</v>
      </c>
      <c r="E106" s="10">
        <f t="shared" ref="E106:E117" si="122">D105</f>
        <v>2.5854627371935499</v>
      </c>
      <c r="F106" s="7" t="s">
        <v>83</v>
      </c>
      <c r="G106" s="1">
        <v>2</v>
      </c>
      <c r="H106" s="9">
        <f t="shared" si="103"/>
        <v>1.3878421066129001</v>
      </c>
      <c r="I106" s="9">
        <f t="shared" si="104"/>
        <v>274.53784210661286</v>
      </c>
      <c r="J106" s="9">
        <f t="shared" si="105"/>
        <v>2.0867310841361675E-2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1.2800091108459843</v>
      </c>
      <c r="P106" s="9">
        <f t="shared" si="108"/>
        <v>2.6710347995798127E-2</v>
      </c>
      <c r="Q106" s="12">
        <f t="shared" si="109"/>
        <v>8.0131043987394374E-3</v>
      </c>
      <c r="R106" s="9">
        <f t="shared" si="110"/>
        <v>0.19436706250000002</v>
      </c>
      <c r="S106" s="13">
        <f t="shared" si="111"/>
        <v>4.1226657930992998E-2</v>
      </c>
      <c r="T106" s="2">
        <f t="shared" si="112"/>
        <v>0.01</v>
      </c>
      <c r="U106" s="14">
        <f t="shared" si="113"/>
        <v>4.1226657930993E-4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5.9022665793099305E-3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3500</v>
      </c>
      <c r="AX106" s="1">
        <f t="shared" si="120"/>
        <v>2690198.5791285653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2.0500812206071402</v>
      </c>
      <c r="E107" s="10">
        <f t="shared" si="122"/>
        <v>1.3878421066129001</v>
      </c>
      <c r="F107" s="7" t="s">
        <v>83</v>
      </c>
      <c r="G107" s="1">
        <v>3</v>
      </c>
      <c r="H107" s="9">
        <f t="shared" si="103"/>
        <v>2.0500812206071402</v>
      </c>
      <c r="I107" s="9">
        <f t="shared" si="104"/>
        <v>275.2000812206071</v>
      </c>
      <c r="J107" s="9">
        <f t="shared" si="105"/>
        <v>2.2726444471988176E-2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1.9011889711835195</v>
      </c>
      <c r="P107" s="9">
        <f t="shared" si="108"/>
        <v>4.3207265584358584E-2</v>
      </c>
      <c r="Q107" s="12">
        <f t="shared" si="109"/>
        <v>1.2962179675307575E-2</v>
      </c>
      <c r="R107" s="9">
        <f t="shared" si="110"/>
        <v>0.19436706250000002</v>
      </c>
      <c r="S107" s="13">
        <f t="shared" si="111"/>
        <v>6.6689178241336924E-2</v>
      </c>
      <c r="T107" s="2">
        <f t="shared" si="112"/>
        <v>0.01</v>
      </c>
      <c r="U107" s="14">
        <f t="shared" si="113"/>
        <v>6.668917824133693E-4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6.1568917824133696E-3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3500</v>
      </c>
      <c r="AX107" s="1">
        <f t="shared" si="120"/>
        <v>2806254.3943640883</v>
      </c>
    </row>
    <row r="108" spans="1:50" x14ac:dyDescent="0.15">
      <c r="C108" s="7">
        <v>3</v>
      </c>
      <c r="D108" s="7">
        <f t="shared" si="121"/>
        <v>5.4464906608064503</v>
      </c>
      <c r="E108" s="10">
        <f t="shared" si="122"/>
        <v>2.0500812206071402</v>
      </c>
      <c r="F108" s="7" t="s">
        <v>83</v>
      </c>
      <c r="G108" s="1">
        <v>4</v>
      </c>
      <c r="H108" s="9">
        <f t="shared" si="103"/>
        <v>5.4464906608064503</v>
      </c>
      <c r="I108" s="9">
        <f t="shared" si="104"/>
        <v>278.59649066080641</v>
      </c>
      <c r="J108" s="9">
        <f t="shared" si="105"/>
        <v>3.4982961446537369E-2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2.5058719139324941</v>
      </c>
      <c r="P108" s="9">
        <f t="shared" si="108"/>
        <v>8.7662820555061249E-2</v>
      </c>
      <c r="Q108" s="12">
        <f t="shared" si="109"/>
        <v>2.6298846166518373E-2</v>
      </c>
      <c r="R108" s="9">
        <f t="shared" si="110"/>
        <v>0.19436706250000002</v>
      </c>
      <c r="S108" s="13">
        <f t="shared" si="111"/>
        <v>0.13530505543612037</v>
      </c>
      <c r="T108" s="2">
        <f t="shared" si="112"/>
        <v>0.01</v>
      </c>
      <c r="U108" s="14">
        <f t="shared" si="113"/>
        <v>1.3530505543612038E-3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6.8430505543612035E-3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3500</v>
      </c>
      <c r="AX108" s="1">
        <f t="shared" si="120"/>
        <v>3118999.2235829812</v>
      </c>
    </row>
    <row r="109" spans="1:50" x14ac:dyDescent="0.15">
      <c r="C109" s="7">
        <v>4</v>
      </c>
      <c r="D109" s="7">
        <f t="shared" si="121"/>
        <v>10.257646353866701</v>
      </c>
      <c r="E109" s="10">
        <f t="shared" si="122"/>
        <v>5.4464906608064503</v>
      </c>
      <c r="F109" s="7" t="s">
        <v>83</v>
      </c>
      <c r="G109" s="1">
        <v>5</v>
      </c>
      <c r="H109" s="9">
        <f t="shared" si="103"/>
        <v>10.257646353866701</v>
      </c>
      <c r="I109" s="9">
        <f t="shared" si="104"/>
        <v>283.40764635386665</v>
      </c>
      <c r="J109" s="9">
        <f t="shared" si="105"/>
        <v>6.3317773774256833E-2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2.2972986387085612</v>
      </c>
      <c r="O109" s="9">
        <f t="shared" si="123"/>
        <v>0.76880066300220529</v>
      </c>
      <c r="P109" s="9">
        <f t="shared" si="108"/>
        <v>4.8678746457472298E-2</v>
      </c>
      <c r="Q109" s="12">
        <f t="shared" si="109"/>
        <v>1.4603623937241688E-2</v>
      </c>
      <c r="R109" s="9">
        <f t="shared" si="110"/>
        <v>0.19436706250000002</v>
      </c>
      <c r="S109" s="13">
        <f t="shared" si="111"/>
        <v>7.5134252426342488E-2</v>
      </c>
      <c r="T109" s="2">
        <f t="shared" si="112"/>
        <v>0.01</v>
      </c>
      <c r="U109" s="14">
        <f t="shared" si="113"/>
        <v>7.5134252426342489E-4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6.2413425242634248E-3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3500</v>
      </c>
      <c r="AX109" s="1">
        <f t="shared" si="120"/>
        <v>2844746.2623064429</v>
      </c>
    </row>
    <row r="110" spans="1:50" x14ac:dyDescent="0.15">
      <c r="C110" s="7">
        <v>5</v>
      </c>
      <c r="D110" s="7">
        <f t="shared" si="121"/>
        <v>17.166980600322599</v>
      </c>
      <c r="E110" s="10">
        <f t="shared" si="122"/>
        <v>10.257646353866701</v>
      </c>
      <c r="F110" s="7" t="s">
        <v>85</v>
      </c>
      <c r="G110" s="1">
        <v>6</v>
      </c>
      <c r="H110" s="9">
        <f t="shared" si="103"/>
        <v>17.166980600322599</v>
      </c>
      <c r="I110" s="9">
        <f t="shared" si="104"/>
        <v>290.31698060032255</v>
      </c>
      <c r="J110" s="9">
        <f t="shared" si="105"/>
        <v>0.14342569027597665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1.3680121248780666</v>
      </c>
      <c r="P110" s="9">
        <f t="shared" si="108"/>
        <v>0.19620808331654227</v>
      </c>
      <c r="Q110" s="12">
        <f t="shared" si="109"/>
        <v>5.8862424994962678E-2</v>
      </c>
      <c r="R110" s="9">
        <f t="shared" si="110"/>
        <v>0.19436706250000002</v>
      </c>
      <c r="S110" s="13">
        <f t="shared" si="111"/>
        <v>0.30284156295752357</v>
      </c>
      <c r="T110" s="2">
        <f t="shared" si="112"/>
        <v>0.01</v>
      </c>
      <c r="U110" s="14">
        <f t="shared" si="113"/>
        <v>3.0284156295752357E-3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8.5184156295752371E-3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3500</v>
      </c>
      <c r="AX110" s="1">
        <f t="shared" si="120"/>
        <v>3882615.1471100007</v>
      </c>
    </row>
    <row r="111" spans="1:50" x14ac:dyDescent="0.15">
      <c r="C111" s="7">
        <v>6</v>
      </c>
      <c r="D111" s="7">
        <f t="shared" si="121"/>
        <v>18.871665187333299</v>
      </c>
      <c r="E111" s="10">
        <f t="shared" si="122"/>
        <v>17.166980600322599</v>
      </c>
      <c r="F111" s="7" t="s">
        <v>83</v>
      </c>
      <c r="G111" s="1">
        <v>7</v>
      </c>
      <c r="H111" s="9">
        <f t="shared" si="103"/>
        <v>18.871665187333299</v>
      </c>
      <c r="I111" s="9">
        <f t="shared" si="104"/>
        <v>292.02166518733327</v>
      </c>
      <c r="J111" s="9">
        <f t="shared" si="105"/>
        <v>0.17444314116776444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1.8196942498948576</v>
      </c>
      <c r="P111" s="9">
        <f t="shared" si="108"/>
        <v>0.31743318091657785</v>
      </c>
      <c r="Q111" s="12">
        <f t="shared" si="109"/>
        <v>9.5229954274973355E-2</v>
      </c>
      <c r="R111" s="9">
        <f t="shared" si="110"/>
        <v>0.19436706250000002</v>
      </c>
      <c r="S111" s="13">
        <f t="shared" si="111"/>
        <v>0.48994903277387003</v>
      </c>
      <c r="T111" s="2">
        <f t="shared" si="112"/>
        <v>0.01</v>
      </c>
      <c r="U111" s="14">
        <f t="shared" si="113"/>
        <v>4.8994903277387002E-3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1.4849490327738701E-2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3500</v>
      </c>
      <c r="AX111" s="1">
        <f t="shared" si="120"/>
        <v>6768260.505295001</v>
      </c>
    </row>
    <row r="112" spans="1:50" x14ac:dyDescent="0.15">
      <c r="C112" s="7">
        <v>7</v>
      </c>
      <c r="D112" s="7">
        <f t="shared" si="121"/>
        <v>23.279372312903199</v>
      </c>
      <c r="E112" s="10">
        <f t="shared" si="122"/>
        <v>18.871665187333299</v>
      </c>
      <c r="F112" s="7" t="s">
        <v>83</v>
      </c>
      <c r="G112" s="1">
        <v>8</v>
      </c>
      <c r="H112" s="9">
        <f t="shared" si="103"/>
        <v>23.279372312903199</v>
      </c>
      <c r="I112" s="9">
        <f t="shared" si="104"/>
        <v>296.42937231290318</v>
      </c>
      <c r="J112" s="9">
        <f t="shared" si="105"/>
        <v>0.28639800929686071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2.1501512773116129</v>
      </c>
      <c r="P112" s="9">
        <f t="shared" si="108"/>
        <v>0.61579904550914821</v>
      </c>
      <c r="Q112" s="12">
        <f t="shared" si="109"/>
        <v>0.18473971365274447</v>
      </c>
      <c r="R112" s="9">
        <f t="shared" si="110"/>
        <v>0.19436706250000002</v>
      </c>
      <c r="S112" s="13">
        <f t="shared" si="111"/>
        <v>0.95046820833002221</v>
      </c>
      <c r="T112" s="2">
        <f t="shared" si="112"/>
        <v>0.01</v>
      </c>
      <c r="U112" s="14">
        <f t="shared" si="113"/>
        <v>9.504682083300223E-3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1.9454682083300222E-2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3500</v>
      </c>
      <c r="AX112" s="1">
        <f t="shared" si="120"/>
        <v>8867264.3627037331</v>
      </c>
    </row>
    <row r="113" spans="1:53" x14ac:dyDescent="0.15">
      <c r="C113" s="7">
        <v>8</v>
      </c>
      <c r="D113" s="7">
        <f t="shared" si="121"/>
        <v>22.591170649677402</v>
      </c>
      <c r="E113" s="10">
        <f t="shared" si="122"/>
        <v>23.279372312903199</v>
      </c>
      <c r="F113" s="7" t="s">
        <v>83</v>
      </c>
      <c r="G113" s="1">
        <v>9</v>
      </c>
      <c r="H113" s="9">
        <f t="shared" si="103"/>
        <v>22.591170649677402</v>
      </c>
      <c r="I113" s="9">
        <f t="shared" si="104"/>
        <v>295.74117064967737</v>
      </c>
      <c r="J113" s="9">
        <f t="shared" si="105"/>
        <v>0.26532258691079069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2.1822424401357985</v>
      </c>
      <c r="P113" s="9">
        <f t="shared" si="108"/>
        <v>0.57899820948334635</v>
      </c>
      <c r="Q113" s="12">
        <f t="shared" si="109"/>
        <v>0.1736994628450039</v>
      </c>
      <c r="R113" s="9">
        <f t="shared" si="110"/>
        <v>0.19436706250000002</v>
      </c>
      <c r="S113" s="13">
        <f t="shared" si="111"/>
        <v>0.89366717082017888</v>
      </c>
      <c r="T113" s="2">
        <f t="shared" si="112"/>
        <v>0.01</v>
      </c>
      <c r="U113" s="14">
        <f t="shared" si="113"/>
        <v>8.9366717082017891E-3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1.888667170820179E-2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3500</v>
      </c>
      <c r="AX113" s="1">
        <f t="shared" si="120"/>
        <v>8608370.4812622182</v>
      </c>
    </row>
    <row r="114" spans="1:53" x14ac:dyDescent="0.15">
      <c r="C114" s="7">
        <v>9</v>
      </c>
      <c r="D114" s="7">
        <f t="shared" si="121"/>
        <v>18.991713568000002</v>
      </c>
      <c r="E114" s="10">
        <f t="shared" si="122"/>
        <v>22.591170649677402</v>
      </c>
      <c r="F114" s="7" t="s">
        <v>83</v>
      </c>
      <c r="G114" s="1">
        <v>10</v>
      </c>
      <c r="H114" s="9">
        <f t="shared" si="103"/>
        <v>18.991713568000002</v>
      </c>
      <c r="I114" s="9">
        <f t="shared" si="104"/>
        <v>292.141713568</v>
      </c>
      <c r="J114" s="9">
        <f t="shared" si="105"/>
        <v>0.17684969694317695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2.2511344389857859</v>
      </c>
      <c r="P114" s="9">
        <f t="shared" si="108"/>
        <v>0.3981124433129849</v>
      </c>
      <c r="Q114" s="12">
        <f t="shared" si="109"/>
        <v>0.11943373299389547</v>
      </c>
      <c r="R114" s="9">
        <f t="shared" si="110"/>
        <v>0.19436706250000002</v>
      </c>
      <c r="S114" s="13">
        <f t="shared" si="111"/>
        <v>0.61447516599627294</v>
      </c>
      <c r="T114" s="2">
        <f t="shared" si="112"/>
        <v>0.01</v>
      </c>
      <c r="U114" s="14">
        <f t="shared" si="113"/>
        <v>6.1447516599627298E-3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1.6094751659962731E-2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3500</v>
      </c>
      <c r="AX114" s="1">
        <f t="shared" si="120"/>
        <v>7335839.1162537253</v>
      </c>
    </row>
    <row r="115" spans="1:53" x14ac:dyDescent="0.15">
      <c r="C115" s="7">
        <v>10</v>
      </c>
      <c r="D115" s="7">
        <f t="shared" si="121"/>
        <v>11.113112638548399</v>
      </c>
      <c r="E115" s="10">
        <f t="shared" si="122"/>
        <v>18.991713568000002</v>
      </c>
      <c r="F115" s="7" t="s">
        <v>83</v>
      </c>
      <c r="G115" s="1">
        <v>11</v>
      </c>
      <c r="H115" s="9">
        <f t="shared" si="103"/>
        <v>11.113112638548399</v>
      </c>
      <c r="I115" s="9">
        <f t="shared" si="104"/>
        <v>284.26311263854836</v>
      </c>
      <c r="J115" s="9">
        <f t="shared" si="105"/>
        <v>7.0214721293034868E-2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1.7603708958891611</v>
      </c>
      <c r="O115" s="9">
        <f t="shared" si="123"/>
        <v>0.74054130811697361</v>
      </c>
      <c r="P115" s="9">
        <f t="shared" si="108"/>
        <v>5.1996901555412763E-2</v>
      </c>
      <c r="Q115" s="12">
        <f t="shared" si="109"/>
        <v>1.5599070466623828E-2</v>
      </c>
      <c r="R115" s="9">
        <f t="shared" si="110"/>
        <v>0.19436706250000002</v>
      </c>
      <c r="S115" s="13">
        <f t="shared" si="111"/>
        <v>8.0255729885426577E-2</v>
      </c>
      <c r="T115" s="2">
        <f t="shared" si="112"/>
        <v>0.01</v>
      </c>
      <c r="U115" s="14">
        <f t="shared" si="113"/>
        <v>8.0255729885426574E-4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6.2925572988542658E-3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3500</v>
      </c>
      <c r="AX115" s="1">
        <f t="shared" si="120"/>
        <v>2868089.483420454</v>
      </c>
    </row>
    <row r="116" spans="1:53" x14ac:dyDescent="0.15">
      <c r="C116" s="7">
        <v>11</v>
      </c>
      <c r="D116" s="7">
        <f t="shared" si="121"/>
        <v>8.9855285720999998</v>
      </c>
      <c r="E116" s="10">
        <f t="shared" si="122"/>
        <v>11.113112638548399</v>
      </c>
      <c r="F116" s="7" t="s">
        <v>85</v>
      </c>
      <c r="G116" s="1">
        <v>12</v>
      </c>
      <c r="H116" s="9">
        <f t="shared" si="103"/>
        <v>8.9855285720999998</v>
      </c>
      <c r="I116" s="9">
        <f t="shared" si="104"/>
        <v>282.13552857209999</v>
      </c>
      <c r="J116" s="9">
        <f t="shared" si="105"/>
        <v>5.4231293478177837E-2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1.3364346148948945</v>
      </c>
      <c r="P116" s="9">
        <f t="shared" si="108"/>
        <v>7.2476577814760593E-2</v>
      </c>
      <c r="Q116" s="12">
        <f t="shared" si="109"/>
        <v>2.1742973344428176E-2</v>
      </c>
      <c r="R116" s="9">
        <f t="shared" si="110"/>
        <v>0.19436706250000002</v>
      </c>
      <c r="S116" s="13">
        <f t="shared" si="111"/>
        <v>0.11186552425480101</v>
      </c>
      <c r="T116" s="2">
        <f t="shared" si="112"/>
        <v>0.01</v>
      </c>
      <c r="U116" s="14">
        <f t="shared" si="113"/>
        <v>1.1186552425480102E-3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6.6086552425480101E-3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3500</v>
      </c>
      <c r="AX116" s="1">
        <f t="shared" si="120"/>
        <v>3012164.005904966</v>
      </c>
      <c r="AY116" s="1">
        <f>SUM(AX105:AX116)</f>
        <v>55416043.978758805</v>
      </c>
    </row>
    <row r="117" spans="1:53" x14ac:dyDescent="0.15">
      <c r="C117" s="7">
        <v>12</v>
      </c>
      <c r="D117" s="7">
        <f t="shared" si="121"/>
        <v>3.6857058221935501</v>
      </c>
      <c r="E117" s="10">
        <f t="shared" si="122"/>
        <v>8.9855285720999998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2.5854627371935499</v>
      </c>
      <c r="E121" s="7"/>
      <c r="F121" s="7"/>
      <c r="G121" s="1">
        <v>1</v>
      </c>
      <c r="H121" s="9">
        <f t="shared" ref="H121:H132" si="124">E122</f>
        <v>2.5854627371935499</v>
      </c>
      <c r="I121" s="9">
        <f t="shared" ref="I121:I132" si="125">H121+273.15</f>
        <v>275.73546273719353</v>
      </c>
      <c r="J121" s="9">
        <f t="shared" ref="J121:J132" si="126">EXP(($C$15*(I121-$C$13))/($C$16*I121*$C$13))</f>
        <v>2.4342559306851599E-2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6.930326634660651E-3</v>
      </c>
      <c r="Q121" s="12">
        <f t="shared" ref="Q121:Q132" si="130">P121*$B$123</f>
        <v>2.2870077894380147E-3</v>
      </c>
      <c r="R121" s="9">
        <f t="shared" ref="R121:R132" si="131">L121*$B$123</f>
        <v>9.3951000000000007E-2</v>
      </c>
      <c r="S121" s="13">
        <f t="shared" ref="S121:S132" si="132">Q121/R121</f>
        <v>2.4342559306851599E-2</v>
      </c>
      <c r="T121" s="2">
        <f t="shared" ref="T121:T132" si="133">$B$122/100</f>
        <v>0.01</v>
      </c>
      <c r="U121" s="14">
        <f t="shared" ref="U121:U132" si="134">S121*T121</f>
        <v>2.43425593068516E-4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5.7334255930685165E-3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1666.6666666666667</v>
      </c>
      <c r="AX121" s="1">
        <f t="shared" ref="AX121:AX132" si="141">AW121*10000*AV121*0.67*AU121*AT121</f>
        <v>601504.85914872459</v>
      </c>
      <c r="AZ121" s="1">
        <f t="shared" ref="AZ121:AZ132" si="142">$E$9/12</f>
        <v>127.83333333333333</v>
      </c>
      <c r="BA121" s="1">
        <f t="shared" ref="BA121:BA132" si="143">AZ121*10000*AV121*0.67*AU121*AT121</f>
        <v>46135.422696707166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1.3878421066129001</v>
      </c>
      <c r="E122" s="10">
        <f t="shared" ref="E122:E133" si="145">D121</f>
        <v>2.5854627371935499</v>
      </c>
      <c r="F122" s="7" t="s">
        <v>83</v>
      </c>
      <c r="G122" s="1">
        <v>2</v>
      </c>
      <c r="H122" s="9">
        <f t="shared" si="124"/>
        <v>1.3878421066129001</v>
      </c>
      <c r="I122" s="9">
        <f t="shared" si="125"/>
        <v>274.53784210661286</v>
      </c>
      <c r="J122" s="9">
        <f t="shared" si="126"/>
        <v>2.0867310841361675E-2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0.56246967336533937</v>
      </c>
      <c r="P122" s="9">
        <f t="shared" si="129"/>
        <v>1.1737229512953706E-2</v>
      </c>
      <c r="Q122" s="12">
        <f t="shared" si="130"/>
        <v>3.8732857392747232E-3</v>
      </c>
      <c r="R122" s="9">
        <f t="shared" si="131"/>
        <v>9.3951000000000007E-2</v>
      </c>
      <c r="S122" s="13">
        <f t="shared" si="132"/>
        <v>4.1226657930992998E-2</v>
      </c>
      <c r="T122" s="2">
        <f t="shared" si="133"/>
        <v>0.01</v>
      </c>
      <c r="U122" s="14">
        <f t="shared" si="134"/>
        <v>4.1226657930993E-4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5.9022665793099305E-3</v>
      </c>
      <c r="AU122" s="9">
        <f t="shared" si="138"/>
        <v>28.47</v>
      </c>
      <c r="AV122" s="1">
        <f t="shared" si="139"/>
        <v>0.33</v>
      </c>
      <c r="AW122" s="1">
        <f t="shared" si="140"/>
        <v>1666.6666666666667</v>
      </c>
      <c r="AX122" s="1">
        <f t="shared" si="141"/>
        <v>619218.29625523451</v>
      </c>
      <c r="AZ122" s="1">
        <f t="shared" si="142"/>
        <v>127.83333333333333</v>
      </c>
      <c r="BA122" s="1">
        <f t="shared" si="143"/>
        <v>47494.043322776481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2.0500812206071402</v>
      </c>
      <c r="E123" s="10">
        <f t="shared" si="145"/>
        <v>1.3878421066129001</v>
      </c>
      <c r="F123" s="7" t="s">
        <v>83</v>
      </c>
      <c r="G123" s="1">
        <v>3</v>
      </c>
      <c r="H123" s="9">
        <f t="shared" si="124"/>
        <v>2.0500812206071402</v>
      </c>
      <c r="I123" s="9">
        <f t="shared" si="125"/>
        <v>275.2000812206071</v>
      </c>
      <c r="J123" s="9">
        <f t="shared" si="126"/>
        <v>2.2726444471988176E-2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0.83543244385238558</v>
      </c>
      <c r="P123" s="9">
        <f t="shared" si="129"/>
        <v>1.8986409045308621E-2</v>
      </c>
      <c r="Q123" s="12">
        <f t="shared" si="130"/>
        <v>6.2655149849518447E-3</v>
      </c>
      <c r="R123" s="9">
        <f t="shared" si="131"/>
        <v>9.3951000000000007E-2</v>
      </c>
      <c r="S123" s="13">
        <f t="shared" si="132"/>
        <v>6.6689178241336911E-2</v>
      </c>
      <c r="T123" s="2">
        <f t="shared" si="133"/>
        <v>0.01</v>
      </c>
      <c r="U123" s="14">
        <f t="shared" si="134"/>
        <v>6.6689178241336909E-4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6.1568917824133687E-3</v>
      </c>
      <c r="AU123" s="9">
        <f t="shared" si="138"/>
        <v>28.47</v>
      </c>
      <c r="AV123" s="1">
        <f t="shared" si="139"/>
        <v>0.33</v>
      </c>
      <c r="AW123" s="1">
        <f t="shared" si="140"/>
        <v>1666.6666666666667</v>
      </c>
      <c r="AX123" s="1">
        <f t="shared" si="141"/>
        <v>645931.52283196233</v>
      </c>
      <c r="AZ123" s="1">
        <f t="shared" si="142"/>
        <v>127.83333333333333</v>
      </c>
      <c r="BA123" s="1">
        <f t="shared" si="143"/>
        <v>49542.9478012115</v>
      </c>
    </row>
    <row r="124" spans="1:53" x14ac:dyDescent="0.15">
      <c r="C124" s="7">
        <v>3</v>
      </c>
      <c r="D124" s="7">
        <f t="shared" si="144"/>
        <v>5.4464906608064503</v>
      </c>
      <c r="E124" s="10">
        <f t="shared" si="145"/>
        <v>2.0500812206071402</v>
      </c>
      <c r="F124" s="7" t="s">
        <v>83</v>
      </c>
      <c r="G124" s="1">
        <v>4</v>
      </c>
      <c r="H124" s="9">
        <f t="shared" si="124"/>
        <v>5.4464906608064503</v>
      </c>
      <c r="I124" s="9">
        <f t="shared" si="125"/>
        <v>278.59649066080641</v>
      </c>
      <c r="J124" s="9">
        <f t="shared" si="126"/>
        <v>3.4982961446537369E-2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1.101146034807077</v>
      </c>
      <c r="P124" s="9">
        <f t="shared" si="129"/>
        <v>3.8521349282663472E-2</v>
      </c>
      <c r="Q124" s="12">
        <f t="shared" si="130"/>
        <v>1.2712045263278947E-2</v>
      </c>
      <c r="R124" s="9">
        <f t="shared" si="131"/>
        <v>9.3951000000000007E-2</v>
      </c>
      <c r="S124" s="13">
        <f t="shared" si="132"/>
        <v>0.1353050554361204</v>
      </c>
      <c r="T124" s="2">
        <f t="shared" si="133"/>
        <v>0.01</v>
      </c>
      <c r="U124" s="14">
        <f t="shared" si="134"/>
        <v>1.353050554361204E-3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6.8430505543612043E-3</v>
      </c>
      <c r="AU124" s="9">
        <f t="shared" si="138"/>
        <v>28.47</v>
      </c>
      <c r="AV124" s="1">
        <f t="shared" si="139"/>
        <v>0.33</v>
      </c>
      <c r="AW124" s="1">
        <f t="shared" si="140"/>
        <v>1666.6666666666667</v>
      </c>
      <c r="AX124" s="1">
        <f t="shared" si="141"/>
        <v>717917.7776066151</v>
      </c>
      <c r="AZ124" s="1">
        <f t="shared" si="142"/>
        <v>127.83333333333333</v>
      </c>
      <c r="BA124" s="1">
        <f t="shared" si="143"/>
        <v>55064.29354242736</v>
      </c>
    </row>
    <row r="125" spans="1:53" x14ac:dyDescent="0.15">
      <c r="C125" s="7">
        <v>4</v>
      </c>
      <c r="D125" s="7">
        <f t="shared" si="144"/>
        <v>10.257646353866701</v>
      </c>
      <c r="E125" s="10">
        <f t="shared" si="145"/>
        <v>5.4464906608064503</v>
      </c>
      <c r="F125" s="7" t="s">
        <v>83</v>
      </c>
      <c r="G125" s="1">
        <v>5</v>
      </c>
      <c r="H125" s="9">
        <f t="shared" si="124"/>
        <v>10.257646353866701</v>
      </c>
      <c r="I125" s="9">
        <f t="shared" si="125"/>
        <v>283.40764635386665</v>
      </c>
      <c r="J125" s="9">
        <f t="shared" si="126"/>
        <v>6.3317773774256833E-2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1.0094934512481928</v>
      </c>
      <c r="O125" s="9">
        <f t="shared" si="146"/>
        <v>0.33783123427622064</v>
      </c>
      <c r="P125" s="9">
        <f t="shared" si="129"/>
        <v>2.13907216657797E-2</v>
      </c>
      <c r="Q125" s="12">
        <f t="shared" si="130"/>
        <v>7.0589381497073011E-3</v>
      </c>
      <c r="R125" s="9">
        <f t="shared" si="131"/>
        <v>9.3951000000000007E-2</v>
      </c>
      <c r="S125" s="13">
        <f t="shared" si="132"/>
        <v>7.513425242634246E-2</v>
      </c>
      <c r="T125" s="2">
        <f t="shared" si="133"/>
        <v>0.01</v>
      </c>
      <c r="U125" s="14">
        <f t="shared" si="134"/>
        <v>7.5134252426342467E-4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6.2413425242634248E-3</v>
      </c>
      <c r="AU125" s="9">
        <f t="shared" si="138"/>
        <v>28.47</v>
      </c>
      <c r="AV125" s="1">
        <f t="shared" si="139"/>
        <v>0.33</v>
      </c>
      <c r="AW125" s="1">
        <f t="shared" si="140"/>
        <v>1666.6666666666667</v>
      </c>
      <c r="AX125" s="1">
        <f t="shared" si="141"/>
        <v>654791.41483839834</v>
      </c>
      <c r="AZ125" s="1">
        <f t="shared" si="142"/>
        <v>127.83333333333333</v>
      </c>
      <c r="BA125" s="1">
        <f t="shared" si="143"/>
        <v>50222.501518105142</v>
      </c>
    </row>
    <row r="126" spans="1:53" x14ac:dyDescent="0.15">
      <c r="C126" s="7">
        <v>5</v>
      </c>
      <c r="D126" s="7">
        <f t="shared" si="144"/>
        <v>17.166980600322599</v>
      </c>
      <c r="E126" s="10">
        <f t="shared" si="145"/>
        <v>10.257646353866701</v>
      </c>
      <c r="F126" s="7" t="s">
        <v>85</v>
      </c>
      <c r="G126" s="1">
        <v>6</v>
      </c>
      <c r="H126" s="9">
        <f t="shared" si="124"/>
        <v>17.166980600322599</v>
      </c>
      <c r="I126" s="9">
        <f t="shared" si="125"/>
        <v>290.31698060032255</v>
      </c>
      <c r="J126" s="9">
        <f t="shared" si="126"/>
        <v>0.14342569027597665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0.60114051261044088</v>
      </c>
      <c r="P126" s="9">
        <f t="shared" si="129"/>
        <v>8.6218992974006925E-2</v>
      </c>
      <c r="Q126" s="12">
        <f t="shared" si="130"/>
        <v>2.8452267681422286E-2</v>
      </c>
      <c r="R126" s="9">
        <f t="shared" si="131"/>
        <v>9.3951000000000007E-2</v>
      </c>
      <c r="S126" s="13">
        <f t="shared" si="132"/>
        <v>0.30284156295752346</v>
      </c>
      <c r="T126" s="2">
        <f t="shared" si="133"/>
        <v>0.01</v>
      </c>
      <c r="U126" s="14">
        <f t="shared" si="134"/>
        <v>3.0284156295752348E-3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8.5184156295752336E-3</v>
      </c>
      <c r="AU126" s="9">
        <f t="shared" si="138"/>
        <v>28.47</v>
      </c>
      <c r="AV126" s="1">
        <f t="shared" si="139"/>
        <v>0.33</v>
      </c>
      <c r="AW126" s="1">
        <f t="shared" si="140"/>
        <v>1666.6666666666667</v>
      </c>
      <c r="AX126" s="1">
        <f t="shared" si="141"/>
        <v>893683.59460921551</v>
      </c>
      <c r="AZ126" s="1">
        <f t="shared" si="142"/>
        <v>127.83333333333333</v>
      </c>
      <c r="BA126" s="1">
        <f t="shared" si="143"/>
        <v>68545.531706526817</v>
      </c>
    </row>
    <row r="127" spans="1:53" x14ac:dyDescent="0.15">
      <c r="C127" s="7">
        <v>6</v>
      </c>
      <c r="D127" s="7">
        <f t="shared" si="144"/>
        <v>18.871665187333299</v>
      </c>
      <c r="E127" s="10">
        <f t="shared" si="145"/>
        <v>17.166980600322599</v>
      </c>
      <c r="F127" s="7" t="s">
        <v>83</v>
      </c>
      <c r="G127" s="1">
        <v>7</v>
      </c>
      <c r="H127" s="9">
        <f t="shared" si="124"/>
        <v>18.871665187333299</v>
      </c>
      <c r="I127" s="9">
        <f t="shared" si="125"/>
        <v>292.02166518733327</v>
      </c>
      <c r="J127" s="9">
        <f t="shared" si="126"/>
        <v>0.17444314116776444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0.79962151963643402</v>
      </c>
      <c r="P127" s="9">
        <f t="shared" si="129"/>
        <v>0.13948848963072077</v>
      </c>
      <c r="Q127" s="12">
        <f t="shared" si="130"/>
        <v>4.6031201578137858E-2</v>
      </c>
      <c r="R127" s="9">
        <f t="shared" si="131"/>
        <v>9.3951000000000007E-2</v>
      </c>
      <c r="S127" s="13">
        <f t="shared" si="132"/>
        <v>0.48994903277386992</v>
      </c>
      <c r="T127" s="2">
        <f t="shared" si="133"/>
        <v>0.01</v>
      </c>
      <c r="U127" s="14">
        <f t="shared" si="134"/>
        <v>4.8994903277386993E-3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1.4849490327738701E-2</v>
      </c>
      <c r="AU127" s="9">
        <f t="shared" si="138"/>
        <v>28.47</v>
      </c>
      <c r="AV127" s="1">
        <f t="shared" si="139"/>
        <v>0.33</v>
      </c>
      <c r="AW127" s="1">
        <f t="shared" si="140"/>
        <v>1666.6666666666667</v>
      </c>
      <c r="AX127" s="1">
        <f t="shared" si="141"/>
        <v>1557888.9867892065</v>
      </c>
      <c r="AZ127" s="1">
        <f t="shared" si="142"/>
        <v>127.83333333333333</v>
      </c>
      <c r="BA127" s="1">
        <f t="shared" si="143"/>
        <v>119490.08528673211</v>
      </c>
    </row>
    <row r="128" spans="1:53" x14ac:dyDescent="0.15">
      <c r="C128" s="7">
        <v>7</v>
      </c>
      <c r="D128" s="7">
        <f t="shared" si="144"/>
        <v>23.279372312903199</v>
      </c>
      <c r="E128" s="10">
        <f t="shared" si="145"/>
        <v>18.871665187333299</v>
      </c>
      <c r="F128" s="7" t="s">
        <v>83</v>
      </c>
      <c r="G128" s="1">
        <v>8</v>
      </c>
      <c r="H128" s="9">
        <f t="shared" si="124"/>
        <v>23.279372312903199</v>
      </c>
      <c r="I128" s="9">
        <f t="shared" si="125"/>
        <v>296.42937231290318</v>
      </c>
      <c r="J128" s="9">
        <f t="shared" si="126"/>
        <v>0.28639800929686071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0.94483303000571317</v>
      </c>
      <c r="P128" s="9">
        <f t="shared" si="129"/>
        <v>0.27059829891155729</v>
      </c>
      <c r="Q128" s="12">
        <f t="shared" si="130"/>
        <v>8.9297438640813909E-2</v>
      </c>
      <c r="R128" s="9">
        <f t="shared" si="131"/>
        <v>9.3951000000000007E-2</v>
      </c>
      <c r="S128" s="13">
        <f t="shared" si="132"/>
        <v>0.9504682083300221</v>
      </c>
      <c r="T128" s="2">
        <f t="shared" si="133"/>
        <v>0.01</v>
      </c>
      <c r="U128" s="14">
        <f t="shared" si="134"/>
        <v>9.5046820833002213E-3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1.9454682083300222E-2</v>
      </c>
      <c r="AU128" s="9">
        <f t="shared" si="138"/>
        <v>28.47</v>
      </c>
      <c r="AV128" s="1">
        <f t="shared" si="139"/>
        <v>0.33</v>
      </c>
      <c r="AW128" s="1">
        <f t="shared" si="140"/>
        <v>1666.6666666666667</v>
      </c>
      <c r="AX128" s="1">
        <f t="shared" si="141"/>
        <v>2041028.6339890889</v>
      </c>
      <c r="AZ128" s="1">
        <f t="shared" si="142"/>
        <v>127.83333333333333</v>
      </c>
      <c r="BA128" s="1">
        <f t="shared" si="143"/>
        <v>156546.89622696309</v>
      </c>
    </row>
    <row r="129" spans="1:54" x14ac:dyDescent="0.15">
      <c r="C129" s="7">
        <v>8</v>
      </c>
      <c r="D129" s="7">
        <f t="shared" si="144"/>
        <v>22.591170649677402</v>
      </c>
      <c r="E129" s="10">
        <f t="shared" si="145"/>
        <v>23.279372312903199</v>
      </c>
      <c r="F129" s="7" t="s">
        <v>83</v>
      </c>
      <c r="G129" s="1">
        <v>9</v>
      </c>
      <c r="H129" s="9">
        <f t="shared" si="124"/>
        <v>22.591170649677402</v>
      </c>
      <c r="I129" s="9">
        <f t="shared" si="125"/>
        <v>295.74117064967737</v>
      </c>
      <c r="J129" s="9">
        <f t="shared" si="126"/>
        <v>0.26532258691079069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0.95893473109415595</v>
      </c>
      <c r="P129" s="9">
        <f t="shared" si="129"/>
        <v>0.25442704353250489</v>
      </c>
      <c r="Q129" s="12">
        <f t="shared" si="130"/>
        <v>8.3960924365726622E-2</v>
      </c>
      <c r="R129" s="9">
        <f t="shared" si="131"/>
        <v>9.3951000000000007E-2</v>
      </c>
      <c r="S129" s="13">
        <f t="shared" si="132"/>
        <v>0.89366717082017877</v>
      </c>
      <c r="T129" s="2">
        <f t="shared" si="133"/>
        <v>0.01</v>
      </c>
      <c r="U129" s="14">
        <f t="shared" si="134"/>
        <v>8.9366717082017873E-3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1.888667170820179E-2</v>
      </c>
      <c r="AU129" s="9">
        <f t="shared" si="138"/>
        <v>28.47</v>
      </c>
      <c r="AV129" s="1">
        <f t="shared" si="139"/>
        <v>0.33</v>
      </c>
      <c r="AW129" s="1">
        <f t="shared" si="140"/>
        <v>1666.6666666666667</v>
      </c>
      <c r="AX129" s="1">
        <f t="shared" si="141"/>
        <v>1981437.5579172811</v>
      </c>
      <c r="AZ129" s="1">
        <f t="shared" si="142"/>
        <v>127.83333333333333</v>
      </c>
      <c r="BA129" s="1">
        <f t="shared" si="143"/>
        <v>151976.26069225543</v>
      </c>
    </row>
    <row r="130" spans="1:54" x14ac:dyDescent="0.15">
      <c r="C130" s="7">
        <v>9</v>
      </c>
      <c r="D130" s="7">
        <f t="shared" si="144"/>
        <v>18.991713568000002</v>
      </c>
      <c r="E130" s="10">
        <f t="shared" si="145"/>
        <v>22.591170649677402</v>
      </c>
      <c r="F130" s="7" t="s">
        <v>83</v>
      </c>
      <c r="G130" s="1">
        <v>10</v>
      </c>
      <c r="H130" s="9">
        <f t="shared" si="124"/>
        <v>18.991713568000002</v>
      </c>
      <c r="I130" s="9">
        <f t="shared" si="125"/>
        <v>292.141713568</v>
      </c>
      <c r="J130" s="9">
        <f t="shared" si="126"/>
        <v>0.17684969694317695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0.98920768756165112</v>
      </c>
      <c r="P130" s="9">
        <f t="shared" si="129"/>
        <v>0.17494107975913886</v>
      </c>
      <c r="Q130" s="12">
        <f t="shared" si="130"/>
        <v>5.7730556320515825E-2</v>
      </c>
      <c r="R130" s="9">
        <f t="shared" si="131"/>
        <v>9.3951000000000007E-2</v>
      </c>
      <c r="S130" s="13">
        <f t="shared" si="132"/>
        <v>0.61447516599627272</v>
      </c>
      <c r="T130" s="2">
        <f t="shared" si="133"/>
        <v>0.01</v>
      </c>
      <c r="U130" s="14">
        <f t="shared" si="134"/>
        <v>6.1447516599627272E-3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1.6094751659962728E-2</v>
      </c>
      <c r="AU130" s="9">
        <f t="shared" si="138"/>
        <v>28.47</v>
      </c>
      <c r="AV130" s="1">
        <f t="shared" si="139"/>
        <v>0.33</v>
      </c>
      <c r="AW130" s="1">
        <f t="shared" si="140"/>
        <v>1666.6666666666667</v>
      </c>
      <c r="AX130" s="1">
        <f t="shared" si="141"/>
        <v>1688531.7814124268</v>
      </c>
      <c r="AZ130" s="1">
        <f t="shared" si="142"/>
        <v>127.83333333333333</v>
      </c>
      <c r="BA130" s="1">
        <f t="shared" si="143"/>
        <v>129510.38763433312</v>
      </c>
    </row>
    <row r="131" spans="1:54" x14ac:dyDescent="0.15">
      <c r="C131" s="7">
        <v>10</v>
      </c>
      <c r="D131" s="7">
        <f t="shared" si="144"/>
        <v>11.113112638548399</v>
      </c>
      <c r="E131" s="10">
        <f t="shared" si="145"/>
        <v>18.991713568000002</v>
      </c>
      <c r="F131" s="7" t="s">
        <v>83</v>
      </c>
      <c r="G131" s="1">
        <v>11</v>
      </c>
      <c r="H131" s="9">
        <f t="shared" si="124"/>
        <v>11.113112638548399</v>
      </c>
      <c r="I131" s="9">
        <f t="shared" si="125"/>
        <v>284.26311263854836</v>
      </c>
      <c r="J131" s="9">
        <f t="shared" si="126"/>
        <v>7.0214721293034868E-2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0.77355327741238666</v>
      </c>
      <c r="O131" s="9">
        <f t="shared" si="146"/>
        <v>0.32541333039012554</v>
      </c>
      <c r="P131" s="9">
        <f t="shared" si="129"/>
        <v>2.2848806298380937E-2</v>
      </c>
      <c r="Q131" s="12">
        <f t="shared" si="130"/>
        <v>7.54010607846571E-3</v>
      </c>
      <c r="R131" s="9">
        <f t="shared" si="131"/>
        <v>9.3951000000000007E-2</v>
      </c>
      <c r="S131" s="13">
        <f t="shared" si="132"/>
        <v>8.0255729885426549E-2</v>
      </c>
      <c r="T131" s="2">
        <f t="shared" si="133"/>
        <v>0.01</v>
      </c>
      <c r="U131" s="14">
        <f t="shared" si="134"/>
        <v>8.0255729885426552E-4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6.2925572988542658E-3</v>
      </c>
      <c r="AU131" s="9">
        <f t="shared" si="138"/>
        <v>28.47</v>
      </c>
      <c r="AV131" s="1">
        <f t="shared" si="139"/>
        <v>0.33</v>
      </c>
      <c r="AW131" s="1">
        <f t="shared" si="140"/>
        <v>1666.6666666666667</v>
      </c>
      <c r="AX131" s="1">
        <f t="shared" si="141"/>
        <v>660164.45670953393</v>
      </c>
      <c r="AZ131" s="1">
        <f t="shared" si="142"/>
        <v>127.83333333333333</v>
      </c>
      <c r="BA131" s="1">
        <f t="shared" si="143"/>
        <v>50634.613829621238</v>
      </c>
    </row>
    <row r="132" spans="1:54" x14ac:dyDescent="0.15">
      <c r="C132" s="7">
        <v>11</v>
      </c>
      <c r="D132" s="7">
        <f t="shared" si="144"/>
        <v>8.9855285720999998</v>
      </c>
      <c r="E132" s="10">
        <f t="shared" si="145"/>
        <v>11.113112638548399</v>
      </c>
      <c r="F132" s="7" t="s">
        <v>85</v>
      </c>
      <c r="G132" s="1">
        <v>12</v>
      </c>
      <c r="H132" s="9">
        <f t="shared" si="124"/>
        <v>8.9855285720999998</v>
      </c>
      <c r="I132" s="9">
        <f t="shared" si="125"/>
        <v>282.13552857209999</v>
      </c>
      <c r="J132" s="9">
        <f t="shared" si="126"/>
        <v>5.4231293478177837E-2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0.58726452409174468</v>
      </c>
      <c r="P132" s="9">
        <f t="shared" si="129"/>
        <v>3.1848114755341841E-2</v>
      </c>
      <c r="Q132" s="12">
        <f t="shared" si="130"/>
        <v>1.0509877869262808E-2</v>
      </c>
      <c r="R132" s="9">
        <f t="shared" si="131"/>
        <v>9.3951000000000007E-2</v>
      </c>
      <c r="S132" s="13">
        <f t="shared" si="132"/>
        <v>0.11186552425480099</v>
      </c>
      <c r="T132" s="2">
        <f t="shared" si="133"/>
        <v>0.01</v>
      </c>
      <c r="U132" s="14">
        <f t="shared" si="134"/>
        <v>1.11865524254801E-3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6.6086552425480101E-3</v>
      </c>
      <c r="AU132" s="9">
        <f t="shared" si="138"/>
        <v>28.47</v>
      </c>
      <c r="AV132" s="1">
        <f t="shared" si="139"/>
        <v>0.33</v>
      </c>
      <c r="AW132" s="1">
        <f t="shared" si="140"/>
        <v>1666.6666666666667</v>
      </c>
      <c r="AX132" s="1">
        <f t="shared" si="141"/>
        <v>693326.9083734348</v>
      </c>
      <c r="AY132" s="1">
        <f>SUM(AX121:AX132)</f>
        <v>12755425.790481122</v>
      </c>
      <c r="AZ132" s="1">
        <f t="shared" si="142"/>
        <v>127.83333333333333</v>
      </c>
      <c r="BA132" s="1">
        <f t="shared" si="143"/>
        <v>53178.173872242442</v>
      </c>
      <c r="BB132" s="1">
        <f>SUM(BA121:BA132)</f>
        <v>978341.15812990197</v>
      </c>
    </row>
    <row r="133" spans="1:54" x14ac:dyDescent="0.15">
      <c r="C133" s="7">
        <v>12</v>
      </c>
      <c r="D133" s="7">
        <f t="shared" si="144"/>
        <v>3.6857058221935501</v>
      </c>
      <c r="E133" s="10">
        <f t="shared" si="145"/>
        <v>8.9855285720999998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2.5854627371935499</v>
      </c>
      <c r="E136" s="7"/>
      <c r="F136" s="7"/>
      <c r="G136" s="1">
        <v>1</v>
      </c>
      <c r="H136" s="9">
        <f t="shared" ref="H136:H147" si="147">E137</f>
        <v>2.5854627371935499</v>
      </c>
      <c r="I136" s="9">
        <f t="shared" ref="I136:I147" si="148">H136+273.15</f>
        <v>275.73546273719353</v>
      </c>
      <c r="J136" s="9">
        <f t="shared" ref="J136:J147" si="149">EXP(($C$15*(I136-$C$13))/($C$16*I136*$C$13))</f>
        <v>2.4342559306851599E-2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1.8477168928200484E-2</v>
      </c>
      <c r="Q136" s="12">
        <f t="shared" ref="Q136:Q147" si="153">P136*$B$138</f>
        <v>4.804063921332126E-3</v>
      </c>
      <c r="R136" s="9">
        <f t="shared" ref="R136:R147" si="154">L136*$B$138</f>
        <v>0.19735245833333334</v>
      </c>
      <c r="S136" s="13">
        <f t="shared" ref="S136:S147" si="155">Q136/R136</f>
        <v>2.4342559306851599E-2</v>
      </c>
      <c r="T136" s="2">
        <f t="shared" ref="T136:T147" si="156">$B$137/100</f>
        <v>0.01</v>
      </c>
      <c r="U136" s="14">
        <f t="shared" ref="U136:U147" si="157">S136*T136</f>
        <v>2.43425593068516E-4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5.7334255930685165E-3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1.3878421066129001</v>
      </c>
      <c r="E137" s="10">
        <f t="shared" ref="E137:E148" si="166">D136</f>
        <v>2.5854627371935499</v>
      </c>
      <c r="F137" s="7" t="s">
        <v>83</v>
      </c>
      <c r="G137" s="1">
        <v>2</v>
      </c>
      <c r="H137" s="9">
        <f t="shared" si="147"/>
        <v>1.3878421066129001</v>
      </c>
      <c r="I137" s="9">
        <f t="shared" si="148"/>
        <v>274.53784210661286</v>
      </c>
      <c r="J137" s="9">
        <f t="shared" si="149"/>
        <v>2.0867310841361675E-2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1.499618664405133</v>
      </c>
      <c r="P137" s="9">
        <f t="shared" si="152"/>
        <v>3.1293008813649548E-2</v>
      </c>
      <c r="Q137" s="12">
        <f t="shared" si="153"/>
        <v>8.1361822915488827E-3</v>
      </c>
      <c r="R137" s="9">
        <f t="shared" si="154"/>
        <v>0.19735245833333334</v>
      </c>
      <c r="S137" s="13">
        <f t="shared" si="155"/>
        <v>4.1226657930992998E-2</v>
      </c>
      <c r="T137" s="2">
        <f t="shared" si="156"/>
        <v>0.01</v>
      </c>
      <c r="U137" s="14">
        <f t="shared" si="157"/>
        <v>4.1226657930993E-4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5.9022665793099305E-3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2.0500812206071402</v>
      </c>
      <c r="E138" s="10">
        <f t="shared" si="166"/>
        <v>1.3878421066129001</v>
      </c>
      <c r="F138" s="7" t="s">
        <v>83</v>
      </c>
      <c r="G138" s="1">
        <v>3</v>
      </c>
      <c r="H138" s="9">
        <f t="shared" si="147"/>
        <v>2.0500812206071402</v>
      </c>
      <c r="I138" s="9">
        <f t="shared" si="148"/>
        <v>275.2000812206071</v>
      </c>
      <c r="J138" s="9">
        <f t="shared" si="149"/>
        <v>2.2726444471988176E-2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2.2273735722581502</v>
      </c>
      <c r="P138" s="9">
        <f t="shared" si="152"/>
        <v>5.0620281808298792E-2</v>
      </c>
      <c r="Q138" s="12">
        <f t="shared" si="153"/>
        <v>1.3161273270157686E-2</v>
      </c>
      <c r="R138" s="9">
        <f t="shared" si="154"/>
        <v>0.19735245833333334</v>
      </c>
      <c r="S138" s="13">
        <f t="shared" si="155"/>
        <v>6.6689178241336924E-2</v>
      </c>
      <c r="T138" s="2">
        <f t="shared" si="156"/>
        <v>0.01</v>
      </c>
      <c r="U138" s="14">
        <f t="shared" si="157"/>
        <v>6.668917824133693E-4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6.1568917824133696E-3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5.4464906608064503</v>
      </c>
      <c r="E139" s="10">
        <f t="shared" si="166"/>
        <v>2.0500812206071402</v>
      </c>
      <c r="F139" s="7" t="s">
        <v>83</v>
      </c>
      <c r="G139" s="1">
        <v>4</v>
      </c>
      <c r="H139" s="9">
        <f t="shared" si="147"/>
        <v>5.4464906608064503</v>
      </c>
      <c r="I139" s="9">
        <f t="shared" si="148"/>
        <v>278.59649066080641</v>
      </c>
      <c r="J139" s="9">
        <f t="shared" si="149"/>
        <v>3.4982961446537369E-2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2.9358012071165183</v>
      </c>
      <c r="P139" s="9">
        <f t="shared" si="152"/>
        <v>0.10270302044325504</v>
      </c>
      <c r="Q139" s="12">
        <f t="shared" si="153"/>
        <v>2.6702785315246311E-2</v>
      </c>
      <c r="R139" s="9">
        <f t="shared" si="154"/>
        <v>0.19735245833333334</v>
      </c>
      <c r="S139" s="13">
        <f t="shared" si="155"/>
        <v>0.13530505543612042</v>
      </c>
      <c r="T139" s="2">
        <f t="shared" si="156"/>
        <v>0.01</v>
      </c>
      <c r="U139" s="14">
        <f t="shared" si="157"/>
        <v>1.3530505543612042E-3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6.8430505543612043E-3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10.257646353866701</v>
      </c>
      <c r="E140" s="10">
        <f t="shared" si="166"/>
        <v>5.4464906608064503</v>
      </c>
      <c r="F140" s="7" t="s">
        <v>83</v>
      </c>
      <c r="G140" s="1">
        <v>5</v>
      </c>
      <c r="H140" s="9">
        <f t="shared" si="147"/>
        <v>10.257646353866701</v>
      </c>
      <c r="I140" s="9">
        <f t="shared" si="148"/>
        <v>283.40764635386665</v>
      </c>
      <c r="J140" s="9">
        <f t="shared" si="149"/>
        <v>6.3317773774256833E-2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3.59214610333993</v>
      </c>
      <c r="P140" s="9">
        <f t="shared" si="152"/>
        <v>0.22744669433535589</v>
      </c>
      <c r="Q140" s="12">
        <f t="shared" si="153"/>
        <v>5.9136140527192529E-2</v>
      </c>
      <c r="R140" s="9">
        <f t="shared" si="154"/>
        <v>0.19735245833333334</v>
      </c>
      <c r="S140" s="13">
        <f t="shared" si="155"/>
        <v>0.29964734681596961</v>
      </c>
      <c r="T140" s="2">
        <f t="shared" si="156"/>
        <v>0.01</v>
      </c>
      <c r="U140" s="14">
        <f t="shared" si="157"/>
        <v>2.9964734681596963E-3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8.4864734681596964E-3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17.166980600322599</v>
      </c>
      <c r="E141" s="10">
        <f t="shared" si="166"/>
        <v>10.257646353866701</v>
      </c>
      <c r="F141" s="7" t="s">
        <v>85</v>
      </c>
      <c r="G141" s="1">
        <v>6</v>
      </c>
      <c r="H141" s="9">
        <f t="shared" si="147"/>
        <v>17.166980600322599</v>
      </c>
      <c r="I141" s="9">
        <f t="shared" si="148"/>
        <v>290.31698060032255</v>
      </c>
      <c r="J141" s="9">
        <f t="shared" si="149"/>
        <v>0.14342569027597665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4.1237473256712409</v>
      </c>
      <c r="P141" s="9">
        <f t="shared" si="152"/>
        <v>0.59145130670811041</v>
      </c>
      <c r="Q141" s="12">
        <f t="shared" si="153"/>
        <v>0.1537773397441087</v>
      </c>
      <c r="R141" s="9">
        <f t="shared" si="154"/>
        <v>0.19735245833333334</v>
      </c>
      <c r="S141" s="13">
        <f t="shared" si="155"/>
        <v>0.77920154145926501</v>
      </c>
      <c r="T141" s="2">
        <f t="shared" si="156"/>
        <v>0.01</v>
      </c>
      <c r="U141" s="14">
        <f t="shared" si="157"/>
        <v>7.7920154145926504E-3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1.328201541459265E-2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18.871665187333299</v>
      </c>
      <c r="E142" s="10">
        <f t="shared" si="166"/>
        <v>17.166980600322599</v>
      </c>
      <c r="F142" s="7" t="s">
        <v>83</v>
      </c>
      <c r="G142" s="1">
        <v>7</v>
      </c>
      <c r="H142" s="9">
        <f t="shared" si="147"/>
        <v>18.871665187333299</v>
      </c>
      <c r="I142" s="9">
        <f t="shared" si="148"/>
        <v>292.02166518733327</v>
      </c>
      <c r="J142" s="9">
        <f t="shared" si="149"/>
        <v>0.17444314116776444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4.2913439356297971</v>
      </c>
      <c r="P142" s="9">
        <f t="shared" si="152"/>
        <v>0.74859551596249851</v>
      </c>
      <c r="Q142" s="12">
        <f t="shared" si="153"/>
        <v>0.19463483415024962</v>
      </c>
      <c r="R142" s="9">
        <f t="shared" si="154"/>
        <v>0.19735245833333334</v>
      </c>
      <c r="S142" s="13">
        <f t="shared" si="155"/>
        <v>0.98622959041891645</v>
      </c>
      <c r="T142" s="2">
        <f t="shared" si="156"/>
        <v>0.01</v>
      </c>
      <c r="U142" s="14">
        <f t="shared" si="157"/>
        <v>9.8622959041891646E-3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1.9812295904189165E-2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23.279372312903199</v>
      </c>
      <c r="E143" s="10">
        <f t="shared" si="166"/>
        <v>18.871665187333299</v>
      </c>
      <c r="F143" s="7" t="s">
        <v>83</v>
      </c>
      <c r="G143" s="1">
        <v>8</v>
      </c>
      <c r="H143" s="9">
        <f t="shared" si="147"/>
        <v>23.279372312903199</v>
      </c>
      <c r="I143" s="9">
        <f t="shared" si="148"/>
        <v>296.42937231290318</v>
      </c>
      <c r="J143" s="9">
        <f t="shared" si="149"/>
        <v>0.28639800929686071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4.3017963363339655</v>
      </c>
      <c r="P143" s="9">
        <f t="shared" si="152"/>
        <v>1.2320259071265764</v>
      </c>
      <c r="Q143" s="12">
        <f t="shared" si="153"/>
        <v>0.32032673585290988</v>
      </c>
      <c r="R143" s="9">
        <f t="shared" si="154"/>
        <v>0.19735245833333334</v>
      </c>
      <c r="S143" s="13">
        <f t="shared" si="155"/>
        <v>1.6231200693323509</v>
      </c>
      <c r="T143" s="2">
        <f t="shared" si="156"/>
        <v>0.01</v>
      </c>
      <c r="U143" s="14">
        <f t="shared" si="157"/>
        <v>1.6231200693323507E-2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2.6181200693323508E-2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22.591170649677402</v>
      </c>
      <c r="E144" s="10">
        <f t="shared" si="166"/>
        <v>23.279372312903199</v>
      </c>
      <c r="F144" s="7" t="s">
        <v>83</v>
      </c>
      <c r="G144" s="1">
        <v>9</v>
      </c>
      <c r="H144" s="9">
        <f t="shared" si="147"/>
        <v>22.591170649677402</v>
      </c>
      <c r="I144" s="9">
        <f t="shared" si="148"/>
        <v>295.74117064967737</v>
      </c>
      <c r="J144" s="9">
        <f t="shared" si="149"/>
        <v>0.26532258691079069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3.8288183458740557</v>
      </c>
      <c r="P144" s="9">
        <f t="shared" si="152"/>
        <v>1.015871988338799</v>
      </c>
      <c r="Q144" s="12">
        <f t="shared" si="153"/>
        <v>0.26412671696808776</v>
      </c>
      <c r="R144" s="9">
        <f t="shared" si="154"/>
        <v>0.19735245833333334</v>
      </c>
      <c r="S144" s="13">
        <f t="shared" si="155"/>
        <v>1.3383502754344767</v>
      </c>
      <c r="T144" s="2">
        <f t="shared" si="156"/>
        <v>0.01</v>
      </c>
      <c r="U144" s="14">
        <f t="shared" si="157"/>
        <v>1.3383502754344767E-2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2.3333502754344766E-2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18.991713568000002</v>
      </c>
      <c r="E145" s="10">
        <f t="shared" si="166"/>
        <v>22.591170649677402</v>
      </c>
      <c r="F145" s="7" t="s">
        <v>83</v>
      </c>
      <c r="G145" s="1">
        <v>10</v>
      </c>
      <c r="H145" s="9">
        <f t="shared" si="147"/>
        <v>18.991713568000002</v>
      </c>
      <c r="I145" s="9">
        <f t="shared" si="148"/>
        <v>292.141713568</v>
      </c>
      <c r="J145" s="9">
        <f t="shared" si="149"/>
        <v>0.17684969694317695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3.5719942742019235</v>
      </c>
      <c r="P145" s="9">
        <f t="shared" si="152"/>
        <v>0.63170610487537349</v>
      </c>
      <c r="Q145" s="12">
        <f t="shared" si="153"/>
        <v>0.16424358726759711</v>
      </c>
      <c r="R145" s="9">
        <f t="shared" si="154"/>
        <v>0.19735245833333334</v>
      </c>
      <c r="S145" s="13">
        <f t="shared" si="155"/>
        <v>0.83223481812517119</v>
      </c>
      <c r="T145" s="2">
        <f t="shared" si="156"/>
        <v>0.01</v>
      </c>
      <c r="U145" s="14">
        <f t="shared" si="157"/>
        <v>8.3223481812517118E-3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1.8272348181251712E-2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11.113112638548399</v>
      </c>
      <c r="E146" s="10">
        <f t="shared" si="166"/>
        <v>18.991713568000002</v>
      </c>
      <c r="F146" s="7" t="s">
        <v>83</v>
      </c>
      <c r="G146" s="1">
        <v>11</v>
      </c>
      <c r="H146" s="9">
        <f t="shared" si="147"/>
        <v>11.113112638548399</v>
      </c>
      <c r="I146" s="9">
        <f t="shared" si="148"/>
        <v>284.26311263854836</v>
      </c>
      <c r="J146" s="9">
        <f t="shared" si="149"/>
        <v>7.0214721293034868E-2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3.6993360859932167</v>
      </c>
      <c r="P146" s="9">
        <f t="shared" si="152"/>
        <v>0.2597478522472802</v>
      </c>
      <c r="Q146" s="12">
        <f t="shared" si="153"/>
        <v>6.7534441584292851E-2</v>
      </c>
      <c r="R146" s="9">
        <f t="shared" si="154"/>
        <v>0.19735245833333334</v>
      </c>
      <c r="S146" s="13">
        <f t="shared" si="155"/>
        <v>0.3422021805789997</v>
      </c>
      <c r="T146" s="2">
        <f t="shared" si="156"/>
        <v>0.01</v>
      </c>
      <c r="U146" s="14">
        <f t="shared" si="157"/>
        <v>3.4220218057899971E-3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8.9120218057899964E-3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8.9855285720999998</v>
      </c>
      <c r="E147" s="10">
        <f t="shared" si="166"/>
        <v>11.113112638548399</v>
      </c>
      <c r="F147" s="7" t="s">
        <v>85</v>
      </c>
      <c r="G147" s="1">
        <v>12</v>
      </c>
      <c r="H147" s="9">
        <f t="shared" si="147"/>
        <v>8.9855285720999998</v>
      </c>
      <c r="I147" s="9">
        <f t="shared" si="148"/>
        <v>282.13552857209999</v>
      </c>
      <c r="J147" s="9">
        <f t="shared" si="149"/>
        <v>5.4231293478177837E-2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4.1986361504126037</v>
      </c>
      <c r="P147" s="9">
        <f t="shared" si="152"/>
        <v>0.22769746928111273</v>
      </c>
      <c r="Q147" s="12">
        <f t="shared" si="153"/>
        <v>5.9201342013089311E-2</v>
      </c>
      <c r="R147" s="9">
        <f t="shared" si="154"/>
        <v>0.19735245833333334</v>
      </c>
      <c r="S147" s="13">
        <f t="shared" si="155"/>
        <v>0.29997772773165426</v>
      </c>
      <c r="T147" s="2">
        <f t="shared" si="156"/>
        <v>0.01</v>
      </c>
      <c r="U147" s="14">
        <f t="shared" si="157"/>
        <v>2.9997772773165429E-3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8.4897772773165417E-3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3.6857058221935501</v>
      </c>
      <c r="E148" s="10">
        <f t="shared" si="166"/>
        <v>8.9855285720999998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58559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236920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296857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358058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660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5200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1500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810194.20109722286</v>
      </c>
      <c r="J13" s="6" t="s">
        <v>37</v>
      </c>
      <c r="K13" s="6">
        <f>I13/(10000*1000)</f>
        <v>8.1019420109722282E-2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12.2398703207419</v>
      </c>
      <c r="E26" s="7"/>
      <c r="F26" s="7"/>
      <c r="G26" s="1">
        <v>1</v>
      </c>
      <c r="H26" s="9">
        <f t="shared" ref="H26:H37" si="0">E27</f>
        <v>12.2398703207419</v>
      </c>
      <c r="I26" s="9">
        <f t="shared" ref="I26:I37" si="1">H26+273.15</f>
        <v>285.38987032074186</v>
      </c>
      <c r="J26" s="9">
        <f t="shared" ref="J26:J37" si="2">EXP(($C$15*(I26-$C$13))/($C$16*I26*$C$13))</f>
        <v>8.0382172009162561E-2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3.2580577651965745</v>
      </c>
      <c r="Q26" s="12">
        <f t="shared" ref="Q26:Q37" si="6">P26*$B$28</f>
        <v>0.32580577651965748</v>
      </c>
      <c r="R26" s="9">
        <f t="shared" ref="R26:R37" si="7">L26*$B$28</f>
        <v>4.0532094166666672</v>
      </c>
      <c r="S26" s="13">
        <f t="shared" ref="S26:S37" si="8">Q26/R26</f>
        <v>8.0382172009162561E-2</v>
      </c>
      <c r="T26" s="2">
        <f t="shared" ref="T26:T37" si="9">$B$27/100</f>
        <v>0.34</v>
      </c>
      <c r="U26" s="14">
        <f t="shared" ref="U26:U37" si="10">S26*T26</f>
        <v>2.7329938483115272E-2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4.022993848311527E-2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10.884805232645199</v>
      </c>
      <c r="E27" s="10">
        <f t="shared" ref="E27:E38" si="18">D26</f>
        <v>12.2398703207419</v>
      </c>
      <c r="F27" s="7" t="s">
        <v>83</v>
      </c>
      <c r="G27" s="1">
        <v>2</v>
      </c>
      <c r="H27" s="9">
        <f t="shared" si="0"/>
        <v>10.884805232645199</v>
      </c>
      <c r="I27" s="9">
        <f t="shared" si="1"/>
        <v>284.03480523264517</v>
      </c>
      <c r="J27" s="9">
        <f t="shared" si="2"/>
        <v>6.830791309942294E-2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77.806130568136766</v>
      </c>
      <c r="P27" s="9">
        <f t="shared" si="5"/>
        <v>5.3147744054506409</v>
      </c>
      <c r="Q27" s="12">
        <f t="shared" si="6"/>
        <v>0.53147744054506407</v>
      </c>
      <c r="R27" s="9">
        <f t="shared" si="7"/>
        <v>4.0532094166666672</v>
      </c>
      <c r="S27" s="13">
        <f t="shared" si="8"/>
        <v>0.13112508777850113</v>
      </c>
      <c r="T27" s="2">
        <f t="shared" si="9"/>
        <v>0.34</v>
      </c>
      <c r="U27" s="14">
        <f t="shared" si="10"/>
        <v>4.4582529844690383E-2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5.7482529844690385E-2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11.2416172028571</v>
      </c>
      <c r="E28" s="10">
        <f t="shared" si="18"/>
        <v>10.884805232645199</v>
      </c>
      <c r="F28" s="7" t="s">
        <v>83</v>
      </c>
      <c r="G28" s="1">
        <v>3</v>
      </c>
      <c r="H28" s="9">
        <f t="shared" si="0"/>
        <v>11.2416172028571</v>
      </c>
      <c r="I28" s="9">
        <f t="shared" si="1"/>
        <v>284.39161720285711</v>
      </c>
      <c r="J28" s="9">
        <f t="shared" si="2"/>
        <v>7.1309913634422906E-2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113.0234503293528</v>
      </c>
      <c r="P28" s="9">
        <f t="shared" si="5"/>
        <v>8.0596924816506359</v>
      </c>
      <c r="Q28" s="12">
        <f t="shared" si="6"/>
        <v>0.80596924816506366</v>
      </c>
      <c r="R28" s="9">
        <f t="shared" si="7"/>
        <v>4.0532094166666672</v>
      </c>
      <c r="S28" s="13">
        <f t="shared" si="8"/>
        <v>0.198847176474757</v>
      </c>
      <c r="T28" s="2">
        <f t="shared" si="9"/>
        <v>0.34</v>
      </c>
      <c r="U28" s="14">
        <f t="shared" si="10"/>
        <v>6.7608040001417388E-2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8.0508040001417383E-2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13.9968424890323</v>
      </c>
      <c r="E29" s="10">
        <f t="shared" si="18"/>
        <v>11.2416172028571</v>
      </c>
      <c r="F29" s="7" t="s">
        <v>83</v>
      </c>
      <c r="G29" s="1">
        <v>4</v>
      </c>
      <c r="H29" s="9">
        <f t="shared" si="0"/>
        <v>13.9968424890323</v>
      </c>
      <c r="I29" s="9">
        <f t="shared" si="1"/>
        <v>287.14684248903228</v>
      </c>
      <c r="J29" s="9">
        <f t="shared" si="2"/>
        <v>9.904239279344626E-2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145.49585201436884</v>
      </c>
      <c r="P29" s="9">
        <f t="shared" si="5"/>
        <v>14.410257325024247</v>
      </c>
      <c r="Q29" s="12">
        <f t="shared" si="6"/>
        <v>1.4410257325024247</v>
      </c>
      <c r="R29" s="9">
        <f t="shared" si="7"/>
        <v>4.0532094166666672</v>
      </c>
      <c r="S29" s="13">
        <f t="shared" si="8"/>
        <v>0.35552708591294913</v>
      </c>
      <c r="T29" s="2">
        <f t="shared" si="9"/>
        <v>0.34</v>
      </c>
      <c r="U29" s="14">
        <f t="shared" si="10"/>
        <v>0.12087920921040271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0.13377920921040271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15.577872735333299</v>
      </c>
      <c r="E30" s="10">
        <f t="shared" si="18"/>
        <v>13.9968424890323</v>
      </c>
      <c r="F30" s="7" t="s">
        <v>83</v>
      </c>
      <c r="G30" s="1">
        <v>5</v>
      </c>
      <c r="H30" s="9">
        <f t="shared" si="0"/>
        <v>15.577872735333299</v>
      </c>
      <c r="I30" s="9">
        <f t="shared" si="1"/>
        <v>288.72787273533328</v>
      </c>
      <c r="J30" s="9">
        <f t="shared" si="2"/>
        <v>0.11925059732665948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124.53131495487736</v>
      </c>
      <c r="O30" s="9">
        <f t="shared" si="19"/>
        <v>47.086373901133896</v>
      </c>
      <c r="P30" s="9">
        <f t="shared" si="5"/>
        <v>5.6150782136566466</v>
      </c>
      <c r="Q30" s="12">
        <f t="shared" si="6"/>
        <v>0.56150782136566468</v>
      </c>
      <c r="R30" s="9">
        <f t="shared" si="7"/>
        <v>4.0532094166666672</v>
      </c>
      <c r="S30" s="13">
        <f t="shared" si="8"/>
        <v>0.13853412534194817</v>
      </c>
      <c r="T30" s="2">
        <f t="shared" si="9"/>
        <v>0.34</v>
      </c>
      <c r="U30" s="14">
        <f t="shared" si="10"/>
        <v>4.7101602616262381E-2</v>
      </c>
      <c r="V30" s="13"/>
      <c r="W30" s="2"/>
      <c r="X30" s="14"/>
      <c r="Y30" s="2">
        <v>0.04</v>
      </c>
      <c r="Z30" s="2">
        <v>0.63</v>
      </c>
      <c r="AA30" s="2">
        <f t="shared" si="11"/>
        <v>2.52E-2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1.4999999999999999E-2</v>
      </c>
      <c r="AO30" s="2">
        <v>0.03</v>
      </c>
      <c r="AP30" s="2">
        <f t="shared" si="12"/>
        <v>4.4999999999999999E-4</v>
      </c>
      <c r="AQ30" s="1">
        <f t="shared" si="13"/>
        <v>7.2751602616262373E-2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20.82149424</v>
      </c>
      <c r="E31" s="10">
        <f t="shared" si="18"/>
        <v>15.577872735333299</v>
      </c>
      <c r="F31" s="7" t="s">
        <v>85</v>
      </c>
      <c r="G31" s="1">
        <v>6</v>
      </c>
      <c r="H31" s="9">
        <f t="shared" si="0"/>
        <v>20.82149424</v>
      </c>
      <c r="I31" s="9">
        <f t="shared" si="1"/>
        <v>293.97149423999997</v>
      </c>
      <c r="J31" s="9">
        <f t="shared" si="2"/>
        <v>0.21762021906433335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82.003389854143919</v>
      </c>
      <c r="P31" s="9">
        <f t="shared" si="5"/>
        <v>17.845595664076729</v>
      </c>
      <c r="Q31" s="12">
        <f t="shared" si="6"/>
        <v>1.784559566407673</v>
      </c>
      <c r="R31" s="9">
        <f t="shared" si="7"/>
        <v>4.0532094166666672</v>
      </c>
      <c r="S31" s="13">
        <f t="shared" si="8"/>
        <v>0.44028309000507626</v>
      </c>
      <c r="T31" s="2">
        <f t="shared" si="9"/>
        <v>0.34</v>
      </c>
      <c r="U31" s="14">
        <f t="shared" si="10"/>
        <v>0.14969625060172595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0.17534625060172596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23.208662238999999</v>
      </c>
      <c r="E32" s="10">
        <f t="shared" si="18"/>
        <v>20.82149424</v>
      </c>
      <c r="F32" s="7" t="s">
        <v>83</v>
      </c>
      <c r="G32" s="1">
        <v>7</v>
      </c>
      <c r="H32" s="9">
        <f t="shared" si="0"/>
        <v>23.208662238999999</v>
      </c>
      <c r="I32" s="9">
        <f t="shared" si="1"/>
        <v>296.35866223899995</v>
      </c>
      <c r="J32" s="9">
        <f t="shared" si="2"/>
        <v>0.28416223743365449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104.68988835673386</v>
      </c>
      <c r="P32" s="9">
        <f t="shared" si="5"/>
        <v>29.748912912128986</v>
      </c>
      <c r="Q32" s="12">
        <f t="shared" si="6"/>
        <v>2.9748912912128986</v>
      </c>
      <c r="R32" s="9">
        <f t="shared" si="7"/>
        <v>4.0532094166666672</v>
      </c>
      <c r="S32" s="13">
        <f t="shared" si="8"/>
        <v>0.73395943446204404</v>
      </c>
      <c r="T32" s="2">
        <f t="shared" si="9"/>
        <v>0.34</v>
      </c>
      <c r="U32" s="14">
        <f t="shared" si="10"/>
        <v>0.24954620771709499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0.28164620771709498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27.216811146451601</v>
      </c>
      <c r="E33" s="10">
        <f t="shared" si="18"/>
        <v>23.208662238999999</v>
      </c>
      <c r="F33" s="7" t="s">
        <v>83</v>
      </c>
      <c r="G33" s="1">
        <v>8</v>
      </c>
      <c r="H33" s="9">
        <f t="shared" si="0"/>
        <v>27.216811146451601</v>
      </c>
      <c r="I33" s="9">
        <f t="shared" si="1"/>
        <v>300.3668111464516</v>
      </c>
      <c r="J33" s="9">
        <f t="shared" si="2"/>
        <v>0.44052403882944446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115.47306961127154</v>
      </c>
      <c r="P33" s="9">
        <f t="shared" si="5"/>
        <v>50.868663001190924</v>
      </c>
      <c r="Q33" s="12">
        <f t="shared" si="6"/>
        <v>5.0868663001190928</v>
      </c>
      <c r="R33" s="9">
        <f t="shared" si="7"/>
        <v>4.0532094166666672</v>
      </c>
      <c r="S33" s="13">
        <f t="shared" si="8"/>
        <v>1.2550218301581118</v>
      </c>
      <c r="T33" s="2">
        <f t="shared" si="9"/>
        <v>0.34</v>
      </c>
      <c r="U33" s="14">
        <f t="shared" si="10"/>
        <v>0.42670742225375802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0.45880742225375803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28.428484058709699</v>
      </c>
      <c r="E34" s="10">
        <f t="shared" si="18"/>
        <v>27.216811146451601</v>
      </c>
      <c r="F34" s="7" t="s">
        <v>83</v>
      </c>
      <c r="G34" s="1">
        <v>9</v>
      </c>
      <c r="H34" s="9">
        <f t="shared" si="0"/>
        <v>28.428484058709699</v>
      </c>
      <c r="I34" s="9">
        <f t="shared" si="1"/>
        <v>301.57848405870971</v>
      </c>
      <c r="J34" s="9">
        <f t="shared" si="2"/>
        <v>0.50180237084303958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105.13650077674728</v>
      </c>
      <c r="P34" s="9">
        <f t="shared" si="5"/>
        <v>52.75774535191286</v>
      </c>
      <c r="Q34" s="12">
        <f t="shared" si="6"/>
        <v>5.2757745351912861</v>
      </c>
      <c r="R34" s="9">
        <f t="shared" si="7"/>
        <v>4.0532094166666672</v>
      </c>
      <c r="S34" s="13">
        <f t="shared" si="8"/>
        <v>1.3016289051084975</v>
      </c>
      <c r="T34" s="2">
        <f t="shared" si="9"/>
        <v>0.34</v>
      </c>
      <c r="U34" s="14">
        <f t="shared" si="10"/>
        <v>0.44255382773688917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0.47465382773688919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26.4620240246667</v>
      </c>
      <c r="E35" s="10">
        <f t="shared" si="18"/>
        <v>28.428484058709699</v>
      </c>
      <c r="F35" s="7" t="s">
        <v>83</v>
      </c>
      <c r="G35" s="1">
        <v>10</v>
      </c>
      <c r="H35" s="9">
        <f t="shared" si="0"/>
        <v>26.4620240246667</v>
      </c>
      <c r="I35" s="9">
        <f t="shared" si="1"/>
        <v>299.61202402466665</v>
      </c>
      <c r="J35" s="9">
        <f t="shared" si="2"/>
        <v>0.40597895104290654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92.910849591501091</v>
      </c>
      <c r="P35" s="9">
        <f t="shared" si="5"/>
        <v>37.719849257662872</v>
      </c>
      <c r="Q35" s="12">
        <f t="shared" si="6"/>
        <v>3.7719849257662874</v>
      </c>
      <c r="R35" s="9">
        <f t="shared" si="7"/>
        <v>4.0532094166666672</v>
      </c>
      <c r="S35" s="13">
        <f t="shared" si="8"/>
        <v>0.93061683668650486</v>
      </c>
      <c r="T35" s="2">
        <f t="shared" si="9"/>
        <v>0.34</v>
      </c>
      <c r="U35" s="14">
        <f t="shared" si="10"/>
        <v>0.31640972447341165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0.34850972447341166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22.3717008996774</v>
      </c>
      <c r="E36" s="10">
        <f t="shared" si="18"/>
        <v>26.4620240246667</v>
      </c>
      <c r="F36" s="7" t="s">
        <v>83</v>
      </c>
      <c r="G36" s="1">
        <v>11</v>
      </c>
      <c r="H36" s="9">
        <f t="shared" si="0"/>
        <v>22.3717008996774</v>
      </c>
      <c r="I36" s="9">
        <f t="shared" si="1"/>
        <v>295.5217008996774</v>
      </c>
      <c r="J36" s="9">
        <f t="shared" si="2"/>
        <v>0.25891396084302859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52.431450317146307</v>
      </c>
      <c r="O36" s="9">
        <f t="shared" si="19"/>
        <v>43.291644183358578</v>
      </c>
      <c r="P36" s="9">
        <f t="shared" si="5"/>
        <v>11.208811066920429</v>
      </c>
      <c r="Q36" s="12">
        <f t="shared" si="6"/>
        <v>1.120881106692043</v>
      </c>
      <c r="R36" s="9">
        <f t="shared" si="7"/>
        <v>4.0532094166666672</v>
      </c>
      <c r="S36" s="13">
        <f t="shared" si="8"/>
        <v>0.27654162207435318</v>
      </c>
      <c r="T36" s="2">
        <f t="shared" si="9"/>
        <v>0.34</v>
      </c>
      <c r="U36" s="14">
        <f t="shared" si="10"/>
        <v>9.4024151505280082E-2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0.12612415150528009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17.953858597</v>
      </c>
      <c r="E37" s="10">
        <f t="shared" si="18"/>
        <v>22.3717008996774</v>
      </c>
      <c r="F37" s="7" t="s">
        <v>85</v>
      </c>
      <c r="G37" s="1">
        <v>12</v>
      </c>
      <c r="H37" s="9">
        <f t="shared" si="0"/>
        <v>17.953858597</v>
      </c>
      <c r="I37" s="9">
        <f t="shared" si="1"/>
        <v>291.103858597</v>
      </c>
      <c r="J37" s="9">
        <f t="shared" si="2"/>
        <v>0.15703588720138359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72.614927283104819</v>
      </c>
      <c r="P37" s="9">
        <f t="shared" si="5"/>
        <v>11.403149529966321</v>
      </c>
      <c r="Q37" s="12">
        <f t="shared" si="6"/>
        <v>1.1403149529966321</v>
      </c>
      <c r="R37" s="9">
        <f t="shared" si="7"/>
        <v>4.0532094166666672</v>
      </c>
      <c r="S37" s="13">
        <f t="shared" si="8"/>
        <v>0.28133630310531044</v>
      </c>
      <c r="T37" s="2">
        <f t="shared" si="9"/>
        <v>0.34</v>
      </c>
      <c r="U37" s="14">
        <f t="shared" si="10"/>
        <v>9.5654343055805557E-2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0.10855434305580555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12.915477558387099</v>
      </c>
      <c r="E38" s="10">
        <f t="shared" si="18"/>
        <v>17.953858597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12.2398703207419</v>
      </c>
      <c r="E42" s="7"/>
      <c r="F42" s="7"/>
      <c r="G42" s="1">
        <v>1</v>
      </c>
      <c r="H42" s="9">
        <f t="shared" ref="H42:H53" si="20">E43</f>
        <v>12.2398703207419</v>
      </c>
      <c r="I42" s="9">
        <f t="shared" ref="I42:I53" si="21">H42+273.15</f>
        <v>285.38987032074186</v>
      </c>
      <c r="J42" s="9">
        <f t="shared" ref="J42:J53" si="22">EXP(($C$15*(I42-$C$13))/($C$16*I42*$C$13))</f>
        <v>8.0382172009162561E-2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4.7309932113142743</v>
      </c>
      <c r="Q42" s="12">
        <f t="shared" ref="Q42:Q53" si="26">P42*$B$44</f>
        <v>1.1354383707154259</v>
      </c>
      <c r="R42" s="9">
        <f t="shared" ref="R42:R53" si="27">L42*$B$44</f>
        <v>14.125500000000001</v>
      </c>
      <c r="S42" s="13">
        <f t="shared" ref="S42:S53" si="28">Q42/R42</f>
        <v>8.0382172009162561E-2</v>
      </c>
      <c r="T42" s="2">
        <f t="shared" ref="T42:T53" si="29">$B$43/100</f>
        <v>0.43</v>
      </c>
      <c r="U42" s="14">
        <f t="shared" ref="U42:U53" si="30">S42*T42</f>
        <v>3.4564333963939903E-2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4.29843339639399E-2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4879.916666666667</v>
      </c>
      <c r="AU42" s="1">
        <f t="shared" ref="AU42:AU53" si="38">AT42*10000*AS42*0.67*AR42*AQ42</f>
        <v>46167120.09449625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10.884805232645199</v>
      </c>
      <c r="E43" s="10">
        <f t="shared" ref="E43:E54" si="40">D42</f>
        <v>12.2398703207419</v>
      </c>
      <c r="F43" s="7" t="s">
        <v>83</v>
      </c>
      <c r="G43" s="1">
        <v>2</v>
      </c>
      <c r="H43" s="9">
        <f t="shared" si="20"/>
        <v>10.884805232645199</v>
      </c>
      <c r="I43" s="9">
        <f t="shared" si="21"/>
        <v>284.03480523264517</v>
      </c>
      <c r="J43" s="9">
        <f t="shared" si="22"/>
        <v>6.830791309942294E-2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112.98150678868573</v>
      </c>
      <c r="P43" s="9">
        <f t="shared" si="25"/>
        <v>7.7175309475634082</v>
      </c>
      <c r="Q43" s="12">
        <f t="shared" si="26"/>
        <v>1.8522074274152178</v>
      </c>
      <c r="R43" s="9">
        <f t="shared" si="27"/>
        <v>14.125500000000001</v>
      </c>
      <c r="S43" s="13">
        <f t="shared" si="28"/>
        <v>0.13112508777850113</v>
      </c>
      <c r="T43" s="2">
        <f t="shared" si="29"/>
        <v>0.43</v>
      </c>
      <c r="U43" s="14">
        <f t="shared" si="30"/>
        <v>5.6383787744755484E-2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6.4803787744755495E-2</v>
      </c>
      <c r="AR43" s="9">
        <f t="shared" si="35"/>
        <v>136.875</v>
      </c>
      <c r="AS43" s="1">
        <f t="shared" si="36"/>
        <v>0.24</v>
      </c>
      <c r="AT43" s="1">
        <f t="shared" si="37"/>
        <v>4879.916666666667</v>
      </c>
      <c r="AU43" s="1">
        <f t="shared" si="38"/>
        <v>69602200.976296008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11.2416172028571</v>
      </c>
      <c r="E44" s="10">
        <f t="shared" si="40"/>
        <v>10.884805232645199</v>
      </c>
      <c r="F44" s="7" t="s">
        <v>83</v>
      </c>
      <c r="G44" s="1">
        <v>3</v>
      </c>
      <c r="H44" s="9">
        <f t="shared" si="20"/>
        <v>11.2416172028571</v>
      </c>
      <c r="I44" s="9">
        <f t="shared" si="21"/>
        <v>284.39161720285711</v>
      </c>
      <c r="J44" s="9">
        <f t="shared" si="22"/>
        <v>7.1309913634422906E-2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164.12022584112233</v>
      </c>
      <c r="P44" s="9">
        <f t="shared" si="25"/>
        <v>11.703399130392416</v>
      </c>
      <c r="Q44" s="12">
        <f t="shared" si="26"/>
        <v>2.8088157912941796</v>
      </c>
      <c r="R44" s="9">
        <f t="shared" si="27"/>
        <v>14.125500000000001</v>
      </c>
      <c r="S44" s="13">
        <f t="shared" si="28"/>
        <v>0.19884717647475697</v>
      </c>
      <c r="T44" s="2">
        <f t="shared" si="29"/>
        <v>0.43</v>
      </c>
      <c r="U44" s="14">
        <f t="shared" si="30"/>
        <v>8.5504285884145492E-2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9.3924285884145503E-2</v>
      </c>
      <c r="AR44" s="9">
        <f t="shared" si="35"/>
        <v>136.875</v>
      </c>
      <c r="AS44" s="1">
        <f t="shared" si="36"/>
        <v>0.24</v>
      </c>
      <c r="AT44" s="1">
        <f t="shared" si="37"/>
        <v>4879.916666666667</v>
      </c>
      <c r="AU44" s="1">
        <f t="shared" si="38"/>
        <v>100878933.93534605</v>
      </c>
    </row>
    <row r="45" spans="1:48" x14ac:dyDescent="0.15">
      <c r="C45" s="7">
        <v>3</v>
      </c>
      <c r="D45" s="7">
        <f t="shared" si="39"/>
        <v>13.9968424890323</v>
      </c>
      <c r="E45" s="10">
        <f t="shared" si="40"/>
        <v>11.2416172028571</v>
      </c>
      <c r="F45" s="7" t="s">
        <v>83</v>
      </c>
      <c r="G45" s="1">
        <v>4</v>
      </c>
      <c r="H45" s="9">
        <f t="shared" si="20"/>
        <v>13.9968424890323</v>
      </c>
      <c r="I45" s="9">
        <f t="shared" si="21"/>
        <v>287.14684248903228</v>
      </c>
      <c r="J45" s="9">
        <f t="shared" si="22"/>
        <v>9.904239279344626E-2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211.27307671072992</v>
      </c>
      <c r="P45" s="9">
        <f t="shared" si="25"/>
        <v>20.924991050264016</v>
      </c>
      <c r="Q45" s="12">
        <f t="shared" si="26"/>
        <v>5.0219978520633637</v>
      </c>
      <c r="R45" s="9">
        <f t="shared" si="27"/>
        <v>14.125500000000001</v>
      </c>
      <c r="S45" s="13">
        <f t="shared" si="28"/>
        <v>0.35552708591294918</v>
      </c>
      <c r="T45" s="2">
        <f t="shared" si="29"/>
        <v>0.43</v>
      </c>
      <c r="U45" s="14">
        <f t="shared" si="30"/>
        <v>0.15287664694256814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0.16129664694256812</v>
      </c>
      <c r="AR45" s="9">
        <f t="shared" si="35"/>
        <v>136.875</v>
      </c>
      <c r="AS45" s="1">
        <f t="shared" si="36"/>
        <v>0.24</v>
      </c>
      <c r="AT45" s="1">
        <f t="shared" si="37"/>
        <v>4879.916666666667</v>
      </c>
      <c r="AU45" s="1">
        <f t="shared" si="38"/>
        <v>173239898.900938</v>
      </c>
    </row>
    <row r="46" spans="1:48" x14ac:dyDescent="0.15">
      <c r="C46" s="7">
        <v>4</v>
      </c>
      <c r="D46" s="7">
        <f t="shared" si="39"/>
        <v>15.577872735333299</v>
      </c>
      <c r="E46" s="10">
        <f t="shared" si="40"/>
        <v>13.9968424890323</v>
      </c>
      <c r="F46" s="7" t="s">
        <v>83</v>
      </c>
      <c r="G46" s="1">
        <v>5</v>
      </c>
      <c r="H46" s="9">
        <f t="shared" si="20"/>
        <v>15.577872735333299</v>
      </c>
      <c r="I46" s="9">
        <f t="shared" si="21"/>
        <v>288.72787273533328</v>
      </c>
      <c r="J46" s="9">
        <f t="shared" si="22"/>
        <v>0.11925059732665948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180.8306813774426</v>
      </c>
      <c r="O46" s="9">
        <f t="shared" si="41"/>
        <v>68.373654283023285</v>
      </c>
      <c r="P46" s="9">
        <f t="shared" si="25"/>
        <v>8.1535991146570357</v>
      </c>
      <c r="Q46" s="12">
        <f t="shared" si="26"/>
        <v>1.9568637875176884</v>
      </c>
      <c r="R46" s="9">
        <f t="shared" si="27"/>
        <v>14.125500000000001</v>
      </c>
      <c r="S46" s="13">
        <f t="shared" si="28"/>
        <v>0.13853412534194814</v>
      </c>
      <c r="T46" s="2">
        <f t="shared" si="29"/>
        <v>0.43</v>
      </c>
      <c r="U46" s="14">
        <f t="shared" si="30"/>
        <v>5.9569673897037705E-2</v>
      </c>
      <c r="V46" s="13"/>
      <c r="W46" s="2"/>
      <c r="X46" s="14"/>
      <c r="Y46" s="2">
        <v>0.04</v>
      </c>
      <c r="Z46" s="2">
        <v>0.28999999999999998</v>
      </c>
      <c r="AA46" s="2">
        <f t="shared" si="31"/>
        <v>1.1599999999999999E-2</v>
      </c>
      <c r="AB46" s="2"/>
      <c r="AC46" s="2"/>
      <c r="AD46" s="2"/>
      <c r="AE46" s="13">
        <v>5.0000000000000001E-3</v>
      </c>
      <c r="AF46" s="2">
        <v>0.02</v>
      </c>
      <c r="AG46" s="16">
        <f t="shared" si="32"/>
        <v>1E-4</v>
      </c>
      <c r="AH46" s="13"/>
      <c r="AI46" s="2"/>
      <c r="AJ46" s="14"/>
      <c r="AL46" s="2"/>
      <c r="AM46" s="2"/>
      <c r="AN46" s="2">
        <v>1.4999999999999999E-2</v>
      </c>
      <c r="AO46" s="2">
        <v>0.26</v>
      </c>
      <c r="AP46" s="2">
        <f t="shared" si="33"/>
        <v>3.8999999999999998E-3</v>
      </c>
      <c r="AQ46" s="1">
        <f t="shared" si="34"/>
        <v>7.51696738970377E-2</v>
      </c>
      <c r="AR46" s="9">
        <f t="shared" si="35"/>
        <v>136.875</v>
      </c>
      <c r="AS46" s="1">
        <f t="shared" si="36"/>
        <v>0.24</v>
      </c>
      <c r="AT46" s="1">
        <f t="shared" si="37"/>
        <v>4879.916666666667</v>
      </c>
      <c r="AU46" s="1">
        <f t="shared" si="38"/>
        <v>80735631.850896999</v>
      </c>
    </row>
    <row r="47" spans="1:48" x14ac:dyDescent="0.15">
      <c r="C47" s="7">
        <v>5</v>
      </c>
      <c r="D47" s="7">
        <f t="shared" si="39"/>
        <v>20.82149424</v>
      </c>
      <c r="E47" s="10">
        <f t="shared" si="40"/>
        <v>15.577872735333299</v>
      </c>
      <c r="F47" s="7" t="s">
        <v>85</v>
      </c>
      <c r="G47" s="1">
        <v>6</v>
      </c>
      <c r="H47" s="9">
        <f t="shared" si="20"/>
        <v>20.82149424</v>
      </c>
      <c r="I47" s="9">
        <f t="shared" si="21"/>
        <v>293.97149423999997</v>
      </c>
      <c r="J47" s="9">
        <f t="shared" si="22"/>
        <v>0.21762021906433335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119.07630516836625</v>
      </c>
      <c r="P47" s="9">
        <f t="shared" si="25"/>
        <v>25.913411616111272</v>
      </c>
      <c r="Q47" s="12">
        <f t="shared" si="26"/>
        <v>6.2192187878667049</v>
      </c>
      <c r="R47" s="9">
        <f t="shared" si="27"/>
        <v>14.125500000000001</v>
      </c>
      <c r="S47" s="13">
        <f t="shared" si="28"/>
        <v>0.44028309000507626</v>
      </c>
      <c r="T47" s="2">
        <f t="shared" si="29"/>
        <v>0.43</v>
      </c>
      <c r="U47" s="14">
        <f t="shared" si="30"/>
        <v>0.18932172870218278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5.0000000000000001E-3</v>
      </c>
      <c r="AF47" s="2">
        <v>0.02</v>
      </c>
      <c r="AG47" s="16">
        <f t="shared" si="32"/>
        <v>1E-4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0.20492172870218278</v>
      </c>
      <c r="AR47" s="9">
        <f t="shared" si="35"/>
        <v>136.875</v>
      </c>
      <c r="AS47" s="1">
        <f t="shared" si="36"/>
        <v>0.24</v>
      </c>
      <c r="AT47" s="1">
        <f t="shared" si="37"/>
        <v>4879.916666666667</v>
      </c>
      <c r="AU47" s="1">
        <f t="shared" si="38"/>
        <v>220095211.12743327</v>
      </c>
    </row>
    <row r="48" spans="1:48" x14ac:dyDescent="0.15">
      <c r="C48" s="7">
        <v>6</v>
      </c>
      <c r="D48" s="7">
        <f t="shared" si="39"/>
        <v>23.208662238999999</v>
      </c>
      <c r="E48" s="10">
        <f t="shared" si="40"/>
        <v>20.82149424</v>
      </c>
      <c r="F48" s="7" t="s">
        <v>83</v>
      </c>
      <c r="G48" s="1">
        <v>7</v>
      </c>
      <c r="H48" s="9">
        <f t="shared" si="20"/>
        <v>23.208662238999999</v>
      </c>
      <c r="I48" s="9">
        <f t="shared" si="21"/>
        <v>296.35866223899995</v>
      </c>
      <c r="J48" s="9">
        <f t="shared" si="22"/>
        <v>0.28416223743365449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152.019143552255</v>
      </c>
      <c r="P48" s="9">
        <f t="shared" si="25"/>
        <v>43.19809996455669</v>
      </c>
      <c r="Q48" s="12">
        <f t="shared" si="26"/>
        <v>10.367543991493605</v>
      </c>
      <c r="R48" s="9">
        <f t="shared" si="27"/>
        <v>14.125500000000001</v>
      </c>
      <c r="S48" s="13">
        <f t="shared" si="28"/>
        <v>0.73395943446204415</v>
      </c>
      <c r="T48" s="2">
        <f t="shared" si="29"/>
        <v>0.43</v>
      </c>
      <c r="U48" s="14">
        <f t="shared" si="30"/>
        <v>0.31560255681867899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0.33550255681867897</v>
      </c>
      <c r="AR48" s="9">
        <f t="shared" si="35"/>
        <v>136.875</v>
      </c>
      <c r="AS48" s="1">
        <f t="shared" si="36"/>
        <v>0.24</v>
      </c>
      <c r="AT48" s="1">
        <f t="shared" si="37"/>
        <v>4879.916666666667</v>
      </c>
      <c r="AU48" s="1">
        <f t="shared" si="38"/>
        <v>360344930.44960469</v>
      </c>
    </row>
    <row r="49" spans="1:48" x14ac:dyDescent="0.15">
      <c r="C49" s="7">
        <v>7</v>
      </c>
      <c r="D49" s="7">
        <f t="shared" si="39"/>
        <v>27.216811146451601</v>
      </c>
      <c r="E49" s="10">
        <f t="shared" si="40"/>
        <v>23.208662238999999</v>
      </c>
      <c r="F49" s="7" t="s">
        <v>83</v>
      </c>
      <c r="G49" s="1">
        <v>8</v>
      </c>
      <c r="H49" s="9">
        <f t="shared" si="20"/>
        <v>27.216811146451601</v>
      </c>
      <c r="I49" s="9">
        <f t="shared" si="21"/>
        <v>300.3668111464516</v>
      </c>
      <c r="J49" s="9">
        <f t="shared" si="22"/>
        <v>0.44052403882944446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167.6772935876983</v>
      </c>
      <c r="P49" s="9">
        <f t="shared" si="25"/>
        <v>73.865878591243359</v>
      </c>
      <c r="Q49" s="12">
        <f t="shared" si="26"/>
        <v>17.727810861898405</v>
      </c>
      <c r="R49" s="9">
        <f t="shared" si="27"/>
        <v>14.125500000000001</v>
      </c>
      <c r="S49" s="13">
        <f t="shared" si="28"/>
        <v>1.2550218301581115</v>
      </c>
      <c r="T49" s="2">
        <f t="shared" si="29"/>
        <v>0.43</v>
      </c>
      <c r="U49" s="14">
        <f t="shared" si="30"/>
        <v>0.53965938696798799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0.55955938696798802</v>
      </c>
      <c r="AR49" s="9">
        <f t="shared" si="35"/>
        <v>136.875</v>
      </c>
      <c r="AS49" s="1">
        <f t="shared" si="36"/>
        <v>0.24</v>
      </c>
      <c r="AT49" s="1">
        <f t="shared" si="37"/>
        <v>4879.916666666667</v>
      </c>
      <c r="AU49" s="1">
        <f t="shared" si="38"/>
        <v>600992106.56202424</v>
      </c>
    </row>
    <row r="50" spans="1:48" x14ac:dyDescent="0.15">
      <c r="C50" s="7">
        <v>8</v>
      </c>
      <c r="D50" s="7">
        <f t="shared" si="39"/>
        <v>28.428484058709699</v>
      </c>
      <c r="E50" s="10">
        <f t="shared" si="40"/>
        <v>27.216811146451601</v>
      </c>
      <c r="F50" s="7" t="s">
        <v>83</v>
      </c>
      <c r="G50" s="1">
        <v>9</v>
      </c>
      <c r="H50" s="9">
        <f t="shared" si="20"/>
        <v>28.428484058709699</v>
      </c>
      <c r="I50" s="9">
        <f t="shared" si="21"/>
        <v>301.57848405870971</v>
      </c>
      <c r="J50" s="9">
        <f t="shared" si="22"/>
        <v>0.50180237084303958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152.66766499645496</v>
      </c>
      <c r="P50" s="9">
        <f t="shared" si="25"/>
        <v>76.608996246292023</v>
      </c>
      <c r="Q50" s="12">
        <f t="shared" si="26"/>
        <v>18.386159099110085</v>
      </c>
      <c r="R50" s="9">
        <f t="shared" si="27"/>
        <v>14.125500000000001</v>
      </c>
      <c r="S50" s="13">
        <f t="shared" si="28"/>
        <v>1.3016289051084977</v>
      </c>
      <c r="T50" s="2">
        <f t="shared" si="29"/>
        <v>0.43</v>
      </c>
      <c r="U50" s="14">
        <f t="shared" si="30"/>
        <v>0.55970042919665397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0.579600429196654</v>
      </c>
      <c r="AR50" s="9">
        <f t="shared" si="35"/>
        <v>136.875</v>
      </c>
      <c r="AS50" s="1">
        <f t="shared" si="36"/>
        <v>0.24</v>
      </c>
      <c r="AT50" s="1">
        <f t="shared" si="37"/>
        <v>4879.916666666667</v>
      </c>
      <c r="AU50" s="1">
        <f t="shared" si="38"/>
        <v>622517092.94813144</v>
      </c>
    </row>
    <row r="51" spans="1:48" x14ac:dyDescent="0.15">
      <c r="C51" s="7">
        <v>9</v>
      </c>
      <c r="D51" s="7">
        <f t="shared" si="39"/>
        <v>26.4620240246667</v>
      </c>
      <c r="E51" s="10">
        <f t="shared" si="40"/>
        <v>28.428484058709699</v>
      </c>
      <c r="F51" s="7" t="s">
        <v>83</v>
      </c>
      <c r="G51" s="1">
        <v>10</v>
      </c>
      <c r="H51" s="9">
        <f t="shared" si="20"/>
        <v>26.4620240246667</v>
      </c>
      <c r="I51" s="9">
        <f t="shared" si="21"/>
        <v>299.61202402466665</v>
      </c>
      <c r="J51" s="9">
        <f t="shared" si="22"/>
        <v>0.40597895104290654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134.91491875016294</v>
      </c>
      <c r="P51" s="9">
        <f t="shared" si="25"/>
        <v>54.772617194230115</v>
      </c>
      <c r="Q51" s="12">
        <f t="shared" si="26"/>
        <v>13.145428126615228</v>
      </c>
      <c r="R51" s="9">
        <f t="shared" si="27"/>
        <v>14.125500000000001</v>
      </c>
      <c r="S51" s="13">
        <f t="shared" si="28"/>
        <v>0.93061683668650508</v>
      </c>
      <c r="T51" s="2">
        <f t="shared" si="29"/>
        <v>0.43</v>
      </c>
      <c r="U51" s="14">
        <f t="shared" si="30"/>
        <v>0.40016523977519719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0.42006523977519716</v>
      </c>
      <c r="AR51" s="9">
        <f t="shared" si="35"/>
        <v>136.875</v>
      </c>
      <c r="AS51" s="1">
        <f t="shared" si="36"/>
        <v>0.24</v>
      </c>
      <c r="AT51" s="1">
        <f t="shared" si="37"/>
        <v>4879.916666666667</v>
      </c>
      <c r="AU51" s="1">
        <f t="shared" si="38"/>
        <v>451169079.14623255</v>
      </c>
    </row>
    <row r="52" spans="1:48" x14ac:dyDescent="0.15">
      <c r="C52" s="7">
        <v>10</v>
      </c>
      <c r="D52" s="7">
        <f t="shared" si="39"/>
        <v>22.3717008996774</v>
      </c>
      <c r="E52" s="10">
        <f t="shared" si="40"/>
        <v>26.4620240246667</v>
      </c>
      <c r="F52" s="7" t="s">
        <v>83</v>
      </c>
      <c r="G52" s="1">
        <v>11</v>
      </c>
      <c r="H52" s="9">
        <f t="shared" si="20"/>
        <v>22.3717008996774</v>
      </c>
      <c r="I52" s="9">
        <f t="shared" si="21"/>
        <v>295.5217008996774</v>
      </c>
      <c r="J52" s="9">
        <f t="shared" si="22"/>
        <v>0.25891396084302859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76.135186478136177</v>
      </c>
      <c r="O52" s="9">
        <f t="shared" si="41"/>
        <v>62.86336507779663</v>
      </c>
      <c r="P52" s="9">
        <f t="shared" si="25"/>
        <v>16.276202844213646</v>
      </c>
      <c r="Q52" s="12">
        <f t="shared" si="26"/>
        <v>3.906288682611275</v>
      </c>
      <c r="R52" s="9">
        <f t="shared" si="27"/>
        <v>14.125500000000001</v>
      </c>
      <c r="S52" s="13">
        <f t="shared" si="28"/>
        <v>0.27654162207435312</v>
      </c>
      <c r="T52" s="2">
        <f t="shared" si="29"/>
        <v>0.43</v>
      </c>
      <c r="U52" s="14">
        <f t="shared" si="30"/>
        <v>0.11891289749197184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0.13881289749197184</v>
      </c>
      <c r="AR52" s="9">
        <f t="shared" si="35"/>
        <v>136.875</v>
      </c>
      <c r="AS52" s="1">
        <f t="shared" si="36"/>
        <v>0.24</v>
      </c>
      <c r="AT52" s="1">
        <f t="shared" si="37"/>
        <v>4879.916666666667</v>
      </c>
      <c r="AU52" s="1">
        <f t="shared" si="38"/>
        <v>149091334.40460217</v>
      </c>
    </row>
    <row r="53" spans="1:48" x14ac:dyDescent="0.15">
      <c r="C53" s="7">
        <v>11</v>
      </c>
      <c r="D53" s="7">
        <f t="shared" si="39"/>
        <v>17.953858597</v>
      </c>
      <c r="E53" s="10">
        <f t="shared" si="40"/>
        <v>22.3717008996774</v>
      </c>
      <c r="F53" s="7" t="s">
        <v>85</v>
      </c>
      <c r="G53" s="1">
        <v>12</v>
      </c>
      <c r="H53" s="9">
        <f t="shared" si="20"/>
        <v>17.953858597</v>
      </c>
      <c r="I53" s="9">
        <f t="shared" si="21"/>
        <v>291.103858597</v>
      </c>
      <c r="J53" s="9">
        <f t="shared" si="22"/>
        <v>0.15703588720138359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105.44341223358299</v>
      </c>
      <c r="P53" s="9">
        <f t="shared" si="25"/>
        <v>16.558399789641928</v>
      </c>
      <c r="Q53" s="12">
        <f t="shared" si="26"/>
        <v>3.9740159495140626</v>
      </c>
      <c r="R53" s="9">
        <f t="shared" si="27"/>
        <v>14.125500000000001</v>
      </c>
      <c r="S53" s="13">
        <f t="shared" si="28"/>
        <v>0.28133630310531044</v>
      </c>
      <c r="T53" s="2">
        <f t="shared" si="29"/>
        <v>0.43</v>
      </c>
      <c r="U53" s="14">
        <f t="shared" si="30"/>
        <v>0.12097461033528349</v>
      </c>
      <c r="V53" s="13"/>
      <c r="W53" s="2"/>
      <c r="X53" s="14"/>
      <c r="Y53" s="2">
        <v>0.04</v>
      </c>
      <c r="Z53" s="2">
        <v>0.28999999999999998</v>
      </c>
      <c r="AA53" s="2">
        <f t="shared" si="31"/>
        <v>1.1599999999999999E-2</v>
      </c>
      <c r="AB53" s="2"/>
      <c r="AC53" s="2"/>
      <c r="AD53" s="2"/>
      <c r="AE53" s="13">
        <v>5.0000000000000001E-3</v>
      </c>
      <c r="AF53" s="2">
        <v>0.02</v>
      </c>
      <c r="AG53" s="16">
        <f t="shared" si="32"/>
        <v>1E-4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0.13527461033528348</v>
      </c>
      <c r="AR53" s="9">
        <f t="shared" si="35"/>
        <v>136.875</v>
      </c>
      <c r="AS53" s="1">
        <f t="shared" si="36"/>
        <v>0.24</v>
      </c>
      <c r="AT53" s="1">
        <f t="shared" si="37"/>
        <v>4879.916666666667</v>
      </c>
      <c r="AU53" s="1">
        <f t="shared" si="38"/>
        <v>145291053.85986501</v>
      </c>
      <c r="AV53" s="1">
        <f>SUM(AU42:AU53)</f>
        <v>3020124594.255867</v>
      </c>
    </row>
    <row r="54" spans="1:48" x14ac:dyDescent="0.15">
      <c r="C54" s="7">
        <v>12</v>
      </c>
      <c r="D54" s="7">
        <f t="shared" si="39"/>
        <v>12.915477558387099</v>
      </c>
      <c r="E54" s="10">
        <f t="shared" si="40"/>
        <v>17.953858597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12.2398703207419</v>
      </c>
      <c r="E58" s="7"/>
      <c r="F58" s="7"/>
      <c r="G58" s="1">
        <v>1</v>
      </c>
      <c r="H58" s="9">
        <f t="shared" ref="H58:H69" si="42">E59</f>
        <v>12.2398703207419</v>
      </c>
      <c r="I58" s="9">
        <f t="shared" ref="I58:I69" si="43">H58+273.15</f>
        <v>285.38987032074186</v>
      </c>
      <c r="J58" s="9">
        <f t="shared" ref="J58:J69" si="44">EXP(($C$15*(I58-$C$13))/($C$16*I58*$C$13))</f>
        <v>8.0382172009162561E-2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8.0194613607807858E-3</v>
      </c>
      <c r="Q58" s="12">
        <f t="shared" ref="Q58:Q69" si="48">P58*$B$60</f>
        <v>1.5236976585483494E-3</v>
      </c>
      <c r="R58" s="9">
        <f t="shared" ref="R58:R69" si="49">L58*$B$60</f>
        <v>1.8955666666666669E-2</v>
      </c>
      <c r="S58" s="13">
        <f t="shared" ref="S58:S69" si="50">Q58/R58</f>
        <v>8.0382172009162561E-2</v>
      </c>
      <c r="T58" s="2">
        <f t="shared" ref="T58:T69" si="51">$B$59/100</f>
        <v>0.01</v>
      </c>
      <c r="U58" s="14">
        <f t="shared" ref="U58:U69" si="52">S58*T58</f>
        <v>8.0382172009162568E-4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1.2803821720091625E-2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24738.083333333332</v>
      </c>
      <c r="AU58" s="1">
        <f t="shared" ref="AU58:AU69" si="59">AT58*10000*AS58*0.67*AR58*AQ58</f>
        <v>4022717.4772448917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10.884805232645199</v>
      </c>
      <c r="E59" s="10">
        <f t="shared" ref="E59:E70" si="61">D58</f>
        <v>12.2398703207419</v>
      </c>
      <c r="F59" s="7" t="s">
        <v>83</v>
      </c>
      <c r="G59" s="1">
        <v>2</v>
      </c>
      <c r="H59" s="9">
        <f t="shared" si="42"/>
        <v>10.884805232645199</v>
      </c>
      <c r="I59" s="9">
        <f t="shared" si="43"/>
        <v>284.03480523264517</v>
      </c>
      <c r="J59" s="9">
        <f t="shared" si="44"/>
        <v>6.830791309942294E-2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0.19151387197255254</v>
      </c>
      <c r="P59" s="9">
        <f t="shared" si="47"/>
        <v>1.3081912924035129E-2</v>
      </c>
      <c r="Q59" s="12">
        <f t="shared" si="48"/>
        <v>2.4855634555666748E-3</v>
      </c>
      <c r="R59" s="9">
        <f t="shared" si="49"/>
        <v>1.8955666666666669E-2</v>
      </c>
      <c r="S59" s="13">
        <f t="shared" si="50"/>
        <v>0.13112508777850113</v>
      </c>
      <c r="T59" s="2">
        <f t="shared" si="51"/>
        <v>0.01</v>
      </c>
      <c r="U59" s="14">
        <f t="shared" si="52"/>
        <v>1.3112508777850113E-3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1.3311250877785012E-2</v>
      </c>
      <c r="AR59" s="9">
        <f t="shared" si="56"/>
        <v>9.9766666666666666</v>
      </c>
      <c r="AS59" s="1">
        <f t="shared" si="57"/>
        <v>0.19</v>
      </c>
      <c r="AT59" s="1">
        <f t="shared" si="58"/>
        <v>24738.083333333332</v>
      </c>
      <c r="AU59" s="1">
        <f t="shared" si="59"/>
        <v>4182142.0760671119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11.2416172028571</v>
      </c>
      <c r="E60" s="10">
        <f t="shared" si="61"/>
        <v>10.884805232645199</v>
      </c>
      <c r="F60" s="7" t="s">
        <v>83</v>
      </c>
      <c r="G60" s="1">
        <v>3</v>
      </c>
      <c r="H60" s="9">
        <f t="shared" si="42"/>
        <v>11.2416172028571</v>
      </c>
      <c r="I60" s="9">
        <f t="shared" si="43"/>
        <v>284.39161720285711</v>
      </c>
      <c r="J60" s="9">
        <f t="shared" si="44"/>
        <v>7.1309913634422906E-2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0.27819862571518406</v>
      </c>
      <c r="P60" s="9">
        <f t="shared" si="47"/>
        <v>1.9838319972964917E-2</v>
      </c>
      <c r="Q60" s="12">
        <f t="shared" si="48"/>
        <v>3.7692807948633343E-3</v>
      </c>
      <c r="R60" s="9">
        <f t="shared" si="49"/>
        <v>1.8955666666666669E-2</v>
      </c>
      <c r="S60" s="13">
        <f t="shared" si="50"/>
        <v>0.19884717647475691</v>
      </c>
      <c r="T60" s="2">
        <f t="shared" si="51"/>
        <v>0.01</v>
      </c>
      <c r="U60" s="14">
        <f t="shared" si="52"/>
        <v>1.988471764747569E-3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1.398847176474757E-2</v>
      </c>
      <c r="AR60" s="9">
        <f t="shared" si="56"/>
        <v>9.9766666666666666</v>
      </c>
      <c r="AS60" s="1">
        <f t="shared" si="57"/>
        <v>0.19</v>
      </c>
      <c r="AT60" s="1">
        <f t="shared" si="58"/>
        <v>24738.083333333332</v>
      </c>
      <c r="AU60" s="1">
        <f t="shared" si="59"/>
        <v>4394912.0097240824</v>
      </c>
    </row>
    <row r="61" spans="1:48" x14ac:dyDescent="0.15">
      <c r="C61" s="7">
        <v>3</v>
      </c>
      <c r="D61" s="7">
        <f t="shared" si="60"/>
        <v>13.9968424890323</v>
      </c>
      <c r="E61" s="10">
        <f t="shared" si="61"/>
        <v>11.2416172028571</v>
      </c>
      <c r="F61" s="7" t="s">
        <v>83</v>
      </c>
      <c r="G61" s="1">
        <v>4</v>
      </c>
      <c r="H61" s="9">
        <f t="shared" si="42"/>
        <v>13.9968424890323</v>
      </c>
      <c r="I61" s="9">
        <f t="shared" si="43"/>
        <v>287.14684248903228</v>
      </c>
      <c r="J61" s="9">
        <f t="shared" si="44"/>
        <v>9.904239279344626E-2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0.3581269724088858</v>
      </c>
      <c r="P61" s="9">
        <f t="shared" si="47"/>
        <v>3.5469752271248559E-2</v>
      </c>
      <c r="Q61" s="12">
        <f t="shared" si="48"/>
        <v>6.7392529315372261E-3</v>
      </c>
      <c r="R61" s="9">
        <f t="shared" si="49"/>
        <v>1.8955666666666669E-2</v>
      </c>
      <c r="S61" s="13">
        <f t="shared" si="50"/>
        <v>0.35552708591294907</v>
      </c>
      <c r="T61" s="2">
        <f t="shared" si="51"/>
        <v>0.01</v>
      </c>
      <c r="U61" s="14">
        <f t="shared" si="52"/>
        <v>3.5552708591294908E-3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1.5555270859129491E-2</v>
      </c>
      <c r="AR61" s="9">
        <f t="shared" si="56"/>
        <v>9.9766666666666666</v>
      </c>
      <c r="AS61" s="1">
        <f t="shared" si="57"/>
        <v>0.19</v>
      </c>
      <c r="AT61" s="1">
        <f t="shared" si="58"/>
        <v>24738.083333333332</v>
      </c>
      <c r="AU61" s="1">
        <f t="shared" si="59"/>
        <v>4887170.5117626842</v>
      </c>
    </row>
    <row r="62" spans="1:48" x14ac:dyDescent="0.15">
      <c r="C62" s="7">
        <v>4</v>
      </c>
      <c r="D62" s="7">
        <f t="shared" si="60"/>
        <v>15.577872735333299</v>
      </c>
      <c r="E62" s="10">
        <f t="shared" si="61"/>
        <v>13.9968424890323</v>
      </c>
      <c r="F62" s="7" t="s">
        <v>83</v>
      </c>
      <c r="G62" s="1">
        <v>5</v>
      </c>
      <c r="H62" s="9">
        <f t="shared" si="42"/>
        <v>15.577872735333299</v>
      </c>
      <c r="I62" s="9">
        <f t="shared" si="43"/>
        <v>288.72787273533328</v>
      </c>
      <c r="J62" s="9">
        <f t="shared" si="44"/>
        <v>0.11925059732665948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0.30652435913075537</v>
      </c>
      <c r="O62" s="9">
        <f t="shared" si="62"/>
        <v>0.11589952767354855</v>
      </c>
      <c r="P62" s="9">
        <f t="shared" si="47"/>
        <v>1.3821087904948366E-2</v>
      </c>
      <c r="Q62" s="12">
        <f t="shared" si="48"/>
        <v>2.6260067019401893E-3</v>
      </c>
      <c r="R62" s="9">
        <f t="shared" si="49"/>
        <v>1.8955666666666669E-2</v>
      </c>
      <c r="S62" s="13">
        <f t="shared" si="50"/>
        <v>0.13853412534194817</v>
      </c>
      <c r="T62" s="2">
        <f t="shared" si="51"/>
        <v>0.01</v>
      </c>
      <c r="U62" s="14">
        <f t="shared" si="52"/>
        <v>1.3853412534194818E-3</v>
      </c>
      <c r="V62" s="13"/>
      <c r="W62" s="2"/>
      <c r="X62" s="14"/>
      <c r="Y62" s="2">
        <v>0.04</v>
      </c>
      <c r="Z62" s="2">
        <v>0.21</v>
      </c>
      <c r="AA62" s="2">
        <f t="shared" si="53"/>
        <v>8.3999999999999995E-3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1.4999999999999999E-2</v>
      </c>
      <c r="AO62" s="2">
        <v>0.78</v>
      </c>
      <c r="AP62" s="2">
        <f t="shared" si="54"/>
        <v>1.17E-2</v>
      </c>
      <c r="AQ62" s="1">
        <f t="shared" si="55"/>
        <v>2.1485341253419481E-2</v>
      </c>
      <c r="AR62" s="9">
        <f t="shared" si="56"/>
        <v>9.9766666666666666</v>
      </c>
      <c r="AS62" s="1">
        <f t="shared" si="57"/>
        <v>0.19</v>
      </c>
      <c r="AT62" s="1">
        <f t="shared" si="58"/>
        <v>24738.083333333332</v>
      </c>
      <c r="AU62" s="1">
        <f t="shared" si="59"/>
        <v>6750285.9422883866</v>
      </c>
    </row>
    <row r="63" spans="1:48" x14ac:dyDescent="0.15">
      <c r="C63" s="7">
        <v>5</v>
      </c>
      <c r="D63" s="7">
        <f t="shared" si="60"/>
        <v>20.82149424</v>
      </c>
      <c r="E63" s="10">
        <f t="shared" si="61"/>
        <v>15.577872735333299</v>
      </c>
      <c r="F63" s="7" t="s">
        <v>85</v>
      </c>
      <c r="G63" s="1">
        <v>6</v>
      </c>
      <c r="H63" s="9">
        <f t="shared" si="42"/>
        <v>20.82149424</v>
      </c>
      <c r="I63" s="9">
        <f t="shared" si="43"/>
        <v>293.97149423999997</v>
      </c>
      <c r="J63" s="9">
        <f t="shared" si="44"/>
        <v>0.21762021906433335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0.20184510643526685</v>
      </c>
      <c r="P63" s="9">
        <f t="shared" si="47"/>
        <v>4.3925576279506454E-2</v>
      </c>
      <c r="Q63" s="12">
        <f t="shared" si="48"/>
        <v>8.3458594931062266E-3</v>
      </c>
      <c r="R63" s="9">
        <f t="shared" si="49"/>
        <v>1.8955666666666669E-2</v>
      </c>
      <c r="S63" s="13">
        <f t="shared" si="50"/>
        <v>0.44028309000507632</v>
      </c>
      <c r="T63" s="2">
        <f t="shared" si="51"/>
        <v>0.01</v>
      </c>
      <c r="U63" s="14">
        <f t="shared" si="52"/>
        <v>4.402830900050763E-3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4"/>
        <v>1.17E-2</v>
      </c>
      <c r="AQ63" s="1">
        <f t="shared" si="55"/>
        <v>2.4502830900050763E-2</v>
      </c>
      <c r="AR63" s="9">
        <f t="shared" si="56"/>
        <v>9.9766666666666666</v>
      </c>
      <c r="AS63" s="1">
        <f t="shared" si="57"/>
        <v>0.19</v>
      </c>
      <c r="AT63" s="1">
        <f t="shared" si="58"/>
        <v>24738.083333333332</v>
      </c>
      <c r="AU63" s="1">
        <f t="shared" si="59"/>
        <v>7698323.8488035602</v>
      </c>
    </row>
    <row r="64" spans="1:48" x14ac:dyDescent="0.15">
      <c r="C64" s="7">
        <v>6</v>
      </c>
      <c r="D64" s="7">
        <f t="shared" si="60"/>
        <v>23.208662238999999</v>
      </c>
      <c r="E64" s="10">
        <f t="shared" si="61"/>
        <v>20.82149424</v>
      </c>
      <c r="F64" s="7" t="s">
        <v>83</v>
      </c>
      <c r="G64" s="1">
        <v>7</v>
      </c>
      <c r="H64" s="9">
        <f t="shared" si="42"/>
        <v>23.208662238999999</v>
      </c>
      <c r="I64" s="9">
        <f t="shared" si="43"/>
        <v>296.35866223899995</v>
      </c>
      <c r="J64" s="9">
        <f t="shared" si="44"/>
        <v>0.28416223743365449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0.2576861968224271</v>
      </c>
      <c r="P64" s="9">
        <f t="shared" si="47"/>
        <v>7.3224686244829959E-2</v>
      </c>
      <c r="Q64" s="12">
        <f t="shared" si="48"/>
        <v>1.3912690386517693E-2</v>
      </c>
      <c r="R64" s="9">
        <f t="shared" si="49"/>
        <v>1.8955666666666669E-2</v>
      </c>
      <c r="S64" s="13">
        <f t="shared" si="50"/>
        <v>0.73395943446204426</v>
      </c>
      <c r="T64" s="2">
        <f t="shared" si="51"/>
        <v>0.01</v>
      </c>
      <c r="U64" s="14">
        <f t="shared" si="52"/>
        <v>7.3395943446204429E-3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3.3439594344620446E-2</v>
      </c>
      <c r="AR64" s="9">
        <f t="shared" si="56"/>
        <v>9.9766666666666666</v>
      </c>
      <c r="AS64" s="1">
        <f t="shared" si="57"/>
        <v>0.19</v>
      </c>
      <c r="AT64" s="1">
        <f t="shared" si="58"/>
        <v>24738.083333333332</v>
      </c>
      <c r="AU64" s="1">
        <f t="shared" si="59"/>
        <v>10506085.10043527</v>
      </c>
    </row>
    <row r="65" spans="1:48" x14ac:dyDescent="0.15">
      <c r="C65" s="7">
        <v>7</v>
      </c>
      <c r="D65" s="7">
        <f t="shared" si="60"/>
        <v>27.216811146451601</v>
      </c>
      <c r="E65" s="10">
        <f t="shared" si="61"/>
        <v>23.208662238999999</v>
      </c>
      <c r="F65" s="7" t="s">
        <v>83</v>
      </c>
      <c r="G65" s="1">
        <v>8</v>
      </c>
      <c r="H65" s="9">
        <f t="shared" si="42"/>
        <v>27.216811146451601</v>
      </c>
      <c r="I65" s="9">
        <f t="shared" si="43"/>
        <v>300.3668111464516</v>
      </c>
      <c r="J65" s="9">
        <f t="shared" si="44"/>
        <v>0.44052403882944446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0.2842281772442638</v>
      </c>
      <c r="P65" s="9">
        <f t="shared" si="47"/>
        <v>0.12520934458877428</v>
      </c>
      <c r="Q65" s="12">
        <f t="shared" si="48"/>
        <v>2.3789775471867114E-2</v>
      </c>
      <c r="R65" s="9">
        <f t="shared" si="49"/>
        <v>1.8955666666666669E-2</v>
      </c>
      <c r="S65" s="13">
        <f t="shared" si="50"/>
        <v>1.2550218301581115</v>
      </c>
      <c r="T65" s="2">
        <f t="shared" si="51"/>
        <v>0.01</v>
      </c>
      <c r="U65" s="14">
        <f t="shared" si="52"/>
        <v>1.2550218301581116E-2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3.8650218301581121E-2</v>
      </c>
      <c r="AR65" s="9">
        <f t="shared" si="56"/>
        <v>9.9766666666666666</v>
      </c>
      <c r="AS65" s="1">
        <f t="shared" si="57"/>
        <v>0.19</v>
      </c>
      <c r="AT65" s="1">
        <f t="shared" si="58"/>
        <v>24738.083333333332</v>
      </c>
      <c r="AU65" s="1">
        <f t="shared" si="59"/>
        <v>12143164.131778315</v>
      </c>
    </row>
    <row r="66" spans="1:48" x14ac:dyDescent="0.15">
      <c r="C66" s="7">
        <v>8</v>
      </c>
      <c r="D66" s="7">
        <f t="shared" si="60"/>
        <v>28.428484058709699</v>
      </c>
      <c r="E66" s="10">
        <f t="shared" si="61"/>
        <v>27.216811146451601</v>
      </c>
      <c r="F66" s="7" t="s">
        <v>83</v>
      </c>
      <c r="G66" s="1">
        <v>9</v>
      </c>
      <c r="H66" s="9">
        <f t="shared" si="42"/>
        <v>28.428484058709699</v>
      </c>
      <c r="I66" s="9">
        <f t="shared" si="43"/>
        <v>301.57848405870971</v>
      </c>
      <c r="J66" s="9">
        <f t="shared" si="44"/>
        <v>0.50180237084303958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0.25878549932215622</v>
      </c>
      <c r="P66" s="9">
        <f t="shared" si="47"/>
        <v>0.1298591770996578</v>
      </c>
      <c r="Q66" s="12">
        <f t="shared" si="48"/>
        <v>2.4673243648934983E-2</v>
      </c>
      <c r="R66" s="9">
        <f t="shared" si="49"/>
        <v>1.8955666666666669E-2</v>
      </c>
      <c r="S66" s="13">
        <f t="shared" si="50"/>
        <v>1.3016289051084977</v>
      </c>
      <c r="T66" s="2">
        <f t="shared" si="51"/>
        <v>0.01</v>
      </c>
      <c r="U66" s="14">
        <f t="shared" si="52"/>
        <v>1.3016289051084977E-2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3.9116289051084982E-2</v>
      </c>
      <c r="AR66" s="9">
        <f t="shared" si="56"/>
        <v>9.9766666666666666</v>
      </c>
      <c r="AS66" s="1">
        <f t="shared" si="57"/>
        <v>0.19</v>
      </c>
      <c r="AT66" s="1">
        <f t="shared" si="58"/>
        <v>24738.083333333332</v>
      </c>
      <c r="AU66" s="1">
        <f t="shared" si="59"/>
        <v>12289594.704668891</v>
      </c>
    </row>
    <row r="67" spans="1:48" x14ac:dyDescent="0.15">
      <c r="C67" s="7">
        <v>9</v>
      </c>
      <c r="D67" s="7">
        <f t="shared" si="60"/>
        <v>26.4620240246667</v>
      </c>
      <c r="E67" s="10">
        <f t="shared" si="61"/>
        <v>28.428484058709699</v>
      </c>
      <c r="F67" s="7" t="s">
        <v>83</v>
      </c>
      <c r="G67" s="1">
        <v>10</v>
      </c>
      <c r="H67" s="9">
        <f t="shared" si="42"/>
        <v>26.4620240246667</v>
      </c>
      <c r="I67" s="9">
        <f t="shared" si="43"/>
        <v>299.61202402466665</v>
      </c>
      <c r="J67" s="9">
        <f t="shared" si="44"/>
        <v>0.40597895104290654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0.22869298888916509</v>
      </c>
      <c r="P67" s="9">
        <f t="shared" si="47"/>
        <v>9.2844539740090326E-2</v>
      </c>
      <c r="Q67" s="12">
        <f t="shared" si="48"/>
        <v>1.7640462550617162E-2</v>
      </c>
      <c r="R67" s="9">
        <f t="shared" si="49"/>
        <v>1.8955666666666669E-2</v>
      </c>
      <c r="S67" s="13">
        <f t="shared" si="50"/>
        <v>0.93061683668650497</v>
      </c>
      <c r="T67" s="2">
        <f t="shared" si="51"/>
        <v>0.01</v>
      </c>
      <c r="U67" s="14">
        <f t="shared" si="52"/>
        <v>9.3061683668650506E-3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3.5406168366865054E-2</v>
      </c>
      <c r="AR67" s="9">
        <f t="shared" si="56"/>
        <v>9.9766666666666666</v>
      </c>
      <c r="AS67" s="1">
        <f t="shared" si="57"/>
        <v>0.19</v>
      </c>
      <c r="AT67" s="1">
        <f t="shared" si="58"/>
        <v>24738.083333333332</v>
      </c>
      <c r="AU67" s="1">
        <f t="shared" si="59"/>
        <v>11123945.288004529</v>
      </c>
    </row>
    <row r="68" spans="1:48" x14ac:dyDescent="0.15">
      <c r="C68" s="7">
        <v>10</v>
      </c>
      <c r="D68" s="7">
        <f t="shared" si="60"/>
        <v>22.3717008996774</v>
      </c>
      <c r="E68" s="10">
        <f t="shared" si="61"/>
        <v>26.4620240246667</v>
      </c>
      <c r="F68" s="7" t="s">
        <v>83</v>
      </c>
      <c r="G68" s="1">
        <v>11</v>
      </c>
      <c r="H68" s="9">
        <f t="shared" si="42"/>
        <v>22.3717008996774</v>
      </c>
      <c r="I68" s="9">
        <f t="shared" si="43"/>
        <v>295.5217008996774</v>
      </c>
      <c r="J68" s="9">
        <f t="shared" si="44"/>
        <v>0.25891396084302859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0.12905602669162103</v>
      </c>
      <c r="O68" s="9">
        <f t="shared" si="62"/>
        <v>0.10655908912412043</v>
      </c>
      <c r="P68" s="9">
        <f t="shared" si="47"/>
        <v>2.7589635828951312E-2</v>
      </c>
      <c r="Q68" s="12">
        <f t="shared" si="48"/>
        <v>5.2420308075007494E-3</v>
      </c>
      <c r="R68" s="9">
        <f t="shared" si="49"/>
        <v>1.8955666666666669E-2</v>
      </c>
      <c r="S68" s="13">
        <f t="shared" si="50"/>
        <v>0.27654162207435323</v>
      </c>
      <c r="T68" s="2">
        <f t="shared" si="51"/>
        <v>0.01</v>
      </c>
      <c r="U68" s="14">
        <f t="shared" si="52"/>
        <v>2.7654162207435325E-3</v>
      </c>
      <c r="V68" s="13"/>
      <c r="W68" s="2"/>
      <c r="X68" s="14"/>
      <c r="Y68" s="2">
        <v>0.05</v>
      </c>
      <c r="Z68" s="2">
        <v>0.21</v>
      </c>
      <c r="AA68" s="2">
        <f t="shared" si="53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4"/>
        <v>1.5600000000000001E-2</v>
      </c>
      <c r="AQ68" s="1">
        <f t="shared" si="55"/>
        <v>2.8865416220743532E-2</v>
      </c>
      <c r="AR68" s="9">
        <f t="shared" si="56"/>
        <v>9.9766666666666666</v>
      </c>
      <c r="AS68" s="1">
        <f t="shared" si="57"/>
        <v>0.19</v>
      </c>
      <c r="AT68" s="1">
        <f t="shared" si="58"/>
        <v>24738.083333333332</v>
      </c>
      <c r="AU68" s="1">
        <f t="shared" si="59"/>
        <v>9068965.2556566726</v>
      </c>
    </row>
    <row r="69" spans="1:48" x14ac:dyDescent="0.15">
      <c r="C69" s="7">
        <v>11</v>
      </c>
      <c r="D69" s="7">
        <f t="shared" si="60"/>
        <v>17.953858597</v>
      </c>
      <c r="E69" s="10">
        <f t="shared" si="61"/>
        <v>22.3717008996774</v>
      </c>
      <c r="F69" s="7" t="s">
        <v>85</v>
      </c>
      <c r="G69" s="1">
        <v>12</v>
      </c>
      <c r="H69" s="9">
        <f t="shared" si="42"/>
        <v>17.953858597</v>
      </c>
      <c r="I69" s="9">
        <f t="shared" si="43"/>
        <v>291.103858597</v>
      </c>
      <c r="J69" s="9">
        <f t="shared" si="44"/>
        <v>0.15703588720138359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0.1787361199618358</v>
      </c>
      <c r="P69" s="9">
        <f t="shared" si="47"/>
        <v>2.8067985173139812E-2</v>
      </c>
      <c r="Q69" s="12">
        <f t="shared" si="48"/>
        <v>5.3329171828965646E-3</v>
      </c>
      <c r="R69" s="9">
        <f t="shared" si="49"/>
        <v>1.8955666666666669E-2</v>
      </c>
      <c r="S69" s="13">
        <f t="shared" si="50"/>
        <v>0.28133630310531049</v>
      </c>
      <c r="T69" s="2">
        <f t="shared" si="51"/>
        <v>0.01</v>
      </c>
      <c r="U69" s="14">
        <f t="shared" si="52"/>
        <v>2.8133630310531051E-3</v>
      </c>
      <c r="V69" s="13"/>
      <c r="W69" s="2"/>
      <c r="X69" s="14"/>
      <c r="Y69" s="2">
        <v>0.04</v>
      </c>
      <c r="Z69" s="2">
        <v>0.21</v>
      </c>
      <c r="AA69" s="2">
        <f t="shared" si="53"/>
        <v>8.3999999999999995E-3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1.9013363031053103E-2</v>
      </c>
      <c r="AR69" s="9">
        <f t="shared" si="56"/>
        <v>9.9766666666666666</v>
      </c>
      <c r="AS69" s="1">
        <f t="shared" si="57"/>
        <v>0.19</v>
      </c>
      <c r="AT69" s="1">
        <f t="shared" si="58"/>
        <v>24738.083333333332</v>
      </c>
      <c r="AU69" s="1">
        <f t="shared" si="59"/>
        <v>5973637.3590862434</v>
      </c>
      <c r="AV69" s="1">
        <f>SUM(AU58:AU69)</f>
        <v>93040943.705520645</v>
      </c>
    </row>
    <row r="70" spans="1:48" x14ac:dyDescent="0.15">
      <c r="C70" s="7">
        <v>12</v>
      </c>
      <c r="D70" s="7">
        <f t="shared" si="60"/>
        <v>12.915477558387099</v>
      </c>
      <c r="E70" s="10">
        <f t="shared" si="61"/>
        <v>17.953858597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12.2398703207419</v>
      </c>
      <c r="E73" s="7"/>
      <c r="F73" s="7"/>
      <c r="G73" s="1">
        <v>1</v>
      </c>
      <c r="H73" s="9">
        <f t="shared" ref="H73:H84" si="63">E74</f>
        <v>12.2398703207419</v>
      </c>
      <c r="I73" s="9">
        <f t="shared" ref="I73:I84" si="64">H73+273.15</f>
        <v>285.38987032074186</v>
      </c>
      <c r="J73" s="9">
        <f t="shared" ref="J73:J84" si="65">EXP(($C$15*(I73-$C$13))/($C$16*I73*$C$13))</f>
        <v>8.0382172009162561E-2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8.8018478350033024E-3</v>
      </c>
      <c r="Q73" s="12">
        <f t="shared" ref="Q73:Q84" si="69">P73*$B$75</f>
        <v>1.5843326103005943E-3</v>
      </c>
      <c r="R73" s="9">
        <f t="shared" ref="R73:R84" si="70">L73*$B$75</f>
        <v>1.9710000000000002E-2</v>
      </c>
      <c r="S73" s="13">
        <f t="shared" ref="S73:S84" si="71">Q73/R73</f>
        <v>8.0382172009162561E-2</v>
      </c>
      <c r="T73" s="2">
        <f t="shared" ref="T73:T84" si="72">$B$74/100</f>
        <v>0.01</v>
      </c>
      <c r="U73" s="14">
        <f t="shared" ref="U73:U84" si="73">S73*T73</f>
        <v>8.0382172009162568E-4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1.3403821720091625E-2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19743.333333333332</v>
      </c>
      <c r="AU73" s="1">
        <f t="shared" ref="AU73:AU84" si="80">AT73*10000*AS73*0.67*AR73*AQ73</f>
        <v>3494705.2120014322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10.884805232645199</v>
      </c>
      <c r="E74" s="10">
        <f t="shared" ref="E74:E85" si="82">D73</f>
        <v>12.2398703207419</v>
      </c>
      <c r="F74" s="7" t="s">
        <v>83</v>
      </c>
      <c r="G74" s="1">
        <v>2</v>
      </c>
      <c r="H74" s="9">
        <f t="shared" si="63"/>
        <v>10.884805232645199</v>
      </c>
      <c r="I74" s="9">
        <f t="shared" si="64"/>
        <v>284.03480523264517</v>
      </c>
      <c r="J74" s="9">
        <f t="shared" si="65"/>
        <v>6.830791309942294E-2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0.21019815216499674</v>
      </c>
      <c r="P74" s="9">
        <f t="shared" si="68"/>
        <v>1.4358197111745878E-2</v>
      </c>
      <c r="Q74" s="12">
        <f t="shared" si="69"/>
        <v>2.584475480114258E-3</v>
      </c>
      <c r="R74" s="9">
        <f t="shared" si="70"/>
        <v>1.9710000000000002E-2</v>
      </c>
      <c r="S74" s="13">
        <f t="shared" si="71"/>
        <v>0.13112508777850115</v>
      </c>
      <c r="T74" s="2">
        <f t="shared" si="72"/>
        <v>0.01</v>
      </c>
      <c r="U74" s="14">
        <f t="shared" si="73"/>
        <v>1.3112508777850115E-3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1.3911250877785011E-2</v>
      </c>
      <c r="AR74" s="9">
        <f t="shared" si="77"/>
        <v>10.950000000000001</v>
      </c>
      <c r="AS74" s="1">
        <f t="shared" si="78"/>
        <v>0.18</v>
      </c>
      <c r="AT74" s="1">
        <f t="shared" si="79"/>
        <v>19743.333333333332</v>
      </c>
      <c r="AU74" s="1">
        <f t="shared" si="80"/>
        <v>3627004.4442013404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11.2416172028571</v>
      </c>
      <c r="E75" s="10">
        <f t="shared" si="82"/>
        <v>10.884805232645199</v>
      </c>
      <c r="F75" s="7" t="s">
        <v>83</v>
      </c>
      <c r="G75" s="1">
        <v>3</v>
      </c>
      <c r="H75" s="9">
        <f t="shared" si="63"/>
        <v>11.2416172028571</v>
      </c>
      <c r="I75" s="9">
        <f t="shared" si="64"/>
        <v>284.39161720285711</v>
      </c>
      <c r="J75" s="9">
        <f t="shared" si="65"/>
        <v>7.1309913634422906E-2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0.3053399550532509</v>
      </c>
      <c r="P75" s="9">
        <f t="shared" si="68"/>
        <v>2.1773765823985894E-2</v>
      </c>
      <c r="Q75" s="12">
        <f t="shared" si="69"/>
        <v>3.9192778483174611E-3</v>
      </c>
      <c r="R75" s="9">
        <f t="shared" si="70"/>
        <v>1.9710000000000002E-2</v>
      </c>
      <c r="S75" s="13">
        <f t="shared" si="71"/>
        <v>0.19884717647475703</v>
      </c>
      <c r="T75" s="2">
        <f t="shared" si="72"/>
        <v>0.01</v>
      </c>
      <c r="U75" s="14">
        <f t="shared" si="73"/>
        <v>1.9884717647475703E-3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1.458847176474757E-2</v>
      </c>
      <c r="AR75" s="9">
        <f t="shared" si="77"/>
        <v>10.950000000000001</v>
      </c>
      <c r="AS75" s="1">
        <f t="shared" si="78"/>
        <v>0.18</v>
      </c>
      <c r="AT75" s="1">
        <f t="shared" si="79"/>
        <v>19743.333333333332</v>
      </c>
      <c r="AU75" s="1">
        <f t="shared" si="80"/>
        <v>3803572.5464013824</v>
      </c>
    </row>
    <row r="76" spans="1:48" x14ac:dyDescent="0.15">
      <c r="C76" s="7">
        <v>3</v>
      </c>
      <c r="D76" s="7">
        <f t="shared" si="81"/>
        <v>13.9968424890323</v>
      </c>
      <c r="E76" s="10">
        <f t="shared" si="82"/>
        <v>11.2416172028571</v>
      </c>
      <c r="F76" s="7" t="s">
        <v>83</v>
      </c>
      <c r="G76" s="1">
        <v>4</v>
      </c>
      <c r="H76" s="9">
        <f t="shared" si="63"/>
        <v>13.9968424890323</v>
      </c>
      <c r="I76" s="9">
        <f t="shared" si="64"/>
        <v>287.14684248903228</v>
      </c>
      <c r="J76" s="9">
        <f t="shared" si="65"/>
        <v>9.904239279344626E-2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0.39306618922926501</v>
      </c>
      <c r="P76" s="9">
        <f t="shared" si="68"/>
        <v>3.8930215907467938E-2</v>
      </c>
      <c r="Q76" s="12">
        <f t="shared" si="69"/>
        <v>7.007438863344229E-3</v>
      </c>
      <c r="R76" s="9">
        <f t="shared" si="70"/>
        <v>1.9710000000000002E-2</v>
      </c>
      <c r="S76" s="13">
        <f t="shared" si="71"/>
        <v>0.35552708591294918</v>
      </c>
      <c r="T76" s="2">
        <f t="shared" si="72"/>
        <v>0.01</v>
      </c>
      <c r="U76" s="14">
        <f t="shared" si="73"/>
        <v>3.5552708591294921E-3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1.6155270859129493E-2</v>
      </c>
      <c r="AR76" s="9">
        <f t="shared" si="77"/>
        <v>10.950000000000001</v>
      </c>
      <c r="AS76" s="1">
        <f t="shared" si="78"/>
        <v>0.18</v>
      </c>
      <c r="AT76" s="1">
        <f t="shared" si="79"/>
        <v>19743.333333333332</v>
      </c>
      <c r="AU76" s="1">
        <f t="shared" si="80"/>
        <v>4212075.514856129</v>
      </c>
    </row>
    <row r="77" spans="1:48" x14ac:dyDescent="0.15">
      <c r="C77" s="7">
        <v>4</v>
      </c>
      <c r="D77" s="7">
        <f t="shared" si="81"/>
        <v>15.577872735333299</v>
      </c>
      <c r="E77" s="10">
        <f t="shared" si="82"/>
        <v>13.9968424890323</v>
      </c>
      <c r="F77" s="7" t="s">
        <v>83</v>
      </c>
      <c r="G77" s="1">
        <v>5</v>
      </c>
      <c r="H77" s="9">
        <f t="shared" si="63"/>
        <v>15.577872735333299</v>
      </c>
      <c r="I77" s="9">
        <f t="shared" si="64"/>
        <v>288.72787273533328</v>
      </c>
      <c r="J77" s="9">
        <f t="shared" si="65"/>
        <v>0.11925059732665948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0.33642917465570726</v>
      </c>
      <c r="O77" s="9">
        <f t="shared" si="83"/>
        <v>0.1272067986660898</v>
      </c>
      <c r="P77" s="9">
        <f t="shared" si="68"/>
        <v>1.5169486724943318E-2</v>
      </c>
      <c r="Q77" s="12">
        <f t="shared" si="69"/>
        <v>2.7305076104897972E-3</v>
      </c>
      <c r="R77" s="9">
        <f t="shared" si="70"/>
        <v>1.9710000000000002E-2</v>
      </c>
      <c r="S77" s="13">
        <f t="shared" si="71"/>
        <v>0.13853412534194809</v>
      </c>
      <c r="T77" s="2">
        <f t="shared" si="72"/>
        <v>0.01</v>
      </c>
      <c r="U77" s="14">
        <f t="shared" si="73"/>
        <v>1.3853412534194809E-3</v>
      </c>
      <c r="V77" s="13"/>
      <c r="W77" s="2"/>
      <c r="X77" s="14"/>
      <c r="Y77" s="2">
        <v>0.04</v>
      </c>
      <c r="Z77" s="2">
        <v>0.27</v>
      </c>
      <c r="AA77" s="2">
        <f t="shared" si="74"/>
        <v>1.0800000000000001E-2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1.4999999999999999E-2</v>
      </c>
      <c r="AO77" s="2">
        <v>0.72</v>
      </c>
      <c r="AP77" s="2">
        <f t="shared" si="75"/>
        <v>1.0799999999999999E-2</v>
      </c>
      <c r="AQ77" s="1">
        <f t="shared" si="76"/>
        <v>2.2985341253419483E-2</v>
      </c>
      <c r="AR77" s="9">
        <f t="shared" si="77"/>
        <v>10.950000000000001</v>
      </c>
      <c r="AS77" s="1">
        <f t="shared" si="78"/>
        <v>0.18</v>
      </c>
      <c r="AT77" s="1">
        <f t="shared" si="79"/>
        <v>19743.333333333332</v>
      </c>
      <c r="AU77" s="1">
        <f t="shared" si="80"/>
        <v>5992842.4560847934</v>
      </c>
    </row>
    <row r="78" spans="1:48" x14ac:dyDescent="0.15">
      <c r="C78" s="7">
        <v>5</v>
      </c>
      <c r="D78" s="7">
        <f t="shared" si="81"/>
        <v>20.82149424</v>
      </c>
      <c r="E78" s="10">
        <f t="shared" si="82"/>
        <v>15.577872735333299</v>
      </c>
      <c r="F78" s="7" t="s">
        <v>85</v>
      </c>
      <c r="G78" s="1">
        <v>6</v>
      </c>
      <c r="H78" s="9">
        <f t="shared" si="63"/>
        <v>20.82149424</v>
      </c>
      <c r="I78" s="9">
        <f t="shared" si="64"/>
        <v>293.97149423999997</v>
      </c>
      <c r="J78" s="9">
        <f t="shared" si="65"/>
        <v>0.21762021906433335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0.22153731194114651</v>
      </c>
      <c r="P78" s="9">
        <f t="shared" si="68"/>
        <v>4.8210998355555854E-2</v>
      </c>
      <c r="Q78" s="12">
        <f t="shared" si="69"/>
        <v>8.6779797040000533E-3</v>
      </c>
      <c r="R78" s="9">
        <f t="shared" si="70"/>
        <v>1.9710000000000002E-2</v>
      </c>
      <c r="S78" s="13">
        <f t="shared" si="71"/>
        <v>0.44028309000507621</v>
      </c>
      <c r="T78" s="2">
        <f t="shared" si="72"/>
        <v>0.01</v>
      </c>
      <c r="U78" s="14">
        <f t="shared" si="73"/>
        <v>4.4028309000507622E-3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5"/>
        <v>1.0799999999999999E-2</v>
      </c>
      <c r="AQ78" s="1">
        <f t="shared" si="76"/>
        <v>2.6002830900050764E-2</v>
      </c>
      <c r="AR78" s="9">
        <f t="shared" si="77"/>
        <v>10.950000000000001</v>
      </c>
      <c r="AS78" s="1">
        <f t="shared" si="78"/>
        <v>0.18</v>
      </c>
      <c r="AT78" s="1">
        <f t="shared" si="79"/>
        <v>19743.333333333332</v>
      </c>
      <c r="AU78" s="1">
        <f t="shared" si="80"/>
        <v>6779576.0471050283</v>
      </c>
    </row>
    <row r="79" spans="1:48" x14ac:dyDescent="0.15">
      <c r="C79" s="7">
        <v>6</v>
      </c>
      <c r="D79" s="7">
        <f t="shared" si="81"/>
        <v>23.208662238999999</v>
      </c>
      <c r="E79" s="10">
        <f t="shared" si="82"/>
        <v>20.82149424</v>
      </c>
      <c r="F79" s="7" t="s">
        <v>83</v>
      </c>
      <c r="G79" s="1">
        <v>7</v>
      </c>
      <c r="H79" s="9">
        <f t="shared" si="63"/>
        <v>23.208662238999999</v>
      </c>
      <c r="I79" s="9">
        <f t="shared" si="64"/>
        <v>296.35866223899995</v>
      </c>
      <c r="J79" s="9">
        <f t="shared" si="65"/>
        <v>0.28416223743365449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0.28282631358559063</v>
      </c>
      <c r="P79" s="9">
        <f t="shared" si="68"/>
        <v>8.0368558073593818E-2</v>
      </c>
      <c r="Q79" s="12">
        <f t="shared" si="69"/>
        <v>1.4466340453246887E-2</v>
      </c>
      <c r="R79" s="9">
        <f t="shared" si="70"/>
        <v>1.9710000000000002E-2</v>
      </c>
      <c r="S79" s="13">
        <f t="shared" si="71"/>
        <v>0.73395943446204392</v>
      </c>
      <c r="T79" s="2">
        <f t="shared" si="72"/>
        <v>0.01</v>
      </c>
      <c r="U79" s="14">
        <f t="shared" si="73"/>
        <v>7.3395943446204395E-3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3.5239594344620442E-2</v>
      </c>
      <c r="AR79" s="9">
        <f t="shared" si="77"/>
        <v>10.950000000000001</v>
      </c>
      <c r="AS79" s="1">
        <f t="shared" si="78"/>
        <v>0.18</v>
      </c>
      <c r="AT79" s="1">
        <f t="shared" si="79"/>
        <v>19743.333333333332</v>
      </c>
      <c r="AU79" s="1">
        <f t="shared" si="80"/>
        <v>9187826.919568982</v>
      </c>
    </row>
    <row r="80" spans="1:48" x14ac:dyDescent="0.15">
      <c r="C80" s="7">
        <v>7</v>
      </c>
      <c r="D80" s="7">
        <f t="shared" si="81"/>
        <v>27.216811146451601</v>
      </c>
      <c r="E80" s="10">
        <f t="shared" si="82"/>
        <v>23.208662238999999</v>
      </c>
      <c r="F80" s="7" t="s">
        <v>83</v>
      </c>
      <c r="G80" s="1">
        <v>8</v>
      </c>
      <c r="H80" s="9">
        <f t="shared" si="63"/>
        <v>27.216811146451601</v>
      </c>
      <c r="I80" s="9">
        <f t="shared" si="64"/>
        <v>300.3668111464516</v>
      </c>
      <c r="J80" s="9">
        <f t="shared" si="65"/>
        <v>0.44052403882944446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0.31195775551199684</v>
      </c>
      <c r="P80" s="9">
        <f t="shared" si="68"/>
        <v>0.13742489040231323</v>
      </c>
      <c r="Q80" s="12">
        <f t="shared" si="69"/>
        <v>2.4736480272416379E-2</v>
      </c>
      <c r="R80" s="9">
        <f t="shared" si="70"/>
        <v>1.9710000000000002E-2</v>
      </c>
      <c r="S80" s="13">
        <f t="shared" si="71"/>
        <v>1.2550218301581115</v>
      </c>
      <c r="T80" s="2">
        <f t="shared" si="72"/>
        <v>0.01</v>
      </c>
      <c r="U80" s="14">
        <f t="shared" si="73"/>
        <v>1.2550218301581116E-2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4.0450218301581117E-2</v>
      </c>
      <c r="AR80" s="9">
        <f t="shared" si="77"/>
        <v>10.950000000000001</v>
      </c>
      <c r="AS80" s="1">
        <f t="shared" si="78"/>
        <v>0.18</v>
      </c>
      <c r="AT80" s="1">
        <f t="shared" si="79"/>
        <v>19743.333333333332</v>
      </c>
      <c r="AU80" s="1">
        <f t="shared" si="80"/>
        <v>10546364.438228661</v>
      </c>
    </row>
    <row r="81" spans="1:48" x14ac:dyDescent="0.15">
      <c r="C81" s="7">
        <v>8</v>
      </c>
      <c r="D81" s="7">
        <f t="shared" si="81"/>
        <v>28.428484058709699</v>
      </c>
      <c r="E81" s="10">
        <f t="shared" si="82"/>
        <v>27.216811146451601</v>
      </c>
      <c r="F81" s="7" t="s">
        <v>83</v>
      </c>
      <c r="G81" s="1">
        <v>9</v>
      </c>
      <c r="H81" s="9">
        <f t="shared" si="63"/>
        <v>28.428484058709699</v>
      </c>
      <c r="I81" s="9">
        <f t="shared" si="64"/>
        <v>301.57848405870971</v>
      </c>
      <c r="J81" s="9">
        <f t="shared" si="65"/>
        <v>0.50180237084303958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0.28403286510968362</v>
      </c>
      <c r="P81" s="9">
        <f t="shared" si="68"/>
        <v>0.14252836510938049</v>
      </c>
      <c r="Q81" s="12">
        <f t="shared" si="69"/>
        <v>2.5655105719688487E-2</v>
      </c>
      <c r="R81" s="9">
        <f t="shared" si="70"/>
        <v>1.9710000000000002E-2</v>
      </c>
      <c r="S81" s="13">
        <f t="shared" si="71"/>
        <v>1.3016289051084975</v>
      </c>
      <c r="T81" s="2">
        <f t="shared" si="72"/>
        <v>0.01</v>
      </c>
      <c r="U81" s="14">
        <f t="shared" si="73"/>
        <v>1.3016289051084975E-2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4.0916289051084978E-2</v>
      </c>
      <c r="AR81" s="9">
        <f t="shared" si="77"/>
        <v>10.950000000000001</v>
      </c>
      <c r="AS81" s="1">
        <f t="shared" si="78"/>
        <v>0.18</v>
      </c>
      <c r="AT81" s="1">
        <f t="shared" si="79"/>
        <v>19743.333333333332</v>
      </c>
      <c r="AU81" s="1">
        <f t="shared" si="80"/>
        <v>10667880.518602299</v>
      </c>
    </row>
    <row r="82" spans="1:48" x14ac:dyDescent="0.15">
      <c r="C82" s="7">
        <v>9</v>
      </c>
      <c r="D82" s="7">
        <f t="shared" si="81"/>
        <v>26.4620240246667</v>
      </c>
      <c r="E82" s="10">
        <f t="shared" si="82"/>
        <v>28.428484058709699</v>
      </c>
      <c r="F82" s="7" t="s">
        <v>83</v>
      </c>
      <c r="G82" s="1">
        <v>10</v>
      </c>
      <c r="H82" s="9">
        <f t="shared" si="63"/>
        <v>26.4620240246667</v>
      </c>
      <c r="I82" s="9">
        <f t="shared" si="64"/>
        <v>299.61202402466665</v>
      </c>
      <c r="J82" s="9">
        <f t="shared" si="65"/>
        <v>0.40597895104290654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0.25100450000030317</v>
      </c>
      <c r="P82" s="9">
        <f t="shared" si="68"/>
        <v>0.10190254361717231</v>
      </c>
      <c r="Q82" s="12">
        <f t="shared" si="69"/>
        <v>1.8342457851091017E-2</v>
      </c>
      <c r="R82" s="9">
        <f t="shared" si="70"/>
        <v>1.9710000000000002E-2</v>
      </c>
      <c r="S82" s="13">
        <f t="shared" si="71"/>
        <v>0.93061683668650508</v>
      </c>
      <c r="T82" s="2">
        <f t="shared" si="72"/>
        <v>0.01</v>
      </c>
      <c r="U82" s="14">
        <f t="shared" si="73"/>
        <v>9.3061683668650506E-3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3.720616836686505E-2</v>
      </c>
      <c r="AR82" s="9">
        <f t="shared" si="77"/>
        <v>10.950000000000001</v>
      </c>
      <c r="AS82" s="1">
        <f t="shared" si="78"/>
        <v>0.18</v>
      </c>
      <c r="AT82" s="1">
        <f t="shared" si="79"/>
        <v>19743.333333333332</v>
      </c>
      <c r="AU82" s="1">
        <f t="shared" si="80"/>
        <v>9700561.0209949352</v>
      </c>
    </row>
    <row r="83" spans="1:48" x14ac:dyDescent="0.15">
      <c r="C83" s="7">
        <v>10</v>
      </c>
      <c r="D83" s="7">
        <f t="shared" si="81"/>
        <v>22.3717008996774</v>
      </c>
      <c r="E83" s="10">
        <f t="shared" si="82"/>
        <v>26.4620240246667</v>
      </c>
      <c r="F83" s="7" t="s">
        <v>83</v>
      </c>
      <c r="G83" s="1">
        <v>11</v>
      </c>
      <c r="H83" s="9">
        <f t="shared" si="63"/>
        <v>22.3717008996774</v>
      </c>
      <c r="I83" s="9">
        <f t="shared" si="64"/>
        <v>295.5217008996774</v>
      </c>
      <c r="J83" s="9">
        <f t="shared" si="65"/>
        <v>0.25891396084302859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0.1416468585639743</v>
      </c>
      <c r="O83" s="9">
        <f t="shared" si="83"/>
        <v>0.11695509781915658</v>
      </c>
      <c r="P83" s="9">
        <f t="shared" si="68"/>
        <v>3.0281307617141685E-2</v>
      </c>
      <c r="Q83" s="12">
        <f t="shared" si="69"/>
        <v>5.4506353710855032E-3</v>
      </c>
      <c r="R83" s="9">
        <f t="shared" si="70"/>
        <v>1.9710000000000002E-2</v>
      </c>
      <c r="S83" s="13">
        <f t="shared" si="71"/>
        <v>0.27654162207435323</v>
      </c>
      <c r="T83" s="2">
        <f t="shared" si="72"/>
        <v>0.01</v>
      </c>
      <c r="U83" s="14">
        <f t="shared" si="73"/>
        <v>2.7654162207435325E-3</v>
      </c>
      <c r="V83" s="13"/>
      <c r="W83" s="2"/>
      <c r="X83" s="14"/>
      <c r="Y83" s="2">
        <v>0.05</v>
      </c>
      <c r="Z83" s="2">
        <v>0.27</v>
      </c>
      <c r="AA83" s="2">
        <f t="shared" si="74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5"/>
        <v>1.44E-2</v>
      </c>
      <c r="AQ83" s="1">
        <f t="shared" si="76"/>
        <v>3.0665416220743535E-2</v>
      </c>
      <c r="AR83" s="9">
        <f t="shared" si="77"/>
        <v>10.950000000000001</v>
      </c>
      <c r="AS83" s="1">
        <f t="shared" si="78"/>
        <v>0.18</v>
      </c>
      <c r="AT83" s="1">
        <f t="shared" si="79"/>
        <v>19743.333333333332</v>
      </c>
      <c r="AU83" s="1">
        <f t="shared" si="80"/>
        <v>7995226.4460656475</v>
      </c>
    </row>
    <row r="84" spans="1:48" x14ac:dyDescent="0.15">
      <c r="C84" s="7">
        <v>11</v>
      </c>
      <c r="D84" s="7">
        <f t="shared" si="81"/>
        <v>17.953858597</v>
      </c>
      <c r="E84" s="10">
        <f t="shared" si="82"/>
        <v>22.3717008996774</v>
      </c>
      <c r="F84" s="7" t="s">
        <v>85</v>
      </c>
      <c r="G84" s="1">
        <v>12</v>
      </c>
      <c r="H84" s="9">
        <f t="shared" si="63"/>
        <v>17.953858597</v>
      </c>
      <c r="I84" s="9">
        <f t="shared" si="64"/>
        <v>291.103858597</v>
      </c>
      <c r="J84" s="9">
        <f t="shared" si="65"/>
        <v>0.15703588720138359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0.19617379020201492</v>
      </c>
      <c r="P84" s="9">
        <f t="shared" si="68"/>
        <v>3.0806325190031503E-2</v>
      </c>
      <c r="Q84" s="12">
        <f t="shared" si="69"/>
        <v>5.5451385342056708E-3</v>
      </c>
      <c r="R84" s="9">
        <f t="shared" si="70"/>
        <v>1.9710000000000002E-2</v>
      </c>
      <c r="S84" s="13">
        <f t="shared" si="71"/>
        <v>0.28133630310531049</v>
      </c>
      <c r="T84" s="2">
        <f t="shared" si="72"/>
        <v>0.01</v>
      </c>
      <c r="U84" s="14">
        <f t="shared" si="73"/>
        <v>2.8133630310531051E-3</v>
      </c>
      <c r="V84" s="13"/>
      <c r="W84" s="2"/>
      <c r="X84" s="14"/>
      <c r="Y84" s="2">
        <v>0.04</v>
      </c>
      <c r="Z84" s="2">
        <v>0.27</v>
      </c>
      <c r="AA84" s="2">
        <f t="shared" si="74"/>
        <v>1.0800000000000001E-2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2.0813363031053106E-2</v>
      </c>
      <c r="AR84" s="9">
        <f t="shared" si="77"/>
        <v>10.950000000000001</v>
      </c>
      <c r="AS84" s="1">
        <f t="shared" si="78"/>
        <v>0.18</v>
      </c>
      <c r="AT84" s="1">
        <f t="shared" si="79"/>
        <v>19743.333333333332</v>
      </c>
      <c r="AU84" s="1">
        <f t="shared" si="80"/>
        <v>5426554.4396842374</v>
      </c>
      <c r="AV84" s="1">
        <f>SUM(AU73:AU84)</f>
        <v>81434190.003794879</v>
      </c>
    </row>
    <row r="85" spans="1:48" x14ac:dyDescent="0.15">
      <c r="C85" s="7">
        <v>12</v>
      </c>
      <c r="D85" s="7">
        <f t="shared" si="81"/>
        <v>12.915477558387099</v>
      </c>
      <c r="E85" s="10">
        <f t="shared" si="82"/>
        <v>17.953858597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12.2398703207419</v>
      </c>
      <c r="E89" s="7"/>
      <c r="F89" s="7"/>
      <c r="G89" s="1">
        <v>1</v>
      </c>
      <c r="H89" s="9">
        <f t="shared" ref="H89:H100" si="84">E90</f>
        <v>12.2398703207419</v>
      </c>
      <c r="I89" s="9">
        <f t="shared" ref="I89:I100" si="85">H89+273.15</f>
        <v>285.38987032074186</v>
      </c>
      <c r="J89" s="9">
        <f t="shared" ref="J89:J100" si="86">EXP(($C$15*(I89-$C$13))/($C$16*I89*$C$13))</f>
        <v>8.0382172009162561E-2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0.42644952760590993</v>
      </c>
      <c r="Q89" s="12">
        <f t="shared" ref="Q89:Q100" si="90">P89*$B$91</f>
        <v>0.19190228742265947</v>
      </c>
      <c r="R89" s="9">
        <f t="shared" ref="R89:R100" si="91">L89*$B$91</f>
        <v>2.3873737500000001</v>
      </c>
      <c r="S89" s="13">
        <f t="shared" ref="S89:S100" si="92">Q89/R89</f>
        <v>8.0382172009162561E-2</v>
      </c>
      <c r="T89" s="2">
        <f t="shared" ref="T89:T100" si="93">$B$90/100</f>
        <v>0.51</v>
      </c>
      <c r="U89" s="14">
        <f t="shared" ref="U89:U100" si="94">S89*T89</f>
        <v>4.0994907724672909E-2</v>
      </c>
      <c r="V89" s="2">
        <v>190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4.3242964678988888E-2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29838.166666666668</v>
      </c>
      <c r="AN89" s="1">
        <f t="shared" ref="AN89:AN100" si="99">AM89*10000*AK89*AJ89</f>
        <v>134222499.14393613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10.884805232645199</v>
      </c>
      <c r="E90" s="10">
        <f t="shared" ref="E90:E101" si="101">D89</f>
        <v>12.2398703207419</v>
      </c>
      <c r="F90" s="7" t="s">
        <v>83</v>
      </c>
      <c r="G90" s="1">
        <v>2</v>
      </c>
      <c r="H90" s="9">
        <f t="shared" si="84"/>
        <v>10.884805232645199</v>
      </c>
      <c r="I90" s="9">
        <f t="shared" si="85"/>
        <v>284.03480523264517</v>
      </c>
      <c r="J90" s="9">
        <f t="shared" si="86"/>
        <v>6.830791309942294E-2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10.184100472394089</v>
      </c>
      <c r="P90" s="9">
        <f t="shared" si="89"/>
        <v>0.69565465006408755</v>
      </c>
      <c r="Q90" s="12">
        <f t="shared" si="90"/>
        <v>0.31304459252883943</v>
      </c>
      <c r="R90" s="9">
        <f t="shared" si="91"/>
        <v>2.3873737500000001</v>
      </c>
      <c r="S90" s="13">
        <f t="shared" si="92"/>
        <v>0.13112508777850113</v>
      </c>
      <c r="T90" s="2">
        <f t="shared" si="93"/>
        <v>0.51</v>
      </c>
      <c r="U90" s="14">
        <f t="shared" si="94"/>
        <v>6.6873794767035574E-2</v>
      </c>
      <c r="V90" s="2">
        <v>190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5.1045449122261222E-2</v>
      </c>
      <c r="AK90" s="9">
        <f t="shared" si="96"/>
        <v>10.4025</v>
      </c>
      <c r="AL90" s="1">
        <f t="shared" si="97"/>
        <v>0.45</v>
      </c>
      <c r="AM90" s="17">
        <f t="shared" si="98"/>
        <v>29838.166666666668</v>
      </c>
      <c r="AN90" s="1">
        <f t="shared" si="99"/>
        <v>158440749.88789007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11.2416172028571</v>
      </c>
      <c r="E91" s="10">
        <f t="shared" si="101"/>
        <v>10.884805232645199</v>
      </c>
      <c r="F91" s="7" t="s">
        <v>83</v>
      </c>
      <c r="G91" s="1">
        <v>3</v>
      </c>
      <c r="H91" s="9">
        <f t="shared" si="84"/>
        <v>11.2416172028571</v>
      </c>
      <c r="I91" s="9">
        <f t="shared" si="85"/>
        <v>284.39161720285711</v>
      </c>
      <c r="J91" s="9">
        <f t="shared" si="86"/>
        <v>7.1309913634422906E-2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14.793720822330002</v>
      </c>
      <c r="P91" s="9">
        <f t="shared" si="89"/>
        <v>1.0549389541721161</v>
      </c>
      <c r="Q91" s="12">
        <f t="shared" si="90"/>
        <v>0.4747225293774523</v>
      </c>
      <c r="R91" s="9">
        <f t="shared" si="91"/>
        <v>2.3873737500000001</v>
      </c>
      <c r="S91" s="13">
        <f t="shared" si="92"/>
        <v>0.19884717647475694</v>
      </c>
      <c r="T91" s="2">
        <f t="shared" si="93"/>
        <v>0.51</v>
      </c>
      <c r="U91" s="14">
        <f t="shared" si="94"/>
        <v>0.10141206000212605</v>
      </c>
      <c r="V91" s="2">
        <v>190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6.1458736090641009E-2</v>
      </c>
      <c r="AK91" s="9">
        <f t="shared" si="96"/>
        <v>10.4025</v>
      </c>
      <c r="AL91" s="1">
        <f t="shared" si="97"/>
        <v>0.45</v>
      </c>
      <c r="AM91" s="17">
        <f t="shared" si="98"/>
        <v>29838.166666666668</v>
      </c>
      <c r="AN91" s="1">
        <f t="shared" si="99"/>
        <v>190762710.50216863</v>
      </c>
    </row>
    <row r="92" spans="1:48" x14ac:dyDescent="0.15">
      <c r="C92" s="7">
        <v>3</v>
      </c>
      <c r="D92" s="7">
        <f t="shared" si="100"/>
        <v>13.9968424890323</v>
      </c>
      <c r="E92" s="10">
        <f t="shared" si="101"/>
        <v>11.2416172028571</v>
      </c>
      <c r="F92" s="7" t="s">
        <v>83</v>
      </c>
      <c r="G92" s="1">
        <v>4</v>
      </c>
      <c r="H92" s="9">
        <f t="shared" si="84"/>
        <v>13.9968424890323</v>
      </c>
      <c r="I92" s="9">
        <f t="shared" si="85"/>
        <v>287.14684248903228</v>
      </c>
      <c r="J92" s="9">
        <f t="shared" si="86"/>
        <v>9.904239279344626E-2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19.044056868157888</v>
      </c>
      <c r="P92" s="9">
        <f t="shared" si="89"/>
        <v>1.8861689607168215</v>
      </c>
      <c r="Q92" s="12">
        <f t="shared" si="90"/>
        <v>0.84877603232256971</v>
      </c>
      <c r="R92" s="9">
        <f t="shared" si="91"/>
        <v>2.3873737500000001</v>
      </c>
      <c r="S92" s="13">
        <f t="shared" si="92"/>
        <v>0.35552708591294918</v>
      </c>
      <c r="T92" s="2">
        <f t="shared" si="93"/>
        <v>0.51</v>
      </c>
      <c r="U92" s="14">
        <f t="shared" si="94"/>
        <v>0.18131881381560408</v>
      </c>
      <c r="V92" s="2">
        <v>190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8.5550622365404644E-2</v>
      </c>
      <c r="AK92" s="9">
        <f t="shared" si="96"/>
        <v>10.4025</v>
      </c>
      <c r="AL92" s="1">
        <f t="shared" si="97"/>
        <v>0.45</v>
      </c>
      <c r="AM92" s="17">
        <f t="shared" si="98"/>
        <v>29838.166666666668</v>
      </c>
      <c r="AN92" s="1">
        <f t="shared" si="99"/>
        <v>265541884.61511889</v>
      </c>
    </row>
    <row r="93" spans="1:48" x14ac:dyDescent="0.15">
      <c r="C93" s="7">
        <v>4</v>
      </c>
      <c r="D93" s="7">
        <f t="shared" si="100"/>
        <v>15.577872735333299</v>
      </c>
      <c r="E93" s="10">
        <f t="shared" si="101"/>
        <v>13.9968424890323</v>
      </c>
      <c r="F93" s="7" t="s">
        <v>83</v>
      </c>
      <c r="G93" s="1">
        <v>5</v>
      </c>
      <c r="H93" s="9">
        <f t="shared" si="84"/>
        <v>15.577872735333299</v>
      </c>
      <c r="I93" s="9">
        <f t="shared" si="85"/>
        <v>288.72787273533328</v>
      </c>
      <c r="J93" s="9">
        <f t="shared" si="86"/>
        <v>0.11925059732665948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16.299993512069012</v>
      </c>
      <c r="O93" s="9">
        <f t="shared" si="102"/>
        <v>6.163169395372055</v>
      </c>
      <c r="P93" s="9">
        <f t="shared" si="89"/>
        <v>0.73496163182350427</v>
      </c>
      <c r="Q93" s="12">
        <f t="shared" si="90"/>
        <v>0.33073273432057693</v>
      </c>
      <c r="R93" s="9">
        <f t="shared" si="91"/>
        <v>2.3873737500000001</v>
      </c>
      <c r="S93" s="13">
        <f t="shared" si="92"/>
        <v>0.1385341253419482</v>
      </c>
      <c r="T93" s="2">
        <f t="shared" si="93"/>
        <v>0.51</v>
      </c>
      <c r="U93" s="14">
        <f t="shared" si="94"/>
        <v>7.0652403924393578E-2</v>
      </c>
      <c r="V93" s="2">
        <v>225</v>
      </c>
      <c r="W93" s="2">
        <v>0.06</v>
      </c>
      <c r="X93" s="2">
        <v>12.1</v>
      </c>
      <c r="Y93" s="2">
        <v>0.14000000000000001</v>
      </c>
      <c r="Z93" s="2"/>
      <c r="AA93" s="2"/>
      <c r="AB93" s="2">
        <v>120</v>
      </c>
      <c r="AC93" s="2">
        <v>0.26</v>
      </c>
      <c r="AD93" s="2">
        <v>43</v>
      </c>
      <c r="AE93" s="2">
        <v>0.02</v>
      </c>
      <c r="AF93" s="2">
        <v>1.5</v>
      </c>
      <c r="AG93" s="2">
        <v>0.01</v>
      </c>
      <c r="AH93" s="2"/>
      <c r="AI93" s="2"/>
      <c r="AJ93" s="1">
        <f t="shared" si="95"/>
        <v>6.8570699783204667E-2</v>
      </c>
      <c r="AK93" s="9">
        <f t="shared" si="96"/>
        <v>10.4025</v>
      </c>
      <c r="AL93" s="1">
        <f t="shared" si="97"/>
        <v>0.45</v>
      </c>
      <c r="AM93" s="17">
        <f t="shared" si="98"/>
        <v>29838.166666666668</v>
      </c>
      <c r="AN93" s="1">
        <f t="shared" si="99"/>
        <v>212837643.33166191</v>
      </c>
    </row>
    <row r="94" spans="1:48" x14ac:dyDescent="0.15">
      <c r="C94" s="7">
        <v>5</v>
      </c>
      <c r="D94" s="7">
        <f t="shared" si="100"/>
        <v>20.82149424</v>
      </c>
      <c r="E94" s="10">
        <f t="shared" si="101"/>
        <v>15.577872735333299</v>
      </c>
      <c r="F94" s="7" t="s">
        <v>85</v>
      </c>
      <c r="G94" s="1">
        <v>6</v>
      </c>
      <c r="H94" s="9">
        <f t="shared" si="84"/>
        <v>20.82149424</v>
      </c>
      <c r="I94" s="9">
        <f t="shared" si="85"/>
        <v>293.97149423999997</v>
      </c>
      <c r="J94" s="9">
        <f t="shared" si="86"/>
        <v>0.21762021906433335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10.733482763548551</v>
      </c>
      <c r="P94" s="9">
        <f t="shared" si="89"/>
        <v>2.3358228703266817</v>
      </c>
      <c r="Q94" s="12">
        <f t="shared" si="90"/>
        <v>1.0511202916470068</v>
      </c>
      <c r="R94" s="9">
        <f t="shared" si="91"/>
        <v>2.3873737500000001</v>
      </c>
      <c r="S94" s="13">
        <f t="shared" si="92"/>
        <v>0.44028309000507643</v>
      </c>
      <c r="T94" s="2">
        <f t="shared" si="93"/>
        <v>0.51</v>
      </c>
      <c r="U94" s="14">
        <f t="shared" si="94"/>
        <v>0.22454437590258899</v>
      </c>
      <c r="V94" s="2">
        <v>230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210</v>
      </c>
      <c r="AC94" s="2">
        <v>0.26</v>
      </c>
      <c r="AD94" s="2">
        <v>100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5"/>
        <v>0.1402441293346306</v>
      </c>
      <c r="AK94" s="9">
        <f t="shared" si="96"/>
        <v>10.4025</v>
      </c>
      <c r="AL94" s="1">
        <f t="shared" si="97"/>
        <v>0.45</v>
      </c>
      <c r="AM94" s="17">
        <f t="shared" si="98"/>
        <v>29838.166666666668</v>
      </c>
      <c r="AN94" s="1">
        <f t="shared" si="99"/>
        <v>435305897.0238871</v>
      </c>
    </row>
    <row r="95" spans="1:48" x14ac:dyDescent="0.15">
      <c r="C95" s="7">
        <v>6</v>
      </c>
      <c r="D95" s="7">
        <f t="shared" si="100"/>
        <v>23.208662238999999</v>
      </c>
      <c r="E95" s="10">
        <f t="shared" si="101"/>
        <v>20.82149424</v>
      </c>
      <c r="F95" s="7" t="s">
        <v>83</v>
      </c>
      <c r="G95" s="1">
        <v>7</v>
      </c>
      <c r="H95" s="9">
        <f t="shared" si="84"/>
        <v>23.208662238999999</v>
      </c>
      <c r="I95" s="9">
        <f t="shared" si="85"/>
        <v>296.35866223899995</v>
      </c>
      <c r="J95" s="9">
        <f t="shared" si="86"/>
        <v>0.28416223743365449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13.702934893221871</v>
      </c>
      <c r="P95" s="9">
        <f t="shared" si="89"/>
        <v>3.8938566386656221</v>
      </c>
      <c r="Q95" s="12">
        <f t="shared" si="90"/>
        <v>1.7522354873995301</v>
      </c>
      <c r="R95" s="9">
        <f t="shared" si="91"/>
        <v>2.3873737500000001</v>
      </c>
      <c r="S95" s="13">
        <f t="shared" si="92"/>
        <v>0.73395943446204437</v>
      </c>
      <c r="T95" s="2">
        <f t="shared" si="93"/>
        <v>0.51</v>
      </c>
      <c r="U95" s="14">
        <f t="shared" si="94"/>
        <v>0.37431931157564263</v>
      </c>
      <c r="V95" s="2">
        <v>230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210</v>
      </c>
      <c r="AC95" s="2">
        <v>0.26</v>
      </c>
      <c r="AD95" s="2">
        <v>100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5"/>
        <v>0.18540127244005628</v>
      </c>
      <c r="AK95" s="9">
        <f t="shared" si="96"/>
        <v>10.4025</v>
      </c>
      <c r="AL95" s="1">
        <f t="shared" si="97"/>
        <v>0.45</v>
      </c>
      <c r="AM95" s="17">
        <f t="shared" si="98"/>
        <v>29838.166666666668</v>
      </c>
      <c r="AN95" s="1">
        <f t="shared" si="99"/>
        <v>575469843.84864306</v>
      </c>
    </row>
    <row r="96" spans="1:48" x14ac:dyDescent="0.15">
      <c r="C96" s="7">
        <v>7</v>
      </c>
      <c r="D96" s="7">
        <f t="shared" si="100"/>
        <v>27.216811146451601</v>
      </c>
      <c r="E96" s="10">
        <f t="shared" si="101"/>
        <v>23.208662238999999</v>
      </c>
      <c r="F96" s="7" t="s">
        <v>83</v>
      </c>
      <c r="G96" s="1">
        <v>8</v>
      </c>
      <c r="H96" s="9">
        <f t="shared" si="84"/>
        <v>27.216811146451601</v>
      </c>
      <c r="I96" s="9">
        <f t="shared" si="85"/>
        <v>300.3668111464516</v>
      </c>
      <c r="J96" s="9">
        <f t="shared" si="86"/>
        <v>0.44052403882944446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15.114353254556249</v>
      </c>
      <c r="P96" s="9">
        <f t="shared" si="89"/>
        <v>6.6582359399920774</v>
      </c>
      <c r="Q96" s="12">
        <f t="shared" si="90"/>
        <v>2.9962061729964349</v>
      </c>
      <c r="R96" s="9">
        <f t="shared" si="91"/>
        <v>2.3873737500000001</v>
      </c>
      <c r="S96" s="13">
        <f t="shared" si="92"/>
        <v>1.255021830158112</v>
      </c>
      <c r="T96" s="2">
        <f t="shared" si="93"/>
        <v>0.51</v>
      </c>
      <c r="U96" s="14">
        <f t="shared" si="94"/>
        <v>0.64006113338063708</v>
      </c>
      <c r="V96" s="2">
        <v>230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210</v>
      </c>
      <c r="AC96" s="2">
        <v>0.26</v>
      </c>
      <c r="AD96" s="2">
        <v>100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5"/>
        <v>0.2655224317142621</v>
      </c>
      <c r="AK96" s="9">
        <f t="shared" si="96"/>
        <v>10.4025</v>
      </c>
      <c r="AL96" s="1">
        <f t="shared" si="97"/>
        <v>0.45</v>
      </c>
      <c r="AM96" s="17">
        <f t="shared" si="98"/>
        <v>29838.166666666668</v>
      </c>
      <c r="AN96" s="1">
        <f t="shared" si="99"/>
        <v>824159134.97207296</v>
      </c>
    </row>
    <row r="97" spans="1:50" x14ac:dyDescent="0.15">
      <c r="C97" s="7">
        <v>8</v>
      </c>
      <c r="D97" s="7">
        <f t="shared" si="100"/>
        <v>28.428484058709699</v>
      </c>
      <c r="E97" s="10">
        <f t="shared" si="101"/>
        <v>27.216811146451601</v>
      </c>
      <c r="F97" s="7" t="s">
        <v>83</v>
      </c>
      <c r="G97" s="1">
        <v>9</v>
      </c>
      <c r="H97" s="9">
        <f t="shared" si="84"/>
        <v>28.428484058709699</v>
      </c>
      <c r="I97" s="9">
        <f t="shared" si="85"/>
        <v>301.57848405870971</v>
      </c>
      <c r="J97" s="9">
        <f t="shared" si="86"/>
        <v>0.50180237084303958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13.761392314564173</v>
      </c>
      <c r="P97" s="9">
        <f t="shared" si="89"/>
        <v>6.9054992895494856</v>
      </c>
      <c r="Q97" s="12">
        <f t="shared" si="90"/>
        <v>3.1074746802972686</v>
      </c>
      <c r="R97" s="9">
        <f t="shared" si="91"/>
        <v>2.3873737500000001</v>
      </c>
      <c r="S97" s="13">
        <f t="shared" si="92"/>
        <v>1.3016289051084977</v>
      </c>
      <c r="T97" s="2">
        <f t="shared" si="93"/>
        <v>0.51</v>
      </c>
      <c r="U97" s="14">
        <f t="shared" si="94"/>
        <v>0.66383074160533384</v>
      </c>
      <c r="V97" s="2">
        <v>230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210</v>
      </c>
      <c r="AC97" s="2">
        <v>0.26</v>
      </c>
      <c r="AD97" s="2">
        <v>100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5"/>
        <v>0.27268896859400815</v>
      </c>
      <c r="AK97" s="9">
        <f t="shared" si="96"/>
        <v>10.4025</v>
      </c>
      <c r="AL97" s="1">
        <f t="shared" si="97"/>
        <v>0.45</v>
      </c>
      <c r="AM97" s="17">
        <f t="shared" si="98"/>
        <v>29838.166666666668</v>
      </c>
      <c r="AN97" s="1">
        <f t="shared" si="99"/>
        <v>846403458.35154927</v>
      </c>
    </row>
    <row r="98" spans="1:50" x14ac:dyDescent="0.15">
      <c r="C98" s="7">
        <v>9</v>
      </c>
      <c r="D98" s="7">
        <f t="shared" si="100"/>
        <v>26.4620240246667</v>
      </c>
      <c r="E98" s="10">
        <f t="shared" si="101"/>
        <v>28.428484058709699</v>
      </c>
      <c r="F98" s="7" t="s">
        <v>83</v>
      </c>
      <c r="G98" s="1">
        <v>10</v>
      </c>
      <c r="H98" s="9">
        <f t="shared" si="84"/>
        <v>26.4620240246667</v>
      </c>
      <c r="I98" s="9">
        <f t="shared" si="85"/>
        <v>299.61202402466665</v>
      </c>
      <c r="J98" s="9">
        <f t="shared" si="86"/>
        <v>0.40597895104290654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12.161168025014685</v>
      </c>
      <c r="P98" s="9">
        <f t="shared" si="89"/>
        <v>4.9371782382519971</v>
      </c>
      <c r="Q98" s="12">
        <f t="shared" si="90"/>
        <v>2.2217302072133989</v>
      </c>
      <c r="R98" s="9">
        <f t="shared" si="91"/>
        <v>2.3873737500000001</v>
      </c>
      <c r="S98" s="13">
        <f t="shared" si="92"/>
        <v>0.93061683668650486</v>
      </c>
      <c r="T98" s="2">
        <f t="shared" si="93"/>
        <v>0.51</v>
      </c>
      <c r="U98" s="14">
        <f t="shared" si="94"/>
        <v>0.47461458671011747</v>
      </c>
      <c r="V98" s="2">
        <v>230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210</v>
      </c>
      <c r="AC98" s="2">
        <v>0.26</v>
      </c>
      <c r="AD98" s="2">
        <v>100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5"/>
        <v>0.21564029789310044</v>
      </c>
      <c r="AK98" s="9">
        <f t="shared" si="96"/>
        <v>10.4025</v>
      </c>
      <c r="AL98" s="1">
        <f t="shared" si="97"/>
        <v>0.45</v>
      </c>
      <c r="AM98" s="17">
        <f t="shared" si="98"/>
        <v>29838.166666666668</v>
      </c>
      <c r="AN98" s="1">
        <f t="shared" si="99"/>
        <v>669329217.23144853</v>
      </c>
    </row>
    <row r="99" spans="1:50" x14ac:dyDescent="0.15">
      <c r="C99" s="7">
        <v>10</v>
      </c>
      <c r="D99" s="7">
        <f t="shared" si="100"/>
        <v>22.3717008996774</v>
      </c>
      <c r="E99" s="10">
        <f t="shared" si="101"/>
        <v>26.4620240246667</v>
      </c>
      <c r="F99" s="7" t="s">
        <v>83</v>
      </c>
      <c r="G99" s="1">
        <v>11</v>
      </c>
      <c r="H99" s="9">
        <f t="shared" si="84"/>
        <v>22.3717008996774</v>
      </c>
      <c r="I99" s="9">
        <f t="shared" si="85"/>
        <v>295.5217008996774</v>
      </c>
      <c r="J99" s="9">
        <f t="shared" si="86"/>
        <v>0.25891396084302859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6.8627902974245538</v>
      </c>
      <c r="O99" s="9">
        <f t="shared" si="102"/>
        <v>5.6664744893381327</v>
      </c>
      <c r="P99" s="9">
        <f t="shared" si="89"/>
        <v>1.4671293540505137</v>
      </c>
      <c r="Q99" s="12">
        <f t="shared" si="90"/>
        <v>0.66020820932273117</v>
      </c>
      <c r="R99" s="9">
        <f t="shared" si="91"/>
        <v>2.3873737500000001</v>
      </c>
      <c r="S99" s="13">
        <f t="shared" si="92"/>
        <v>0.27654162207435312</v>
      </c>
      <c r="T99" s="2">
        <f t="shared" si="93"/>
        <v>0.51</v>
      </c>
      <c r="U99" s="14">
        <f t="shared" si="94"/>
        <v>0.14103622725792009</v>
      </c>
      <c r="V99" s="2">
        <v>230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210</v>
      </c>
      <c r="AC99" s="2">
        <v>0.26</v>
      </c>
      <c r="AD99" s="2">
        <v>100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5"/>
        <v>0.11506642251826291</v>
      </c>
      <c r="AK99" s="9">
        <f t="shared" si="96"/>
        <v>10.4025</v>
      </c>
      <c r="AL99" s="1">
        <f t="shared" si="97"/>
        <v>0.45</v>
      </c>
      <c r="AM99" s="17">
        <f t="shared" si="98"/>
        <v>29838.166666666668</v>
      </c>
      <c r="AN99" s="1">
        <f t="shared" si="99"/>
        <v>357156427.93237048</v>
      </c>
    </row>
    <row r="100" spans="1:50" x14ac:dyDescent="0.15">
      <c r="C100" s="7">
        <v>11</v>
      </c>
      <c r="D100" s="7">
        <f t="shared" si="100"/>
        <v>17.953858597</v>
      </c>
      <c r="E100" s="10">
        <f t="shared" si="101"/>
        <v>22.3717008996774</v>
      </c>
      <c r="F100" s="7" t="s">
        <v>85</v>
      </c>
      <c r="G100" s="1">
        <v>12</v>
      </c>
      <c r="H100" s="9">
        <f t="shared" si="84"/>
        <v>17.953858597</v>
      </c>
      <c r="I100" s="9">
        <f t="shared" si="85"/>
        <v>291.103858597</v>
      </c>
      <c r="J100" s="9">
        <f t="shared" si="86"/>
        <v>0.15703588720138359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9.5046201352876203</v>
      </c>
      <c r="P100" s="9">
        <f t="shared" si="89"/>
        <v>1.4925664554570259</v>
      </c>
      <c r="Q100" s="12">
        <f t="shared" si="90"/>
        <v>0.67165490495566171</v>
      </c>
      <c r="R100" s="9">
        <f t="shared" si="91"/>
        <v>2.3873737500000001</v>
      </c>
      <c r="S100" s="13">
        <f t="shared" si="92"/>
        <v>0.28133630310531049</v>
      </c>
      <c r="T100" s="2">
        <f t="shared" si="93"/>
        <v>0.51</v>
      </c>
      <c r="U100" s="14">
        <f t="shared" si="94"/>
        <v>0.14348151458370836</v>
      </c>
      <c r="V100" s="2">
        <v>190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7.4142676646988065E-2</v>
      </c>
      <c r="AK100" s="9">
        <f t="shared" si="96"/>
        <v>10.4025</v>
      </c>
      <c r="AL100" s="1">
        <f t="shared" si="97"/>
        <v>0.45</v>
      </c>
      <c r="AM100" s="17">
        <f t="shared" si="98"/>
        <v>29838.166666666668</v>
      </c>
      <c r="AN100" s="1">
        <f t="shared" si="99"/>
        <v>230132587.50075549</v>
      </c>
      <c r="AO100" s="1">
        <f>SUM(AN89:AN100)</f>
        <v>4899762054.3415022</v>
      </c>
    </row>
    <row r="101" spans="1:50" x14ac:dyDescent="0.15">
      <c r="C101" s="7">
        <v>12</v>
      </c>
      <c r="D101" s="7">
        <f t="shared" si="100"/>
        <v>12.915477558387099</v>
      </c>
      <c r="E101" s="10">
        <f t="shared" si="101"/>
        <v>17.953858597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12.2398703207419</v>
      </c>
      <c r="E105" s="7"/>
      <c r="F105" s="7"/>
      <c r="G105" s="1">
        <v>1</v>
      </c>
      <c r="H105" s="9">
        <f t="shared" ref="H105:H116" si="103">E106</f>
        <v>12.2398703207419</v>
      </c>
      <c r="I105" s="9">
        <f t="shared" ref="I105:I116" si="104">H105+273.15</f>
        <v>285.38987032074186</v>
      </c>
      <c r="J105" s="9">
        <f t="shared" ref="J105:J116" si="105">EXP(($C$15*(I105-$C$13))/($C$16*I105*$C$13))</f>
        <v>8.0382172009162561E-2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5.2078822169302173E-2</v>
      </c>
      <c r="Q105" s="12">
        <f t="shared" ref="Q105:Q116" si="109">P105*$B$107</f>
        <v>1.5623646650790652E-2</v>
      </c>
      <c r="R105" s="9">
        <f t="shared" ref="R105:R116" si="110">L105*$B$107</f>
        <v>0.19436706250000002</v>
      </c>
      <c r="S105" s="13">
        <f t="shared" ref="S105:S116" si="111">Q105/R105</f>
        <v>8.0382172009162561E-2</v>
      </c>
      <c r="T105" s="2">
        <f t="shared" ref="T105:T116" si="112">$B$106/100</f>
        <v>0.01</v>
      </c>
      <c r="U105" s="14">
        <f t="shared" ref="U105:U116" si="113">S105*T105</f>
        <v>8.0382172009162568E-4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6.2938217200916259E-3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55</v>
      </c>
      <c r="AX105" s="1">
        <f t="shared" ref="AX105:AX116" si="120">AW105*10000*AV105*0.67*AU105*AT105</f>
        <v>45079.033920472611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10.884805232645199</v>
      </c>
      <c r="E106" s="10">
        <f t="shared" ref="E106:E117" si="122">D105</f>
        <v>12.2398703207419</v>
      </c>
      <c r="F106" s="7" t="s">
        <v>83</v>
      </c>
      <c r="G106" s="1">
        <v>2</v>
      </c>
      <c r="H106" s="9">
        <f t="shared" si="103"/>
        <v>10.884805232645199</v>
      </c>
      <c r="I106" s="9">
        <f t="shared" si="104"/>
        <v>284.03480523264517</v>
      </c>
      <c r="J106" s="9">
        <f t="shared" si="105"/>
        <v>6.830791309942294E-2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1.2437015944973646</v>
      </c>
      <c r="P106" s="9">
        <f t="shared" si="108"/>
        <v>8.4954660438539734E-2</v>
      </c>
      <c r="Q106" s="12">
        <f t="shared" si="109"/>
        <v>2.5486398131561918E-2</v>
      </c>
      <c r="R106" s="9">
        <f t="shared" si="110"/>
        <v>0.19436706250000002</v>
      </c>
      <c r="S106" s="13">
        <f t="shared" si="111"/>
        <v>0.13112508777850113</v>
      </c>
      <c r="T106" s="2">
        <f t="shared" si="112"/>
        <v>0.01</v>
      </c>
      <c r="U106" s="14">
        <f t="shared" si="113"/>
        <v>1.3112508777850113E-3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6.8012508777850113E-3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55</v>
      </c>
      <c r="AX106" s="1">
        <f t="shared" si="120"/>
        <v>48713.45784113682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11.2416172028571</v>
      </c>
      <c r="E107" s="10">
        <f t="shared" si="122"/>
        <v>10.884805232645199</v>
      </c>
      <c r="F107" s="7" t="s">
        <v>83</v>
      </c>
      <c r="G107" s="1">
        <v>3</v>
      </c>
      <c r="H107" s="9">
        <f t="shared" si="103"/>
        <v>11.2416172028571</v>
      </c>
      <c r="I107" s="9">
        <f t="shared" si="104"/>
        <v>284.39161720285711</v>
      </c>
      <c r="J107" s="9">
        <f t="shared" si="105"/>
        <v>7.1309913634422906E-2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1.8066371423921581</v>
      </c>
      <c r="P107" s="9">
        <f t="shared" si="108"/>
        <v>0.12883113859272538</v>
      </c>
      <c r="Q107" s="12">
        <f t="shared" si="109"/>
        <v>3.864934157781761E-2</v>
      </c>
      <c r="R107" s="9">
        <f t="shared" si="110"/>
        <v>0.19436706250000002</v>
      </c>
      <c r="S107" s="13">
        <f t="shared" si="111"/>
        <v>0.19884717647475691</v>
      </c>
      <c r="T107" s="2">
        <f t="shared" si="112"/>
        <v>0.01</v>
      </c>
      <c r="U107" s="14">
        <f t="shared" si="113"/>
        <v>1.988471764747569E-3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7.4784717647475686E-3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55</v>
      </c>
      <c r="AX107" s="1">
        <f t="shared" si="120"/>
        <v>53564.002501082039</v>
      </c>
    </row>
    <row r="108" spans="1:50" x14ac:dyDescent="0.15">
      <c r="C108" s="7">
        <v>3</v>
      </c>
      <c r="D108" s="7">
        <f t="shared" si="121"/>
        <v>13.9968424890323</v>
      </c>
      <c r="E108" s="10">
        <f t="shared" si="122"/>
        <v>11.2416172028571</v>
      </c>
      <c r="F108" s="7" t="s">
        <v>83</v>
      </c>
      <c r="G108" s="1">
        <v>4</v>
      </c>
      <c r="H108" s="9">
        <f t="shared" si="103"/>
        <v>13.9968424890323</v>
      </c>
      <c r="I108" s="9">
        <f t="shared" si="104"/>
        <v>287.14684248903228</v>
      </c>
      <c r="J108" s="9">
        <f t="shared" si="105"/>
        <v>9.904239279344626E-2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2.3256962121327662</v>
      </c>
      <c r="P108" s="9">
        <f t="shared" si="108"/>
        <v>0.23034251776028355</v>
      </c>
      <c r="Q108" s="12">
        <f t="shared" si="109"/>
        <v>6.9102755328085061E-2</v>
      </c>
      <c r="R108" s="9">
        <f t="shared" si="110"/>
        <v>0.19436706250000002</v>
      </c>
      <c r="S108" s="13">
        <f t="shared" si="111"/>
        <v>0.35552708591294913</v>
      </c>
      <c r="T108" s="2">
        <f t="shared" si="112"/>
        <v>0.01</v>
      </c>
      <c r="U108" s="14">
        <f t="shared" si="113"/>
        <v>3.5552708591294912E-3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9.0452708591294909E-3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55</v>
      </c>
      <c r="AX108" s="1">
        <f t="shared" si="120"/>
        <v>64786.085468055593</v>
      </c>
    </row>
    <row r="109" spans="1:50" x14ac:dyDescent="0.15">
      <c r="C109" s="7">
        <v>4</v>
      </c>
      <c r="D109" s="7">
        <f t="shared" si="121"/>
        <v>15.577872735333299</v>
      </c>
      <c r="E109" s="10">
        <f t="shared" si="122"/>
        <v>13.9968424890323</v>
      </c>
      <c r="F109" s="7" t="s">
        <v>83</v>
      </c>
      <c r="G109" s="1">
        <v>5</v>
      </c>
      <c r="H109" s="9">
        <f t="shared" si="103"/>
        <v>15.577872735333299</v>
      </c>
      <c r="I109" s="9">
        <f t="shared" si="104"/>
        <v>288.72787273533328</v>
      </c>
      <c r="J109" s="9">
        <f t="shared" si="105"/>
        <v>0.11925059732665948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1.9905860096538586</v>
      </c>
      <c r="O109" s="9">
        <f t="shared" si="123"/>
        <v>0.75265789305195785</v>
      </c>
      <c r="P109" s="9">
        <f t="shared" si="108"/>
        <v>8.9754903329070962E-2</v>
      </c>
      <c r="Q109" s="12">
        <f t="shared" si="109"/>
        <v>2.6926470998721287E-2</v>
      </c>
      <c r="R109" s="9">
        <f t="shared" si="110"/>
        <v>0.19436706250000002</v>
      </c>
      <c r="S109" s="13">
        <f t="shared" si="111"/>
        <v>0.13853412534194823</v>
      </c>
      <c r="T109" s="2">
        <f t="shared" si="112"/>
        <v>0.01</v>
      </c>
      <c r="U109" s="14">
        <f t="shared" si="113"/>
        <v>1.3853412534194822E-3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1.4999999999999999E-2</v>
      </c>
      <c r="AR109" s="2">
        <v>0.5</v>
      </c>
      <c r="AS109" s="2">
        <f t="shared" si="115"/>
        <v>7.4999999999999997E-3</v>
      </c>
      <c r="AT109" s="1">
        <f t="shared" si="116"/>
        <v>9.3753412534194822E-3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55</v>
      </c>
      <c r="AX109" s="1">
        <f t="shared" si="120"/>
        <v>67150.190325497548</v>
      </c>
    </row>
    <row r="110" spans="1:50" x14ac:dyDescent="0.15">
      <c r="C110" s="7">
        <v>5</v>
      </c>
      <c r="D110" s="7">
        <f t="shared" si="121"/>
        <v>20.82149424</v>
      </c>
      <c r="E110" s="10">
        <f t="shared" si="122"/>
        <v>15.577872735333299</v>
      </c>
      <c r="F110" s="7" t="s">
        <v>85</v>
      </c>
      <c r="G110" s="1">
        <v>6</v>
      </c>
      <c r="H110" s="9">
        <f t="shared" si="103"/>
        <v>20.82149424</v>
      </c>
      <c r="I110" s="9">
        <f t="shared" si="104"/>
        <v>293.97149423999997</v>
      </c>
      <c r="J110" s="9">
        <f t="shared" si="105"/>
        <v>0.21762021906433335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1.3107931980562204</v>
      </c>
      <c r="P110" s="9">
        <f t="shared" si="108"/>
        <v>0.28525510290903278</v>
      </c>
      <c r="Q110" s="12">
        <f t="shared" si="109"/>
        <v>8.5576530872709833E-2</v>
      </c>
      <c r="R110" s="9">
        <f t="shared" si="110"/>
        <v>0.19436706250000002</v>
      </c>
      <c r="S110" s="13">
        <f t="shared" si="111"/>
        <v>0.44028309000507648</v>
      </c>
      <c r="T110" s="2">
        <f t="shared" si="112"/>
        <v>0.01</v>
      </c>
      <c r="U110" s="14">
        <f t="shared" si="113"/>
        <v>4.4028309000507648E-3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5"/>
        <v>7.4999999999999997E-3</v>
      </c>
      <c r="AT110" s="1">
        <f t="shared" si="116"/>
        <v>1.2392830900050764E-2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55</v>
      </c>
      <c r="AX110" s="1">
        <f t="shared" si="120"/>
        <v>88762.737389062328</v>
      </c>
    </row>
    <row r="111" spans="1:50" x14ac:dyDescent="0.15">
      <c r="C111" s="7">
        <v>6</v>
      </c>
      <c r="D111" s="7">
        <f t="shared" si="121"/>
        <v>23.208662238999999</v>
      </c>
      <c r="E111" s="10">
        <f t="shared" si="122"/>
        <v>20.82149424</v>
      </c>
      <c r="F111" s="7" t="s">
        <v>83</v>
      </c>
      <c r="G111" s="1">
        <v>7</v>
      </c>
      <c r="H111" s="9">
        <f t="shared" si="103"/>
        <v>23.208662238999999</v>
      </c>
      <c r="I111" s="9">
        <f t="shared" si="104"/>
        <v>296.35866223899995</v>
      </c>
      <c r="J111" s="9">
        <f t="shared" si="105"/>
        <v>0.28416223743365449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1.6734283034805211</v>
      </c>
      <c r="P111" s="9">
        <f t="shared" si="108"/>
        <v>0.47552513090182946</v>
      </c>
      <c r="Q111" s="12">
        <f t="shared" si="109"/>
        <v>0.14265753927054883</v>
      </c>
      <c r="R111" s="9">
        <f t="shared" si="110"/>
        <v>0.19436706250000002</v>
      </c>
      <c r="S111" s="13">
        <f t="shared" si="111"/>
        <v>0.73395943446204426</v>
      </c>
      <c r="T111" s="2">
        <f t="shared" si="112"/>
        <v>0.01</v>
      </c>
      <c r="U111" s="14">
        <f t="shared" si="113"/>
        <v>7.3395943446204429E-3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2.2239594344620445E-2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55</v>
      </c>
      <c r="AX111" s="1">
        <f t="shared" si="120"/>
        <v>159289.45439275977</v>
      </c>
    </row>
    <row r="112" spans="1:50" x14ac:dyDescent="0.15">
      <c r="C112" s="7">
        <v>7</v>
      </c>
      <c r="D112" s="7">
        <f t="shared" si="121"/>
        <v>27.216811146451601</v>
      </c>
      <c r="E112" s="10">
        <f t="shared" si="122"/>
        <v>23.208662238999999</v>
      </c>
      <c r="F112" s="7" t="s">
        <v>83</v>
      </c>
      <c r="G112" s="1">
        <v>8</v>
      </c>
      <c r="H112" s="9">
        <f t="shared" si="103"/>
        <v>27.216811146451601</v>
      </c>
      <c r="I112" s="9">
        <f t="shared" si="104"/>
        <v>300.3668111464516</v>
      </c>
      <c r="J112" s="9">
        <f t="shared" si="105"/>
        <v>0.44052403882944446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1.8457933809120251</v>
      </c>
      <c r="P112" s="9">
        <f t="shared" si="108"/>
        <v>0.81311635500402046</v>
      </c>
      <c r="Q112" s="12">
        <f t="shared" si="109"/>
        <v>0.24393490650120614</v>
      </c>
      <c r="R112" s="9">
        <f t="shared" si="110"/>
        <v>0.19436706250000002</v>
      </c>
      <c r="S112" s="13">
        <f t="shared" si="111"/>
        <v>1.2550218301581118</v>
      </c>
      <c r="T112" s="2">
        <f t="shared" si="112"/>
        <v>0.01</v>
      </c>
      <c r="U112" s="14">
        <f t="shared" si="113"/>
        <v>1.2550218301581118E-2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2.745021830158112E-2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55</v>
      </c>
      <c r="AX112" s="1">
        <f t="shared" si="120"/>
        <v>196610.16421725697</v>
      </c>
    </row>
    <row r="113" spans="1:53" x14ac:dyDescent="0.15">
      <c r="C113" s="7">
        <v>8</v>
      </c>
      <c r="D113" s="7">
        <f t="shared" si="121"/>
        <v>28.428484058709699</v>
      </c>
      <c r="E113" s="10">
        <f t="shared" si="122"/>
        <v>27.216811146451601</v>
      </c>
      <c r="F113" s="7" t="s">
        <v>83</v>
      </c>
      <c r="G113" s="1">
        <v>9</v>
      </c>
      <c r="H113" s="9">
        <f t="shared" si="103"/>
        <v>28.428484058709699</v>
      </c>
      <c r="I113" s="9">
        <f t="shared" si="104"/>
        <v>301.57848405870971</v>
      </c>
      <c r="J113" s="9">
        <f t="shared" si="105"/>
        <v>0.50180237084303958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1.6805672342413382</v>
      </c>
      <c r="P113" s="9">
        <f t="shared" si="108"/>
        <v>0.84331262250343342</v>
      </c>
      <c r="Q113" s="12">
        <f t="shared" si="109"/>
        <v>0.25299378675103001</v>
      </c>
      <c r="R113" s="9">
        <f t="shared" si="110"/>
        <v>0.19436706250000002</v>
      </c>
      <c r="S113" s="13">
        <f t="shared" si="111"/>
        <v>1.3016289051084979</v>
      </c>
      <c r="T113" s="2">
        <f t="shared" si="112"/>
        <v>0.01</v>
      </c>
      <c r="U113" s="14">
        <f t="shared" si="113"/>
        <v>1.301628905108498E-2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2.791628905108498E-2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55</v>
      </c>
      <c r="AX113" s="1">
        <f t="shared" si="120"/>
        <v>199948.36158931706</v>
      </c>
    </row>
    <row r="114" spans="1:53" x14ac:dyDescent="0.15">
      <c r="C114" s="7">
        <v>9</v>
      </c>
      <c r="D114" s="7">
        <f t="shared" si="121"/>
        <v>26.4620240246667</v>
      </c>
      <c r="E114" s="10">
        <f t="shared" si="122"/>
        <v>28.428484058709699</v>
      </c>
      <c r="F114" s="7" t="s">
        <v>83</v>
      </c>
      <c r="G114" s="1">
        <v>10</v>
      </c>
      <c r="H114" s="9">
        <f t="shared" si="103"/>
        <v>26.4620240246667</v>
      </c>
      <c r="I114" s="9">
        <f t="shared" si="104"/>
        <v>299.61202402466665</v>
      </c>
      <c r="J114" s="9">
        <f t="shared" si="105"/>
        <v>0.40597895104290654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1.4851448200712385</v>
      </c>
      <c r="P114" s="9">
        <f t="shared" si="108"/>
        <v>0.60293753619932755</v>
      </c>
      <c r="Q114" s="12">
        <f t="shared" si="109"/>
        <v>0.18088126085979825</v>
      </c>
      <c r="R114" s="9">
        <f t="shared" si="110"/>
        <v>0.19436706250000002</v>
      </c>
      <c r="S114" s="13">
        <f t="shared" si="111"/>
        <v>0.93061683668650508</v>
      </c>
      <c r="T114" s="2">
        <f t="shared" si="112"/>
        <v>0.01</v>
      </c>
      <c r="U114" s="14">
        <f t="shared" si="113"/>
        <v>9.3061683668650506E-3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2.4206168366865052E-2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55</v>
      </c>
      <c r="AX114" s="1">
        <f t="shared" si="120"/>
        <v>173374.89579839818</v>
      </c>
    </row>
    <row r="115" spans="1:53" x14ac:dyDescent="0.15">
      <c r="C115" s="7">
        <v>10</v>
      </c>
      <c r="D115" s="7">
        <f t="shared" si="121"/>
        <v>22.3717008996774</v>
      </c>
      <c r="E115" s="10">
        <f t="shared" si="122"/>
        <v>26.4620240246667</v>
      </c>
      <c r="F115" s="7" t="s">
        <v>83</v>
      </c>
      <c r="G115" s="1">
        <v>11</v>
      </c>
      <c r="H115" s="9">
        <f t="shared" si="103"/>
        <v>22.3717008996774</v>
      </c>
      <c r="I115" s="9">
        <f t="shared" si="104"/>
        <v>295.5217008996774</v>
      </c>
      <c r="J115" s="9">
        <f t="shared" si="105"/>
        <v>0.25891396084302859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0.83809691967831546</v>
      </c>
      <c r="O115" s="9">
        <f t="shared" si="123"/>
        <v>0.69200057252692915</v>
      </c>
      <c r="P115" s="9">
        <f t="shared" si="108"/>
        <v>0.1791686091385907</v>
      </c>
      <c r="Q115" s="12">
        <f t="shared" si="109"/>
        <v>5.3750582741577208E-2</v>
      </c>
      <c r="R115" s="9">
        <f t="shared" si="110"/>
        <v>0.19436706250000002</v>
      </c>
      <c r="S115" s="13">
        <f t="shared" si="111"/>
        <v>0.27654162207435329</v>
      </c>
      <c r="T115" s="2">
        <f t="shared" si="112"/>
        <v>0.01</v>
      </c>
      <c r="U115" s="14">
        <f t="shared" si="113"/>
        <v>2.765416220743533E-3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1.7665416220743531E-2</v>
      </c>
      <c r="AU115" s="9">
        <f t="shared" si="117"/>
        <v>64.789020833333339</v>
      </c>
      <c r="AV115" s="1">
        <f t="shared" si="118"/>
        <v>0.3</v>
      </c>
      <c r="AW115" s="1">
        <f t="shared" si="119"/>
        <v>55</v>
      </c>
      <c r="AX115" s="1">
        <f t="shared" si="120"/>
        <v>126527.24091183369</v>
      </c>
    </row>
    <row r="116" spans="1:53" x14ac:dyDescent="0.15">
      <c r="C116" s="7">
        <v>11</v>
      </c>
      <c r="D116" s="7">
        <f t="shared" si="121"/>
        <v>17.953858597</v>
      </c>
      <c r="E116" s="10">
        <f t="shared" si="122"/>
        <v>22.3717008996774</v>
      </c>
      <c r="F116" s="7" t="s">
        <v>85</v>
      </c>
      <c r="G116" s="1">
        <v>12</v>
      </c>
      <c r="H116" s="9">
        <f t="shared" si="103"/>
        <v>17.953858597</v>
      </c>
      <c r="I116" s="9">
        <f t="shared" si="104"/>
        <v>291.103858597</v>
      </c>
      <c r="J116" s="9">
        <f t="shared" si="105"/>
        <v>0.15703588720138359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1.160722171721672</v>
      </c>
      <c r="P116" s="9">
        <f t="shared" si="108"/>
        <v>0.18227503603062947</v>
      </c>
      <c r="Q116" s="12">
        <f t="shared" si="109"/>
        <v>5.4682510809188838E-2</v>
      </c>
      <c r="R116" s="9">
        <f t="shared" si="110"/>
        <v>0.19436706250000002</v>
      </c>
      <c r="S116" s="13">
        <f t="shared" si="111"/>
        <v>0.28133630310531049</v>
      </c>
      <c r="T116" s="2">
        <f t="shared" si="112"/>
        <v>0.01</v>
      </c>
      <c r="U116" s="14">
        <f t="shared" si="113"/>
        <v>2.8133630310531051E-3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8.3033630310531056E-3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55</v>
      </c>
      <c r="AX116" s="1">
        <f t="shared" si="120"/>
        <v>59472.225362842342</v>
      </c>
      <c r="AY116" s="1">
        <f>SUM(AX105:AX116)</f>
        <v>1283277.8497177151</v>
      </c>
    </row>
    <row r="117" spans="1:53" x14ac:dyDescent="0.15">
      <c r="C117" s="7">
        <v>12</v>
      </c>
      <c r="D117" s="7">
        <f t="shared" si="121"/>
        <v>12.915477558387099</v>
      </c>
      <c r="E117" s="10">
        <f t="shared" si="122"/>
        <v>17.953858597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12.2398703207419</v>
      </c>
      <c r="E121" s="7"/>
      <c r="F121" s="7"/>
      <c r="G121" s="1">
        <v>1</v>
      </c>
      <c r="H121" s="9">
        <f t="shared" ref="H121:H132" si="124">E122</f>
        <v>12.2398703207419</v>
      </c>
      <c r="I121" s="9">
        <f t="shared" ref="I121:I132" si="125">H121+273.15</f>
        <v>285.38987032074186</v>
      </c>
      <c r="J121" s="9">
        <f t="shared" ref="J121:J132" si="126">EXP(($C$15*(I121-$C$13))/($C$16*I121*$C$13))</f>
        <v>8.0382172009162561E-2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2.2884804371008583E-2</v>
      </c>
      <c r="Q121" s="12">
        <f t="shared" ref="Q121:Q132" si="130">P121*$B$123</f>
        <v>7.5519854424328332E-3</v>
      </c>
      <c r="R121" s="9">
        <f t="shared" ref="R121:R132" si="131">L121*$B$123</f>
        <v>9.3951000000000007E-2</v>
      </c>
      <c r="S121" s="13">
        <f t="shared" ref="S121:S132" si="132">Q121/R121</f>
        <v>8.0382172009162575E-2</v>
      </c>
      <c r="T121" s="2">
        <f t="shared" ref="T121:T132" si="133">$B$122/100</f>
        <v>0.01</v>
      </c>
      <c r="U121" s="14">
        <f t="shared" ref="U121:U132" si="134">S121*T121</f>
        <v>8.0382172009162579E-4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6.2938217200916259E-3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433.33333333333331</v>
      </c>
      <c r="AX121" s="1">
        <f t="shared" ref="AX121:AX132" si="141">AW121*10000*AV121*0.67*AU121*AT121</f>
        <v>171677.24849786333</v>
      </c>
      <c r="AZ121" s="1">
        <f t="shared" ref="AZ121:AZ132" si="142">$E$9/12</f>
        <v>125</v>
      </c>
      <c r="BA121" s="1">
        <f t="shared" ref="BA121:BA132" si="143">AZ121*10000*AV121*0.67*AU121*AT121</f>
        <v>49522.283220537502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10.884805232645199</v>
      </c>
      <c r="E122" s="10">
        <f t="shared" ref="E122:E133" si="145">D121</f>
        <v>12.2398703207419</v>
      </c>
      <c r="F122" s="7" t="s">
        <v>83</v>
      </c>
      <c r="G122" s="1">
        <v>2</v>
      </c>
      <c r="H122" s="9">
        <f t="shared" si="124"/>
        <v>10.884805232645199</v>
      </c>
      <c r="I122" s="9">
        <f t="shared" si="125"/>
        <v>284.03480523264517</v>
      </c>
      <c r="J122" s="9">
        <f t="shared" si="126"/>
        <v>6.830791309942294E-2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0.54651519562899142</v>
      </c>
      <c r="P122" s="9">
        <f t="shared" si="129"/>
        <v>3.7331312490539274E-2</v>
      </c>
      <c r="Q122" s="12">
        <f t="shared" si="130"/>
        <v>1.2319333121877961E-2</v>
      </c>
      <c r="R122" s="9">
        <f t="shared" si="131"/>
        <v>9.3951000000000007E-2</v>
      </c>
      <c r="S122" s="13">
        <f t="shared" si="132"/>
        <v>0.13112508777850113</v>
      </c>
      <c r="T122" s="2">
        <f t="shared" si="133"/>
        <v>0.01</v>
      </c>
      <c r="U122" s="14">
        <f t="shared" si="134"/>
        <v>1.3112508777850113E-3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6.8012508777850113E-3</v>
      </c>
      <c r="AU122" s="9">
        <f t="shared" si="138"/>
        <v>28.47</v>
      </c>
      <c r="AV122" s="1">
        <f t="shared" si="139"/>
        <v>0.33</v>
      </c>
      <c r="AW122" s="1">
        <f t="shared" si="140"/>
        <v>433.33333333333331</v>
      </c>
      <c r="AX122" s="1">
        <f t="shared" si="141"/>
        <v>185518.44792718568</v>
      </c>
      <c r="AZ122" s="1">
        <f t="shared" si="142"/>
        <v>125</v>
      </c>
      <c r="BA122" s="1">
        <f t="shared" si="143"/>
        <v>53514.93690207279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11.2416172028571</v>
      </c>
      <c r="E123" s="10">
        <f t="shared" si="145"/>
        <v>10.884805232645199</v>
      </c>
      <c r="F123" s="7" t="s">
        <v>83</v>
      </c>
      <c r="G123" s="1">
        <v>3</v>
      </c>
      <c r="H123" s="9">
        <f t="shared" si="124"/>
        <v>11.2416172028571</v>
      </c>
      <c r="I123" s="9">
        <f t="shared" si="125"/>
        <v>284.39161720285711</v>
      </c>
      <c r="J123" s="9">
        <f t="shared" si="126"/>
        <v>7.1309913634422906E-2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0.79388388313845226</v>
      </c>
      <c r="P123" s="9">
        <f t="shared" si="129"/>
        <v>5.6611791142363317E-2</v>
      </c>
      <c r="Q123" s="12">
        <f t="shared" si="130"/>
        <v>1.8681891076979897E-2</v>
      </c>
      <c r="R123" s="9">
        <f t="shared" si="131"/>
        <v>9.3951000000000007E-2</v>
      </c>
      <c r="S123" s="13">
        <f t="shared" si="132"/>
        <v>0.198847176474757</v>
      </c>
      <c r="T123" s="2">
        <f t="shared" si="133"/>
        <v>0.01</v>
      </c>
      <c r="U123" s="14">
        <f t="shared" si="134"/>
        <v>1.9884717647475699E-3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7.4784717647475704E-3</v>
      </c>
      <c r="AU123" s="9">
        <f t="shared" si="138"/>
        <v>28.47</v>
      </c>
      <c r="AV123" s="1">
        <f t="shared" si="139"/>
        <v>0.33</v>
      </c>
      <c r="AW123" s="1">
        <f t="shared" si="140"/>
        <v>433.33333333333331</v>
      </c>
      <c r="AX123" s="1">
        <f t="shared" si="141"/>
        <v>203991.0745234983</v>
      </c>
      <c r="AZ123" s="1">
        <f t="shared" si="142"/>
        <v>125</v>
      </c>
      <c r="BA123" s="1">
        <f t="shared" si="143"/>
        <v>58843.579189470664</v>
      </c>
    </row>
    <row r="124" spans="1:53" x14ac:dyDescent="0.15">
      <c r="C124" s="7">
        <v>3</v>
      </c>
      <c r="D124" s="7">
        <f t="shared" si="144"/>
        <v>13.9968424890323</v>
      </c>
      <c r="E124" s="10">
        <f t="shared" si="145"/>
        <v>11.2416172028571</v>
      </c>
      <c r="F124" s="7" t="s">
        <v>83</v>
      </c>
      <c r="G124" s="1">
        <v>4</v>
      </c>
      <c r="H124" s="9">
        <f t="shared" si="124"/>
        <v>13.9968424890323</v>
      </c>
      <c r="I124" s="9">
        <f t="shared" si="125"/>
        <v>287.14684248903228</v>
      </c>
      <c r="J124" s="9">
        <f t="shared" si="126"/>
        <v>9.904239279344626E-2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1.0219720919960888</v>
      </c>
      <c r="P124" s="9">
        <f t="shared" si="129"/>
        <v>0.10121856135941663</v>
      </c>
      <c r="Q124" s="12">
        <f t="shared" si="130"/>
        <v>3.3402125248607493E-2</v>
      </c>
      <c r="R124" s="9">
        <f t="shared" si="131"/>
        <v>9.3951000000000007E-2</v>
      </c>
      <c r="S124" s="13">
        <f t="shared" si="132"/>
        <v>0.35552708591294918</v>
      </c>
      <c r="T124" s="2">
        <f t="shared" si="133"/>
        <v>0.01</v>
      </c>
      <c r="U124" s="14">
        <f t="shared" si="134"/>
        <v>3.5552708591294921E-3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9.0452708591294909E-3</v>
      </c>
      <c r="AU124" s="9">
        <f t="shared" si="138"/>
        <v>28.47</v>
      </c>
      <c r="AV124" s="1">
        <f t="shared" si="139"/>
        <v>0.33</v>
      </c>
      <c r="AW124" s="1">
        <f t="shared" si="140"/>
        <v>433.33333333333331</v>
      </c>
      <c r="AX124" s="1">
        <f t="shared" si="141"/>
        <v>246728.82106845704</v>
      </c>
      <c r="AZ124" s="1">
        <f t="shared" si="142"/>
        <v>125</v>
      </c>
      <c r="BA124" s="1">
        <f t="shared" si="143"/>
        <v>71171.775308208758</v>
      </c>
    </row>
    <row r="125" spans="1:53" x14ac:dyDescent="0.15">
      <c r="C125" s="7">
        <v>4</v>
      </c>
      <c r="D125" s="7">
        <f t="shared" si="144"/>
        <v>15.577872735333299</v>
      </c>
      <c r="E125" s="10">
        <f t="shared" si="145"/>
        <v>13.9968424890323</v>
      </c>
      <c r="F125" s="7" t="s">
        <v>83</v>
      </c>
      <c r="G125" s="1">
        <v>5</v>
      </c>
      <c r="H125" s="9">
        <f t="shared" si="124"/>
        <v>15.577872735333299</v>
      </c>
      <c r="I125" s="9">
        <f t="shared" si="125"/>
        <v>288.72787273533328</v>
      </c>
      <c r="J125" s="9">
        <f t="shared" si="126"/>
        <v>0.11925059732665948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0.87471585410483854</v>
      </c>
      <c r="O125" s="9">
        <f t="shared" si="146"/>
        <v>0.33073767653183372</v>
      </c>
      <c r="P125" s="9">
        <f t="shared" si="129"/>
        <v>3.9440665484852658E-2</v>
      </c>
      <c r="Q125" s="12">
        <f t="shared" si="130"/>
        <v>1.3015419610001378E-2</v>
      </c>
      <c r="R125" s="9">
        <f t="shared" si="131"/>
        <v>9.3951000000000007E-2</v>
      </c>
      <c r="S125" s="13">
        <f t="shared" si="132"/>
        <v>0.13853412534194823</v>
      </c>
      <c r="T125" s="2">
        <f t="shared" si="133"/>
        <v>0.01</v>
      </c>
      <c r="U125" s="14">
        <f t="shared" si="134"/>
        <v>1.3853412534194822E-3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1.4999999999999999E-2</v>
      </c>
      <c r="AR125" s="2">
        <v>0.5</v>
      </c>
      <c r="AS125" s="2">
        <f t="shared" si="136"/>
        <v>7.4999999999999997E-3</v>
      </c>
      <c r="AT125" s="1">
        <f t="shared" si="137"/>
        <v>9.3753412534194822E-3</v>
      </c>
      <c r="AU125" s="9">
        <f t="shared" si="138"/>
        <v>28.47</v>
      </c>
      <c r="AV125" s="1">
        <f t="shared" si="139"/>
        <v>0.33</v>
      </c>
      <c r="AW125" s="1">
        <f t="shared" si="140"/>
        <v>433.33333333333331</v>
      </c>
      <c r="AX125" s="1">
        <f t="shared" si="141"/>
        <v>255732.18653103733</v>
      </c>
      <c r="AZ125" s="1">
        <f t="shared" si="142"/>
        <v>125</v>
      </c>
      <c r="BA125" s="1">
        <f t="shared" si="143"/>
        <v>73768.899960876151</v>
      </c>
    </row>
    <row r="126" spans="1:53" x14ac:dyDescent="0.15">
      <c r="C126" s="7">
        <v>5</v>
      </c>
      <c r="D126" s="7">
        <f t="shared" si="144"/>
        <v>20.82149424</v>
      </c>
      <c r="E126" s="10">
        <f t="shared" si="145"/>
        <v>15.577872735333299</v>
      </c>
      <c r="F126" s="7" t="s">
        <v>85</v>
      </c>
      <c r="G126" s="1">
        <v>6</v>
      </c>
      <c r="H126" s="9">
        <f t="shared" si="124"/>
        <v>20.82149424</v>
      </c>
      <c r="I126" s="9">
        <f t="shared" si="125"/>
        <v>293.97149423999997</v>
      </c>
      <c r="J126" s="9">
        <f t="shared" si="126"/>
        <v>0.21762021906433335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0.57599701104698098</v>
      </c>
      <c r="P126" s="9">
        <f t="shared" si="129"/>
        <v>0.12534859572444523</v>
      </c>
      <c r="Q126" s="12">
        <f t="shared" si="130"/>
        <v>4.1365036589066928E-2</v>
      </c>
      <c r="R126" s="9">
        <f t="shared" si="131"/>
        <v>9.3951000000000007E-2</v>
      </c>
      <c r="S126" s="13">
        <f t="shared" si="132"/>
        <v>0.44028309000507632</v>
      </c>
      <c r="T126" s="2">
        <f t="shared" si="133"/>
        <v>0.01</v>
      </c>
      <c r="U126" s="14">
        <f t="shared" si="134"/>
        <v>4.402830900050763E-3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6"/>
        <v>7.4999999999999997E-3</v>
      </c>
      <c r="AT126" s="1">
        <f t="shared" si="137"/>
        <v>1.2392830900050764E-2</v>
      </c>
      <c r="AU126" s="9">
        <f t="shared" si="138"/>
        <v>28.47</v>
      </c>
      <c r="AV126" s="1">
        <f t="shared" si="139"/>
        <v>0.33</v>
      </c>
      <c r="AW126" s="1">
        <f t="shared" si="140"/>
        <v>433.33333333333331</v>
      </c>
      <c r="AX126" s="1">
        <f t="shared" si="141"/>
        <v>338040.57449359098</v>
      </c>
      <c r="AZ126" s="1">
        <f t="shared" si="142"/>
        <v>125</v>
      </c>
      <c r="BA126" s="1">
        <f t="shared" si="143"/>
        <v>97511.704180843546</v>
      </c>
    </row>
    <row r="127" spans="1:53" x14ac:dyDescent="0.15">
      <c r="C127" s="7">
        <v>6</v>
      </c>
      <c r="D127" s="7">
        <f t="shared" si="144"/>
        <v>23.208662238999999</v>
      </c>
      <c r="E127" s="10">
        <f t="shared" si="145"/>
        <v>20.82149424</v>
      </c>
      <c r="F127" s="7" t="s">
        <v>83</v>
      </c>
      <c r="G127" s="1">
        <v>7</v>
      </c>
      <c r="H127" s="9">
        <f t="shared" si="124"/>
        <v>23.208662238999999</v>
      </c>
      <c r="I127" s="9">
        <f t="shared" si="125"/>
        <v>296.35866223899995</v>
      </c>
      <c r="J127" s="9">
        <f t="shared" si="126"/>
        <v>0.28416223743365449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0.7353484153225357</v>
      </c>
      <c r="P127" s="9">
        <f t="shared" si="129"/>
        <v>0.20895825099134396</v>
      </c>
      <c r="Q127" s="12">
        <f t="shared" si="130"/>
        <v>6.8956222827143518E-2</v>
      </c>
      <c r="R127" s="9">
        <f t="shared" si="131"/>
        <v>9.3951000000000007E-2</v>
      </c>
      <c r="S127" s="13">
        <f t="shared" si="132"/>
        <v>0.73395943446204415</v>
      </c>
      <c r="T127" s="2">
        <f t="shared" si="133"/>
        <v>0.01</v>
      </c>
      <c r="U127" s="14">
        <f t="shared" si="134"/>
        <v>7.3395943446204412E-3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2.2239594344620445E-2</v>
      </c>
      <c r="AU127" s="9">
        <f t="shared" si="138"/>
        <v>28.47</v>
      </c>
      <c r="AV127" s="1">
        <f t="shared" si="139"/>
        <v>0.33</v>
      </c>
      <c r="AW127" s="1">
        <f t="shared" si="140"/>
        <v>433.33333333333331</v>
      </c>
      <c r="AX127" s="1">
        <f t="shared" si="141"/>
        <v>606631.7945748067</v>
      </c>
      <c r="AZ127" s="1">
        <f t="shared" si="142"/>
        <v>125</v>
      </c>
      <c r="BA127" s="1">
        <f t="shared" si="143"/>
        <v>174989.94074273272</v>
      </c>
    </row>
    <row r="128" spans="1:53" x14ac:dyDescent="0.15">
      <c r="C128" s="7">
        <v>7</v>
      </c>
      <c r="D128" s="7">
        <f t="shared" si="144"/>
        <v>27.216811146451601</v>
      </c>
      <c r="E128" s="10">
        <f t="shared" si="145"/>
        <v>23.208662238999999</v>
      </c>
      <c r="F128" s="7" t="s">
        <v>83</v>
      </c>
      <c r="G128" s="1">
        <v>8</v>
      </c>
      <c r="H128" s="9">
        <f t="shared" si="124"/>
        <v>27.216811146451601</v>
      </c>
      <c r="I128" s="9">
        <f t="shared" si="125"/>
        <v>300.3668111464516</v>
      </c>
      <c r="J128" s="9">
        <f t="shared" si="126"/>
        <v>0.44052403882944446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0.81109016433119185</v>
      </c>
      <c r="P128" s="9">
        <f t="shared" si="129"/>
        <v>0.35730471504601446</v>
      </c>
      <c r="Q128" s="12">
        <f t="shared" si="130"/>
        <v>0.11791055596518478</v>
      </c>
      <c r="R128" s="9">
        <f t="shared" si="131"/>
        <v>9.3951000000000007E-2</v>
      </c>
      <c r="S128" s="13">
        <f t="shared" si="132"/>
        <v>1.255021830158112</v>
      </c>
      <c r="T128" s="2">
        <f t="shared" si="133"/>
        <v>0.01</v>
      </c>
      <c r="U128" s="14">
        <f t="shared" si="134"/>
        <v>1.255021830158112E-2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2.745021830158112E-2</v>
      </c>
      <c r="AU128" s="9">
        <f t="shared" si="138"/>
        <v>28.47</v>
      </c>
      <c r="AV128" s="1">
        <f t="shared" si="139"/>
        <v>0.33</v>
      </c>
      <c r="AW128" s="1">
        <f t="shared" si="140"/>
        <v>433.33333333333331</v>
      </c>
      <c r="AX128" s="1">
        <f t="shared" si="141"/>
        <v>748762.54178558651</v>
      </c>
      <c r="AZ128" s="1">
        <f t="shared" si="142"/>
        <v>125</v>
      </c>
      <c r="BA128" s="1">
        <f t="shared" si="143"/>
        <v>215989.19474584225</v>
      </c>
    </row>
    <row r="129" spans="1:54" x14ac:dyDescent="0.15">
      <c r="C129" s="7">
        <v>8</v>
      </c>
      <c r="D129" s="7">
        <f t="shared" si="144"/>
        <v>28.428484058709699</v>
      </c>
      <c r="E129" s="10">
        <f t="shared" si="145"/>
        <v>27.216811146451601</v>
      </c>
      <c r="F129" s="7" t="s">
        <v>83</v>
      </c>
      <c r="G129" s="1">
        <v>9</v>
      </c>
      <c r="H129" s="9">
        <f t="shared" si="124"/>
        <v>28.428484058709699</v>
      </c>
      <c r="I129" s="9">
        <f t="shared" si="125"/>
        <v>301.57848405870971</v>
      </c>
      <c r="J129" s="9">
        <f t="shared" si="126"/>
        <v>0.50180237084303958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0.73848544928517734</v>
      </c>
      <c r="P129" s="9">
        <f t="shared" si="129"/>
        <v>0.37057374928438924</v>
      </c>
      <c r="Q129" s="12">
        <f t="shared" si="130"/>
        <v>0.12228933726384845</v>
      </c>
      <c r="R129" s="9">
        <f t="shared" si="131"/>
        <v>9.3951000000000007E-2</v>
      </c>
      <c r="S129" s="13">
        <f t="shared" si="132"/>
        <v>1.3016289051084975</v>
      </c>
      <c r="T129" s="2">
        <f t="shared" si="133"/>
        <v>0.01</v>
      </c>
      <c r="U129" s="14">
        <f t="shared" si="134"/>
        <v>1.3016289051084975E-2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2.7916289051084973E-2</v>
      </c>
      <c r="AU129" s="9">
        <f t="shared" si="138"/>
        <v>28.47</v>
      </c>
      <c r="AV129" s="1">
        <f t="shared" si="139"/>
        <v>0.33</v>
      </c>
      <c r="AW129" s="1">
        <f t="shared" si="140"/>
        <v>433.33333333333331</v>
      </c>
      <c r="AX129" s="1">
        <f t="shared" si="141"/>
        <v>761475.60348937323</v>
      </c>
      <c r="AZ129" s="1">
        <f t="shared" si="142"/>
        <v>125</v>
      </c>
      <c r="BA129" s="1">
        <f t="shared" si="143"/>
        <v>219656.42408347307</v>
      </c>
    </row>
    <row r="130" spans="1:54" x14ac:dyDescent="0.15">
      <c r="C130" s="7">
        <v>9</v>
      </c>
      <c r="D130" s="7">
        <f t="shared" si="144"/>
        <v>26.4620240246667</v>
      </c>
      <c r="E130" s="10">
        <f t="shared" si="145"/>
        <v>28.428484058709699</v>
      </c>
      <c r="F130" s="7" t="s">
        <v>83</v>
      </c>
      <c r="G130" s="1">
        <v>10</v>
      </c>
      <c r="H130" s="9">
        <f t="shared" si="124"/>
        <v>26.4620240246667</v>
      </c>
      <c r="I130" s="9">
        <f t="shared" si="125"/>
        <v>299.61202402466665</v>
      </c>
      <c r="J130" s="9">
        <f t="shared" si="126"/>
        <v>0.40597895104290654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0.65261170000078805</v>
      </c>
      <c r="P130" s="9">
        <f t="shared" si="129"/>
        <v>0.26494661340464792</v>
      </c>
      <c r="Q130" s="12">
        <f t="shared" si="130"/>
        <v>8.7432382423533822E-2</v>
      </c>
      <c r="R130" s="9">
        <f t="shared" si="131"/>
        <v>9.3951000000000007E-2</v>
      </c>
      <c r="S130" s="13">
        <f t="shared" si="132"/>
        <v>0.93061683668650486</v>
      </c>
      <c r="T130" s="2">
        <f t="shared" si="133"/>
        <v>0.01</v>
      </c>
      <c r="U130" s="14">
        <f t="shared" si="134"/>
        <v>9.3061683668650488E-3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2.4206168366865052E-2</v>
      </c>
      <c r="AU130" s="9">
        <f t="shared" si="138"/>
        <v>28.47</v>
      </c>
      <c r="AV130" s="1">
        <f t="shared" si="139"/>
        <v>0.33</v>
      </c>
      <c r="AW130" s="1">
        <f t="shared" si="140"/>
        <v>433.33333333333331</v>
      </c>
      <c r="AX130" s="1">
        <f t="shared" si="141"/>
        <v>660274.24460299325</v>
      </c>
      <c r="AZ130" s="1">
        <f t="shared" si="142"/>
        <v>125</v>
      </c>
      <c r="BA130" s="1">
        <f t="shared" si="143"/>
        <v>190463.72440470959</v>
      </c>
    </row>
    <row r="131" spans="1:54" x14ac:dyDescent="0.15">
      <c r="C131" s="7">
        <v>10</v>
      </c>
      <c r="D131" s="7">
        <f t="shared" si="144"/>
        <v>22.3717008996774</v>
      </c>
      <c r="E131" s="10">
        <f t="shared" si="145"/>
        <v>26.4620240246667</v>
      </c>
      <c r="F131" s="7" t="s">
        <v>83</v>
      </c>
      <c r="G131" s="1">
        <v>11</v>
      </c>
      <c r="H131" s="9">
        <f t="shared" si="124"/>
        <v>22.3717008996774</v>
      </c>
      <c r="I131" s="9">
        <f t="shared" si="125"/>
        <v>295.5217008996774</v>
      </c>
      <c r="J131" s="9">
        <f t="shared" si="126"/>
        <v>0.25891396084302859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0.36828183226633315</v>
      </c>
      <c r="O131" s="9">
        <f t="shared" si="146"/>
        <v>0.30408325432980698</v>
      </c>
      <c r="P131" s="9">
        <f t="shared" si="129"/>
        <v>7.873139980456835E-2</v>
      </c>
      <c r="Q131" s="12">
        <f t="shared" si="130"/>
        <v>2.5981361935507558E-2</v>
      </c>
      <c r="R131" s="9">
        <f t="shared" si="131"/>
        <v>9.3951000000000007E-2</v>
      </c>
      <c r="S131" s="13">
        <f t="shared" si="132"/>
        <v>0.27654162207435318</v>
      </c>
      <c r="T131" s="2">
        <f t="shared" si="133"/>
        <v>0.01</v>
      </c>
      <c r="U131" s="14">
        <f t="shared" si="134"/>
        <v>2.7654162207435317E-3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5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6"/>
        <v>0.01</v>
      </c>
      <c r="AT131" s="1">
        <f t="shared" si="137"/>
        <v>1.7665416220743531E-2</v>
      </c>
      <c r="AU131" s="9">
        <f t="shared" si="138"/>
        <v>28.47</v>
      </c>
      <c r="AV131" s="1">
        <f t="shared" si="139"/>
        <v>0.33</v>
      </c>
      <c r="AW131" s="1">
        <f t="shared" si="140"/>
        <v>433.33333333333331</v>
      </c>
      <c r="AX131" s="1">
        <f t="shared" si="141"/>
        <v>481861.44845275691</v>
      </c>
      <c r="AZ131" s="1">
        <f t="shared" si="142"/>
        <v>125</v>
      </c>
      <c r="BA131" s="1">
        <f t="shared" si="143"/>
        <v>138998.49474598758</v>
      </c>
    </row>
    <row r="132" spans="1:54" x14ac:dyDescent="0.15">
      <c r="C132" s="7">
        <v>11</v>
      </c>
      <c r="D132" s="7">
        <f t="shared" si="144"/>
        <v>17.953858597</v>
      </c>
      <c r="E132" s="10">
        <f t="shared" si="145"/>
        <v>22.3717008996774</v>
      </c>
      <c r="F132" s="7" t="s">
        <v>85</v>
      </c>
      <c r="G132" s="1">
        <v>12</v>
      </c>
      <c r="H132" s="9">
        <f t="shared" si="124"/>
        <v>17.953858597</v>
      </c>
      <c r="I132" s="9">
        <f t="shared" si="125"/>
        <v>291.103858597</v>
      </c>
      <c r="J132" s="9">
        <f t="shared" si="126"/>
        <v>0.15703588720138359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0.51005185452523871</v>
      </c>
      <c r="P132" s="9">
        <f t="shared" si="129"/>
        <v>8.0096445494081903E-2</v>
      </c>
      <c r="Q132" s="12">
        <f t="shared" si="130"/>
        <v>2.643182701304703E-2</v>
      </c>
      <c r="R132" s="9">
        <f t="shared" si="131"/>
        <v>9.3951000000000007E-2</v>
      </c>
      <c r="S132" s="13">
        <f t="shared" si="132"/>
        <v>0.28133630310531049</v>
      </c>
      <c r="T132" s="2">
        <f t="shared" si="133"/>
        <v>0.01</v>
      </c>
      <c r="U132" s="14">
        <f t="shared" si="134"/>
        <v>2.8133630310531051E-3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8.3033630310531056E-3</v>
      </c>
      <c r="AU132" s="9">
        <f t="shared" si="138"/>
        <v>28.47</v>
      </c>
      <c r="AV132" s="1">
        <f t="shared" si="139"/>
        <v>0.33</v>
      </c>
      <c r="AW132" s="1">
        <f t="shared" si="140"/>
        <v>433.33333333333331</v>
      </c>
      <c r="AX132" s="1">
        <f t="shared" si="141"/>
        <v>226491.72185787989</v>
      </c>
      <c r="AY132" s="1">
        <f>SUM(AX121:AX132)</f>
        <v>4887185.7078050291</v>
      </c>
      <c r="AZ132" s="1">
        <f t="shared" si="142"/>
        <v>125</v>
      </c>
      <c r="BA132" s="1">
        <f t="shared" si="143"/>
        <v>65334.150535926892</v>
      </c>
      <c r="BB132" s="1">
        <f>SUM(BA121:BA132)</f>
        <v>1409765.1080206817</v>
      </c>
    </row>
    <row r="133" spans="1:54" x14ac:dyDescent="0.15">
      <c r="C133" s="7">
        <v>12</v>
      </c>
      <c r="D133" s="7">
        <f t="shared" si="144"/>
        <v>12.915477558387099</v>
      </c>
      <c r="E133" s="10">
        <f t="shared" si="145"/>
        <v>17.953858597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12.2398703207419</v>
      </c>
      <c r="E136" s="7"/>
      <c r="F136" s="7"/>
      <c r="G136" s="1">
        <v>1</v>
      </c>
      <c r="H136" s="9">
        <f t="shared" ref="H136:H147" si="147">E137</f>
        <v>12.2398703207419</v>
      </c>
      <c r="I136" s="9">
        <f t="shared" ref="I136:I147" si="148">H136+273.15</f>
        <v>285.38987032074186</v>
      </c>
      <c r="J136" s="9">
        <f t="shared" ref="J136:J147" si="149">EXP(($C$15*(I136-$C$13))/($C$16*I136*$C$13))</f>
        <v>8.0382172009162561E-2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6.1013920200696493E-2</v>
      </c>
      <c r="Q136" s="12">
        <f t="shared" ref="Q136:Q147" si="153">P136*$B$138</f>
        <v>1.5863619252181087E-2</v>
      </c>
      <c r="R136" s="9">
        <f t="shared" ref="R136:R147" si="154">L136*$B$138</f>
        <v>0.19735245833333334</v>
      </c>
      <c r="S136" s="13">
        <f t="shared" ref="S136:S147" si="155">Q136/R136</f>
        <v>8.0382172009162561E-2</v>
      </c>
      <c r="T136" s="2">
        <f t="shared" ref="T136:T147" si="156">$B$137/100</f>
        <v>0.01</v>
      </c>
      <c r="U136" s="14">
        <f t="shared" ref="U136:U147" si="157">S136*T136</f>
        <v>8.0382172009162568E-4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6.2938217200916259E-3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10.884805232645199</v>
      </c>
      <c r="E137" s="10">
        <f t="shared" ref="E137:E148" si="166">D136</f>
        <v>12.2398703207419</v>
      </c>
      <c r="F137" s="7" t="s">
        <v>83</v>
      </c>
      <c r="G137" s="1">
        <v>2</v>
      </c>
      <c r="H137" s="9">
        <f t="shared" si="147"/>
        <v>10.884805232645199</v>
      </c>
      <c r="I137" s="9">
        <f t="shared" si="148"/>
        <v>284.03480523264517</v>
      </c>
      <c r="J137" s="9">
        <f t="shared" si="149"/>
        <v>6.830791309942294E-2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1.4570819131326369</v>
      </c>
      <c r="P137" s="9">
        <f t="shared" si="152"/>
        <v>9.9530224701005088E-2</v>
      </c>
      <c r="Q137" s="12">
        <f t="shared" si="153"/>
        <v>2.5877858422261323E-2</v>
      </c>
      <c r="R137" s="9">
        <f t="shared" si="154"/>
        <v>0.19735245833333334</v>
      </c>
      <c r="S137" s="13">
        <f t="shared" si="155"/>
        <v>0.13112508777850115</v>
      </c>
      <c r="T137" s="2">
        <f t="shared" si="156"/>
        <v>0.01</v>
      </c>
      <c r="U137" s="14">
        <f t="shared" si="157"/>
        <v>1.3112508777850115E-3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6.8012508777850113E-3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11.2416172028571</v>
      </c>
      <c r="E138" s="10">
        <f t="shared" si="166"/>
        <v>10.884805232645199</v>
      </c>
      <c r="F138" s="7" t="s">
        <v>83</v>
      </c>
      <c r="G138" s="1">
        <v>3</v>
      </c>
      <c r="H138" s="9">
        <f t="shared" si="147"/>
        <v>11.2416172028571</v>
      </c>
      <c r="I138" s="9">
        <f t="shared" si="148"/>
        <v>284.39161720285711</v>
      </c>
      <c r="J138" s="9">
        <f t="shared" si="149"/>
        <v>7.1309913634422906E-2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2.1165996050982985</v>
      </c>
      <c r="P138" s="9">
        <f t="shared" si="152"/>
        <v>0.1509345350382133</v>
      </c>
      <c r="Q138" s="12">
        <f t="shared" si="153"/>
        <v>3.9242979109935461E-2</v>
      </c>
      <c r="R138" s="9">
        <f t="shared" si="154"/>
        <v>0.19735245833333334</v>
      </c>
      <c r="S138" s="13">
        <f t="shared" si="155"/>
        <v>0.198847176474757</v>
      </c>
      <c r="T138" s="2">
        <f t="shared" si="156"/>
        <v>0.01</v>
      </c>
      <c r="U138" s="14">
        <f t="shared" si="157"/>
        <v>1.9884717647475699E-3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7.4784717647475704E-3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13.9968424890323</v>
      </c>
      <c r="E139" s="10">
        <f t="shared" si="166"/>
        <v>11.2416172028571</v>
      </c>
      <c r="F139" s="7" t="s">
        <v>83</v>
      </c>
      <c r="G139" s="1">
        <v>4</v>
      </c>
      <c r="H139" s="9">
        <f t="shared" si="147"/>
        <v>13.9968424890323</v>
      </c>
      <c r="I139" s="9">
        <f t="shared" si="148"/>
        <v>287.14684248903228</v>
      </c>
      <c r="J139" s="9">
        <f t="shared" si="149"/>
        <v>9.904239279344626E-2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2.7247129867267521</v>
      </c>
      <c r="P139" s="9">
        <f t="shared" si="152"/>
        <v>0.26986209388079513</v>
      </c>
      <c r="Q139" s="12">
        <f t="shared" si="153"/>
        <v>7.0164144409006729E-2</v>
      </c>
      <c r="R139" s="9">
        <f t="shared" si="154"/>
        <v>0.19735245833333334</v>
      </c>
      <c r="S139" s="13">
        <f t="shared" si="155"/>
        <v>0.35552708591294918</v>
      </c>
      <c r="T139" s="2">
        <f t="shared" si="156"/>
        <v>0.01</v>
      </c>
      <c r="U139" s="14">
        <f t="shared" si="157"/>
        <v>3.5552708591294921E-3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9.0452708591294909E-3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15.577872735333299</v>
      </c>
      <c r="E140" s="10">
        <f t="shared" si="166"/>
        <v>13.9968424890323</v>
      </c>
      <c r="F140" s="7" t="s">
        <v>83</v>
      </c>
      <c r="G140" s="1">
        <v>5</v>
      </c>
      <c r="H140" s="9">
        <f t="shared" si="147"/>
        <v>15.577872735333299</v>
      </c>
      <c r="I140" s="9">
        <f t="shared" si="148"/>
        <v>288.72787273533328</v>
      </c>
      <c r="J140" s="9">
        <f t="shared" si="149"/>
        <v>0.11925059732665948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3.213898809512624</v>
      </c>
      <c r="P140" s="9">
        <f t="shared" si="152"/>
        <v>0.38325935278182022</v>
      </c>
      <c r="Q140" s="12">
        <f t="shared" si="153"/>
        <v>9.9647431723273255E-2</v>
      </c>
      <c r="R140" s="9">
        <f t="shared" si="154"/>
        <v>0.19735245833333334</v>
      </c>
      <c r="S140" s="13">
        <f t="shared" si="155"/>
        <v>0.50492115763243339</v>
      </c>
      <c r="T140" s="2">
        <f t="shared" si="156"/>
        <v>0.01</v>
      </c>
      <c r="U140" s="14">
        <f t="shared" si="157"/>
        <v>5.0492115763243342E-3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1.4999999999999999E-2</v>
      </c>
      <c r="AR140" s="2">
        <v>0.5</v>
      </c>
      <c r="AS140" s="2">
        <f t="shared" si="159"/>
        <v>7.4999999999999997E-3</v>
      </c>
      <c r="AT140" s="1">
        <f t="shared" si="160"/>
        <v>1.3039211576324334E-2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20.82149424</v>
      </c>
      <c r="E141" s="10">
        <f t="shared" si="166"/>
        <v>15.577872735333299</v>
      </c>
      <c r="F141" s="7" t="s">
        <v>85</v>
      </c>
      <c r="G141" s="1">
        <v>6</v>
      </c>
      <c r="H141" s="9">
        <f t="shared" si="147"/>
        <v>20.82149424</v>
      </c>
      <c r="I141" s="9">
        <f t="shared" si="148"/>
        <v>293.97149423999997</v>
      </c>
      <c r="J141" s="9">
        <f t="shared" si="149"/>
        <v>0.21762021906433335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3.5896873733974708</v>
      </c>
      <c r="P141" s="9">
        <f t="shared" si="152"/>
        <v>0.78118855257122899</v>
      </c>
      <c r="Q141" s="12">
        <f t="shared" si="153"/>
        <v>0.20310902366851954</v>
      </c>
      <c r="R141" s="9">
        <f t="shared" si="154"/>
        <v>0.19735245833333334</v>
      </c>
      <c r="S141" s="13">
        <f t="shared" si="155"/>
        <v>1.0291689568186844</v>
      </c>
      <c r="T141" s="2">
        <f t="shared" si="156"/>
        <v>0.01</v>
      </c>
      <c r="U141" s="14">
        <f t="shared" si="157"/>
        <v>1.0291689568186844E-2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9"/>
        <v>7.4999999999999997E-3</v>
      </c>
      <c r="AT141" s="1">
        <f t="shared" si="160"/>
        <v>1.8281689568186845E-2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23.208662238999999</v>
      </c>
      <c r="E142" s="10">
        <f t="shared" si="166"/>
        <v>20.82149424</v>
      </c>
      <c r="F142" s="7" t="s">
        <v>83</v>
      </c>
      <c r="G142" s="1">
        <v>7</v>
      </c>
      <c r="H142" s="9">
        <f t="shared" si="147"/>
        <v>23.208662238999999</v>
      </c>
      <c r="I142" s="9">
        <f t="shared" si="148"/>
        <v>296.35866223899995</v>
      </c>
      <c r="J142" s="9">
        <f t="shared" si="149"/>
        <v>0.28416223743365449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3.5675467374929086</v>
      </c>
      <c r="P142" s="9">
        <f t="shared" si="152"/>
        <v>1.0137620630751194</v>
      </c>
      <c r="Q142" s="12">
        <f t="shared" si="153"/>
        <v>0.26357813639953104</v>
      </c>
      <c r="R142" s="9">
        <f t="shared" si="154"/>
        <v>0.19735245833333334</v>
      </c>
      <c r="S142" s="13">
        <f t="shared" si="155"/>
        <v>1.3355705757378549</v>
      </c>
      <c r="T142" s="2">
        <f t="shared" si="156"/>
        <v>0.01</v>
      </c>
      <c r="U142" s="14">
        <f t="shared" si="157"/>
        <v>1.3355705757378549E-2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2.8255705757378548E-2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27.216811146451601</v>
      </c>
      <c r="E143" s="10">
        <f t="shared" si="166"/>
        <v>23.208662238999999</v>
      </c>
      <c r="F143" s="7" t="s">
        <v>83</v>
      </c>
      <c r="G143" s="1">
        <v>8</v>
      </c>
      <c r="H143" s="9">
        <f t="shared" si="147"/>
        <v>27.216811146451601</v>
      </c>
      <c r="I143" s="9">
        <f t="shared" si="148"/>
        <v>300.3668111464516</v>
      </c>
      <c r="J143" s="9">
        <f t="shared" si="149"/>
        <v>0.44052403882944446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3.3128325910844563</v>
      </c>
      <c r="P143" s="9">
        <f t="shared" si="152"/>
        <v>1.4593823929903382</v>
      </c>
      <c r="Q143" s="12">
        <f t="shared" si="153"/>
        <v>0.37943942217748794</v>
      </c>
      <c r="R143" s="9">
        <f t="shared" si="154"/>
        <v>0.19735245833333334</v>
      </c>
      <c r="S143" s="13">
        <f t="shared" si="155"/>
        <v>1.9226485719098825</v>
      </c>
      <c r="T143" s="2">
        <f t="shared" si="156"/>
        <v>0.01</v>
      </c>
      <c r="U143" s="14">
        <f t="shared" si="157"/>
        <v>1.9226485719098824E-2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3.4126485719098827E-2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28.428484058709699</v>
      </c>
      <c r="E144" s="10">
        <f t="shared" si="166"/>
        <v>27.216811146451601</v>
      </c>
      <c r="F144" s="7" t="s">
        <v>83</v>
      </c>
      <c r="G144" s="1">
        <v>9</v>
      </c>
      <c r="H144" s="9">
        <f t="shared" si="147"/>
        <v>28.428484058709699</v>
      </c>
      <c r="I144" s="9">
        <f t="shared" si="148"/>
        <v>301.57848405870971</v>
      </c>
      <c r="J144" s="9">
        <f t="shared" si="149"/>
        <v>0.50180237084303958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2.6124981147607849</v>
      </c>
      <c r="P144" s="9">
        <f t="shared" si="152"/>
        <v>1.3109577478099332</v>
      </c>
      <c r="Q144" s="12">
        <f t="shared" si="153"/>
        <v>0.34084901443058263</v>
      </c>
      <c r="R144" s="9">
        <f t="shared" si="154"/>
        <v>0.19735245833333334</v>
      </c>
      <c r="S144" s="13">
        <f t="shared" si="155"/>
        <v>1.7271080244406176</v>
      </c>
      <c r="T144" s="2">
        <f t="shared" si="156"/>
        <v>0.01</v>
      </c>
      <c r="U144" s="14">
        <f t="shared" si="157"/>
        <v>1.7271080244406177E-2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3.2171080244406181E-2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26.4620240246667</v>
      </c>
      <c r="E145" s="10">
        <f t="shared" si="166"/>
        <v>28.428484058709699</v>
      </c>
      <c r="F145" s="7" t="s">
        <v>83</v>
      </c>
      <c r="G145" s="1">
        <v>10</v>
      </c>
      <c r="H145" s="9">
        <f t="shared" si="147"/>
        <v>26.4620240246667</v>
      </c>
      <c r="I145" s="9">
        <f t="shared" si="148"/>
        <v>299.61202402466665</v>
      </c>
      <c r="J145" s="9">
        <f t="shared" si="149"/>
        <v>0.40597895104290654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2.0605882836175184</v>
      </c>
      <c r="P145" s="9">
        <f t="shared" si="152"/>
        <v>0.83655546991434337</v>
      </c>
      <c r="Q145" s="12">
        <f t="shared" si="153"/>
        <v>0.21750442217772928</v>
      </c>
      <c r="R145" s="9">
        <f t="shared" si="154"/>
        <v>0.19735245833333334</v>
      </c>
      <c r="S145" s="13">
        <f t="shared" si="155"/>
        <v>1.1021115420328778</v>
      </c>
      <c r="T145" s="2">
        <f t="shared" si="156"/>
        <v>0.01</v>
      </c>
      <c r="U145" s="14">
        <f t="shared" si="157"/>
        <v>1.1021115420328778E-2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2.592111542032878E-2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22.3717008996774</v>
      </c>
      <c r="E146" s="10">
        <f t="shared" si="166"/>
        <v>26.4620240246667</v>
      </c>
      <c r="F146" s="7" t="s">
        <v>83</v>
      </c>
      <c r="G146" s="1">
        <v>11</v>
      </c>
      <c r="H146" s="9">
        <f t="shared" si="147"/>
        <v>22.3717008996774</v>
      </c>
      <c r="I146" s="9">
        <f t="shared" si="148"/>
        <v>295.5217008996774</v>
      </c>
      <c r="J146" s="9">
        <f t="shared" si="149"/>
        <v>0.25891396084302859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1.9830807303698419</v>
      </c>
      <c r="P146" s="9">
        <f t="shared" si="152"/>
        <v>0.51344728657154182</v>
      </c>
      <c r="Q146" s="12">
        <f t="shared" si="153"/>
        <v>0.13349629450860087</v>
      </c>
      <c r="R146" s="9">
        <f t="shared" si="154"/>
        <v>0.19735245833333334</v>
      </c>
      <c r="S146" s="13">
        <f t="shared" si="155"/>
        <v>0.67643593414540715</v>
      </c>
      <c r="T146" s="2">
        <f t="shared" si="156"/>
        <v>0.01</v>
      </c>
      <c r="U146" s="14">
        <f t="shared" si="157"/>
        <v>6.7643593414540718E-3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8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9"/>
        <v>0.01</v>
      </c>
      <c r="AT146" s="1">
        <f t="shared" si="160"/>
        <v>2.1664359341454074E-2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17.953858597</v>
      </c>
      <c r="E147" s="10">
        <f t="shared" si="166"/>
        <v>22.3717008996774</v>
      </c>
      <c r="F147" s="7" t="s">
        <v>85</v>
      </c>
      <c r="G147" s="1">
        <v>12</v>
      </c>
      <c r="H147" s="9">
        <f t="shared" si="147"/>
        <v>17.953858597</v>
      </c>
      <c r="I147" s="9">
        <f t="shared" si="148"/>
        <v>291.103858597</v>
      </c>
      <c r="J147" s="9">
        <f t="shared" si="149"/>
        <v>0.15703588720138359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2.2286813604649667</v>
      </c>
      <c r="P147" s="9">
        <f t="shared" si="152"/>
        <v>0.34998295472980262</v>
      </c>
      <c r="Q147" s="12">
        <f t="shared" si="153"/>
        <v>9.0995568229748691E-2</v>
      </c>
      <c r="R147" s="9">
        <f t="shared" si="154"/>
        <v>0.19735245833333334</v>
      </c>
      <c r="S147" s="13">
        <f t="shared" si="155"/>
        <v>0.46108150361144656</v>
      </c>
      <c r="T147" s="2">
        <f t="shared" si="156"/>
        <v>0.01</v>
      </c>
      <c r="U147" s="14">
        <f t="shared" si="157"/>
        <v>4.6108150361144655E-3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1.0100815036114465E-2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12.915477558387099</v>
      </c>
      <c r="E148" s="10">
        <f t="shared" si="166"/>
        <v>17.953858597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1407132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26765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231694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1559648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33716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4821609.3449298469</v>
      </c>
      <c r="J13" s="6" t="s">
        <v>37</v>
      </c>
      <c r="K13" s="6">
        <f>I13/(10000*1000)</f>
        <v>0.48216093449298469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2.0454492775161301</v>
      </c>
      <c r="E26" s="7"/>
      <c r="F26" s="7"/>
      <c r="G26" s="1">
        <v>1</v>
      </c>
      <c r="H26" s="9">
        <f t="shared" ref="H26:H37" si="0">E27</f>
        <v>2.0454492775161301</v>
      </c>
      <c r="I26" s="9">
        <f t="shared" ref="I26:I37" si="1">H26+273.15</f>
        <v>275.1954492775161</v>
      </c>
      <c r="J26" s="9">
        <f t="shared" ref="J26:J37" si="2">EXP(($C$15*(I26-$C$13))/($C$16*I26*$C$13))</f>
        <v>2.2712914672421824E-2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0.92060199630206641</v>
      </c>
      <c r="Q26" s="12">
        <f t="shared" ref="Q26:Q37" si="6">P26*$B$28</f>
        <v>9.2060199630206646E-2</v>
      </c>
      <c r="R26" s="9">
        <f t="shared" ref="R26:R37" si="7">L26*$B$28</f>
        <v>4.0532094166666672</v>
      </c>
      <c r="S26" s="13">
        <f t="shared" ref="S26:S37" si="8">Q26/R26</f>
        <v>2.2712914672421824E-2</v>
      </c>
      <c r="T26" s="2">
        <f t="shared" ref="T26:T37" si="9">$B$27/100</f>
        <v>0.34</v>
      </c>
      <c r="U26" s="14">
        <f t="shared" ref="U26:U37" si="10">S26*T26</f>
        <v>7.722390988623421E-3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2.062239098862342E-2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0.98722417609677404</v>
      </c>
      <c r="E27" s="10">
        <f t="shared" ref="E27:E38" si="18">D26</f>
        <v>2.0454492775161301</v>
      </c>
      <c r="F27" s="7" t="s">
        <v>83</v>
      </c>
      <c r="G27" s="1">
        <v>2</v>
      </c>
      <c r="H27" s="9">
        <f t="shared" si="0"/>
        <v>0.98722417609677404</v>
      </c>
      <c r="I27" s="9">
        <f t="shared" si="1"/>
        <v>274.13722417609677</v>
      </c>
      <c r="J27" s="9">
        <f t="shared" si="2"/>
        <v>1.981332103464746E-2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80.143586337031266</v>
      </c>
      <c r="P27" s="9">
        <f t="shared" si="5"/>
        <v>1.5879106049635865</v>
      </c>
      <c r="Q27" s="12">
        <f t="shared" si="6"/>
        <v>0.15879106049635866</v>
      </c>
      <c r="R27" s="9">
        <f t="shared" si="7"/>
        <v>4.0532094166666672</v>
      </c>
      <c r="S27" s="13">
        <f t="shared" si="8"/>
        <v>3.9176623799257675E-2</v>
      </c>
      <c r="T27" s="2">
        <f t="shared" si="9"/>
        <v>0.34</v>
      </c>
      <c r="U27" s="14">
        <f t="shared" si="10"/>
        <v>1.332005209174761E-2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2.622005209174761E-2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7.9825678571740101E-5</v>
      </c>
      <c r="E28" s="10">
        <f t="shared" si="18"/>
        <v>0.98722417609677404</v>
      </c>
      <c r="F28" s="7" t="s">
        <v>83</v>
      </c>
      <c r="G28" s="1">
        <v>3</v>
      </c>
      <c r="H28" s="9">
        <f t="shared" si="0"/>
        <v>7.9825678571740101E-5</v>
      </c>
      <c r="I28" s="9">
        <f t="shared" si="1"/>
        <v>273.15007982567857</v>
      </c>
      <c r="J28" s="9">
        <f t="shared" si="2"/>
        <v>1.7426556285754569E-2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119.08776989873435</v>
      </c>
      <c r="P28" s="9">
        <f t="shared" si="5"/>
        <v>2.0752897250852826</v>
      </c>
      <c r="Q28" s="12">
        <f t="shared" si="6"/>
        <v>0.20752897250852828</v>
      </c>
      <c r="R28" s="9">
        <f t="shared" si="7"/>
        <v>4.0532094166666672</v>
      </c>
      <c r="S28" s="13">
        <f t="shared" si="8"/>
        <v>5.1201147331587607E-2</v>
      </c>
      <c r="T28" s="2">
        <f t="shared" si="9"/>
        <v>0.34</v>
      </c>
      <c r="U28" s="14">
        <f t="shared" si="10"/>
        <v>1.7408390092739787E-2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3.0308390092739786E-2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4.4036550836129003</v>
      </c>
      <c r="E29" s="10">
        <f t="shared" si="18"/>
        <v>7.9825678571740101E-5</v>
      </c>
      <c r="F29" s="7" t="s">
        <v>83</v>
      </c>
      <c r="G29" s="1">
        <v>4</v>
      </c>
      <c r="H29" s="9">
        <f t="shared" si="0"/>
        <v>4.4036550836129003</v>
      </c>
      <c r="I29" s="9">
        <f t="shared" si="1"/>
        <v>277.55365508361285</v>
      </c>
      <c r="J29" s="9">
        <f t="shared" si="2"/>
        <v>3.0678059897292897E-2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157.54457434031576</v>
      </c>
      <c r="P29" s="9">
        <f t="shared" si="5"/>
        <v>4.8331618881057201</v>
      </c>
      <c r="Q29" s="12">
        <f t="shared" si="6"/>
        <v>0.48331618881057203</v>
      </c>
      <c r="R29" s="9">
        <f t="shared" si="7"/>
        <v>4.0532094166666672</v>
      </c>
      <c r="S29" s="13">
        <f t="shared" si="8"/>
        <v>0.11924283675627304</v>
      </c>
      <c r="T29" s="2">
        <f t="shared" si="9"/>
        <v>0.34</v>
      </c>
      <c r="U29" s="14">
        <f t="shared" si="10"/>
        <v>4.0542564497132838E-2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5.344256449713284E-2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7.9934507772333303</v>
      </c>
      <c r="E30" s="10">
        <f t="shared" si="18"/>
        <v>4.4036550836129003</v>
      </c>
      <c r="F30" s="7" t="s">
        <v>83</v>
      </c>
      <c r="G30" s="1">
        <v>5</v>
      </c>
      <c r="H30" s="9">
        <f t="shared" si="0"/>
        <v>7.9934507772333303</v>
      </c>
      <c r="I30" s="9">
        <f t="shared" si="1"/>
        <v>281.14345077723328</v>
      </c>
      <c r="J30" s="9">
        <f t="shared" si="2"/>
        <v>4.801330575470697E-2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145.07584182959957</v>
      </c>
      <c r="O30" s="9">
        <f t="shared" si="19"/>
        <v>48.167664789277154</v>
      </c>
      <c r="P30" s="9">
        <f t="shared" si="5"/>
        <v>2.312688817017797</v>
      </c>
      <c r="Q30" s="12">
        <f t="shared" si="6"/>
        <v>0.23126888170177973</v>
      </c>
      <c r="R30" s="9">
        <f t="shared" si="7"/>
        <v>4.0532094166666672</v>
      </c>
      <c r="S30" s="13">
        <f t="shared" si="8"/>
        <v>5.7058211882862378E-2</v>
      </c>
      <c r="T30" s="2">
        <f t="shared" si="9"/>
        <v>0.34</v>
      </c>
      <c r="U30" s="14">
        <f t="shared" si="10"/>
        <v>1.9399792040173211E-2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3.2299792040173213E-2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12.447460226128999</v>
      </c>
      <c r="E31" s="10">
        <f t="shared" si="18"/>
        <v>7.9934507772333303</v>
      </c>
      <c r="F31" s="7" t="s">
        <v>85</v>
      </c>
      <c r="G31" s="1">
        <v>6</v>
      </c>
      <c r="H31" s="9">
        <f t="shared" si="0"/>
        <v>12.447460226128999</v>
      </c>
      <c r="I31" s="9">
        <f t="shared" si="1"/>
        <v>285.59746022612899</v>
      </c>
      <c r="J31" s="9">
        <f t="shared" si="2"/>
        <v>8.2400468371063365E-2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86.38707013892602</v>
      </c>
      <c r="P31" s="9">
        <f t="shared" si="5"/>
        <v>7.1183350406514059</v>
      </c>
      <c r="Q31" s="12">
        <f t="shared" si="6"/>
        <v>0.71183350406514068</v>
      </c>
      <c r="R31" s="9">
        <f t="shared" si="7"/>
        <v>4.0532094166666672</v>
      </c>
      <c r="S31" s="13">
        <f t="shared" si="8"/>
        <v>0.17562218747891586</v>
      </c>
      <c r="T31" s="2">
        <f t="shared" si="9"/>
        <v>0.34</v>
      </c>
      <c r="U31" s="14">
        <f t="shared" si="10"/>
        <v>5.9711543742831399E-2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7.2611543742831394E-2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16.056877347333302</v>
      </c>
      <c r="E32" s="10">
        <f t="shared" si="18"/>
        <v>12.447460226128999</v>
      </c>
      <c r="F32" s="7" t="s">
        <v>83</v>
      </c>
      <c r="G32" s="1">
        <v>7</v>
      </c>
      <c r="H32" s="9">
        <f t="shared" si="0"/>
        <v>16.056877347333302</v>
      </c>
      <c r="I32" s="9">
        <f t="shared" si="1"/>
        <v>289.20687734733326</v>
      </c>
      <c r="J32" s="9">
        <f t="shared" si="2"/>
        <v>0.12610080592556705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119.80082926494129</v>
      </c>
      <c r="P32" s="9">
        <f t="shared" si="5"/>
        <v>15.106981120860354</v>
      </c>
      <c r="Q32" s="12">
        <f t="shared" si="6"/>
        <v>1.5106981120860354</v>
      </c>
      <c r="R32" s="9">
        <f t="shared" si="7"/>
        <v>4.0532094166666672</v>
      </c>
      <c r="S32" s="13">
        <f t="shared" si="8"/>
        <v>0.37271652085729723</v>
      </c>
      <c r="T32" s="2">
        <f t="shared" si="9"/>
        <v>0.34</v>
      </c>
      <c r="U32" s="14">
        <f t="shared" si="10"/>
        <v>0.12672361709148106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0.15237361709148106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20.3331057283871</v>
      </c>
      <c r="E33" s="10">
        <f t="shared" si="18"/>
        <v>16.056877347333302</v>
      </c>
      <c r="F33" s="7" t="s">
        <v>83</v>
      </c>
      <c r="G33" s="1">
        <v>8</v>
      </c>
      <c r="H33" s="9">
        <f t="shared" si="0"/>
        <v>20.3331057283871</v>
      </c>
      <c r="I33" s="9">
        <f t="shared" si="1"/>
        <v>293.4831057283871</v>
      </c>
      <c r="J33" s="9">
        <f t="shared" si="2"/>
        <v>0.20595001667152321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145.2259423107476</v>
      </c>
      <c r="P33" s="9">
        <f t="shared" si="5"/>
        <v>29.909285240036137</v>
      </c>
      <c r="Q33" s="12">
        <f t="shared" si="6"/>
        <v>2.9909285240036141</v>
      </c>
      <c r="R33" s="9">
        <f t="shared" si="7"/>
        <v>4.0532094166666672</v>
      </c>
      <c r="S33" s="13">
        <f t="shared" si="8"/>
        <v>0.73791610956616549</v>
      </c>
      <c r="T33" s="2">
        <f t="shared" si="9"/>
        <v>0.34</v>
      </c>
      <c r="U33" s="14">
        <f t="shared" si="10"/>
        <v>0.25089147725249628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0.27654147725249628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21.440077440645201</v>
      </c>
      <c r="E34" s="10">
        <f t="shared" si="18"/>
        <v>20.3331057283871</v>
      </c>
      <c r="F34" s="7" t="s">
        <v>83</v>
      </c>
      <c r="G34" s="1">
        <v>9</v>
      </c>
      <c r="H34" s="9">
        <f t="shared" si="0"/>
        <v>21.440077440645201</v>
      </c>
      <c r="I34" s="9">
        <f t="shared" si="1"/>
        <v>294.59007744064519</v>
      </c>
      <c r="J34" s="9">
        <f t="shared" si="2"/>
        <v>0.23329421328030986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155.84875123737814</v>
      </c>
      <c r="P34" s="9">
        <f t="shared" si="5"/>
        <v>36.358611810642849</v>
      </c>
      <c r="Q34" s="12">
        <f t="shared" si="6"/>
        <v>3.6358611810642851</v>
      </c>
      <c r="R34" s="9">
        <f t="shared" si="7"/>
        <v>4.0532094166666672</v>
      </c>
      <c r="S34" s="13">
        <f t="shared" si="8"/>
        <v>0.89703264926646531</v>
      </c>
      <c r="T34" s="2">
        <f t="shared" si="9"/>
        <v>0.34</v>
      </c>
      <c r="U34" s="14">
        <f t="shared" si="10"/>
        <v>0.30499110075059821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0.33064110075059822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13.403888199500001</v>
      </c>
      <c r="E35" s="10">
        <f t="shared" si="18"/>
        <v>21.440077440645201</v>
      </c>
      <c r="F35" s="7" t="s">
        <v>83</v>
      </c>
      <c r="G35" s="1">
        <v>10</v>
      </c>
      <c r="H35" s="9">
        <f t="shared" si="0"/>
        <v>13.403888199500001</v>
      </c>
      <c r="I35" s="9">
        <f t="shared" si="1"/>
        <v>286.55388819949997</v>
      </c>
      <c r="J35" s="9">
        <f t="shared" si="2"/>
        <v>9.2331188045280524E-2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160.02223359340195</v>
      </c>
      <c r="P35" s="9">
        <f t="shared" si="5"/>
        <v>14.775042941338201</v>
      </c>
      <c r="Q35" s="12">
        <f t="shared" si="6"/>
        <v>1.4775042941338201</v>
      </c>
      <c r="R35" s="9">
        <f t="shared" si="7"/>
        <v>4.0532094166666672</v>
      </c>
      <c r="S35" s="13">
        <f t="shared" si="8"/>
        <v>0.364527006193751</v>
      </c>
      <c r="T35" s="2">
        <f t="shared" si="9"/>
        <v>0.34</v>
      </c>
      <c r="U35" s="14">
        <f t="shared" si="10"/>
        <v>0.12393918210587535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0.14958918210587535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7.9485768651290298</v>
      </c>
      <c r="E36" s="10">
        <f t="shared" si="18"/>
        <v>13.403888199500001</v>
      </c>
      <c r="F36" s="7" t="s">
        <v>83</v>
      </c>
      <c r="G36" s="1">
        <v>11</v>
      </c>
      <c r="H36" s="9">
        <f t="shared" si="0"/>
        <v>7.9485768651290298</v>
      </c>
      <c r="I36" s="9">
        <f t="shared" si="1"/>
        <v>281.09857686512902</v>
      </c>
      <c r="J36" s="9">
        <f t="shared" si="2"/>
        <v>4.7748587007370016E-2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137.98483111946055</v>
      </c>
      <c r="O36" s="9">
        <f t="shared" si="19"/>
        <v>47.794453699269866</v>
      </c>
      <c r="P36" s="9">
        <f t="shared" si="5"/>
        <v>2.2821176309293048</v>
      </c>
      <c r="Q36" s="12">
        <f t="shared" si="6"/>
        <v>0.22821176309293048</v>
      </c>
      <c r="R36" s="9">
        <f t="shared" si="7"/>
        <v>4.0532094166666672</v>
      </c>
      <c r="S36" s="13">
        <f t="shared" si="8"/>
        <v>5.630396548338485E-2</v>
      </c>
      <c r="T36" s="2">
        <f t="shared" si="9"/>
        <v>0.34</v>
      </c>
      <c r="U36" s="14">
        <f t="shared" si="10"/>
        <v>1.9143348264350851E-2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3.2043348264350853E-2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6.0023589835999998</v>
      </c>
      <c r="E37" s="10">
        <f t="shared" si="18"/>
        <v>7.9485768651290298</v>
      </c>
      <c r="F37" s="7" t="s">
        <v>85</v>
      </c>
      <c r="G37" s="1">
        <v>12</v>
      </c>
      <c r="H37" s="9">
        <f t="shared" si="0"/>
        <v>6.0023589835999998</v>
      </c>
      <c r="I37" s="9">
        <f t="shared" si="1"/>
        <v>279.15235898359998</v>
      </c>
      <c r="J37" s="9">
        <f t="shared" si="2"/>
        <v>3.7504276201115259E-2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86.044430235007226</v>
      </c>
      <c r="P37" s="9">
        <f t="shared" si="5"/>
        <v>3.2270340771013037</v>
      </c>
      <c r="Q37" s="12">
        <f t="shared" si="6"/>
        <v>0.3227034077101304</v>
      </c>
      <c r="R37" s="9">
        <f t="shared" si="7"/>
        <v>4.0532094166666672</v>
      </c>
      <c r="S37" s="13">
        <f t="shared" si="8"/>
        <v>7.9616761567557884E-2</v>
      </c>
      <c r="T37" s="2">
        <f t="shared" si="9"/>
        <v>0.34</v>
      </c>
      <c r="U37" s="14">
        <f t="shared" si="10"/>
        <v>2.7069698932969684E-2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3.9969698932969686E-2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3.9892578455161298</v>
      </c>
      <c r="E38" s="10">
        <f t="shared" si="18"/>
        <v>6.0023589835999998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2.0454492775161301</v>
      </c>
      <c r="E42" s="7"/>
      <c r="F42" s="7"/>
      <c r="G42" s="1">
        <v>1</v>
      </c>
      <c r="H42" s="9">
        <f t="shared" ref="H42:H53" si="20">E43</f>
        <v>2.0454492775161301</v>
      </c>
      <c r="I42" s="9">
        <f t="shared" ref="I42:I53" si="21">H42+273.15</f>
        <v>275.1954492775161</v>
      </c>
      <c r="J42" s="9">
        <f t="shared" ref="J42:J53" si="22">EXP(($C$15*(I42-$C$13))/($C$16*I42*$C$13))</f>
        <v>2.2712914672421824E-2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1.3367969841887271</v>
      </c>
      <c r="Q42" s="12">
        <f t="shared" ref="Q42:Q53" si="26">P42*$B$44</f>
        <v>0.3208312762052945</v>
      </c>
      <c r="R42" s="9">
        <f t="shared" ref="R42:R53" si="27">L42*$B$44</f>
        <v>14.125500000000001</v>
      </c>
      <c r="S42" s="13">
        <f t="shared" ref="S42:S53" si="28">Q42/R42</f>
        <v>2.2712914672421824E-2</v>
      </c>
      <c r="T42" s="2">
        <f t="shared" ref="T42:T53" si="29">$B$43/100</f>
        <v>0.43</v>
      </c>
      <c r="U42" s="14">
        <f t="shared" ref="U42:U53" si="30">S42*T42</f>
        <v>9.7665533091413834E-3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1.818655330914138E-2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117261</v>
      </c>
      <c r="AU42" s="1">
        <f t="shared" ref="AU42:AU53" si="38">AT42*10000*AS42*0.67*AR42*AQ42</f>
        <v>469368748.54393041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0.98722417609677404</v>
      </c>
      <c r="E43" s="10">
        <f t="shared" ref="E43:E54" si="40">D42</f>
        <v>2.0454492775161301</v>
      </c>
      <c r="F43" s="7" t="s">
        <v>83</v>
      </c>
      <c r="G43" s="1">
        <v>2</v>
      </c>
      <c r="H43" s="9">
        <f t="shared" si="20"/>
        <v>0.98722417609677404</v>
      </c>
      <c r="I43" s="9">
        <f t="shared" si="21"/>
        <v>274.13722417609677</v>
      </c>
      <c r="J43" s="9">
        <f t="shared" si="22"/>
        <v>1.981332103464746E-2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116.37570301581128</v>
      </c>
      <c r="P43" s="9">
        <f t="shared" si="25"/>
        <v>2.3057891644850597</v>
      </c>
      <c r="Q43" s="12">
        <f t="shared" si="26"/>
        <v>0.5533893994764143</v>
      </c>
      <c r="R43" s="9">
        <f t="shared" si="27"/>
        <v>14.125500000000001</v>
      </c>
      <c r="S43" s="13">
        <f t="shared" si="28"/>
        <v>3.9176623799257675E-2</v>
      </c>
      <c r="T43" s="2">
        <f t="shared" si="29"/>
        <v>0.43</v>
      </c>
      <c r="U43" s="14">
        <f t="shared" si="30"/>
        <v>1.68459482336808E-2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2.52659482336808E-2</v>
      </c>
      <c r="AR43" s="9">
        <f t="shared" si="35"/>
        <v>136.875</v>
      </c>
      <c r="AS43" s="1">
        <f t="shared" si="36"/>
        <v>0.24</v>
      </c>
      <c r="AT43" s="1">
        <f t="shared" si="37"/>
        <v>117261</v>
      </c>
      <c r="AU43" s="1">
        <f t="shared" si="38"/>
        <v>652077735.76632559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7.9825678571740101E-5</v>
      </c>
      <c r="E44" s="10">
        <f t="shared" si="40"/>
        <v>0.98722417609677404</v>
      </c>
      <c r="F44" s="7" t="s">
        <v>83</v>
      </c>
      <c r="G44" s="1">
        <v>3</v>
      </c>
      <c r="H44" s="9">
        <f t="shared" si="20"/>
        <v>7.9825678571740101E-5</v>
      </c>
      <c r="I44" s="9">
        <f t="shared" si="21"/>
        <v>273.15007982567857</v>
      </c>
      <c r="J44" s="9">
        <f t="shared" si="22"/>
        <v>1.7426556285754569E-2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172.92616385132624</v>
      </c>
      <c r="P44" s="9">
        <f t="shared" si="25"/>
        <v>3.0135075276347538</v>
      </c>
      <c r="Q44" s="12">
        <f t="shared" si="26"/>
        <v>0.72324180663234094</v>
      </c>
      <c r="R44" s="9">
        <f t="shared" si="27"/>
        <v>14.125500000000001</v>
      </c>
      <c r="S44" s="13">
        <f t="shared" si="28"/>
        <v>5.1201147331587621E-2</v>
      </c>
      <c r="T44" s="2">
        <f t="shared" si="29"/>
        <v>0.43</v>
      </c>
      <c r="U44" s="14">
        <f t="shared" si="30"/>
        <v>2.2016493352582676E-2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3.0436493352582673E-2</v>
      </c>
      <c r="AR44" s="9">
        <f t="shared" si="35"/>
        <v>136.875</v>
      </c>
      <c r="AS44" s="1">
        <f t="shared" si="36"/>
        <v>0.24</v>
      </c>
      <c r="AT44" s="1">
        <f t="shared" si="37"/>
        <v>117261</v>
      </c>
      <c r="AU44" s="1">
        <f t="shared" si="38"/>
        <v>785522058.64024997</v>
      </c>
    </row>
    <row r="45" spans="1:48" x14ac:dyDescent="0.15">
      <c r="C45" s="7">
        <v>3</v>
      </c>
      <c r="D45" s="7">
        <f t="shared" si="39"/>
        <v>4.4036550836129003</v>
      </c>
      <c r="E45" s="10">
        <f t="shared" si="40"/>
        <v>7.9825678571740101E-5</v>
      </c>
      <c r="F45" s="7" t="s">
        <v>83</v>
      </c>
      <c r="G45" s="1">
        <v>4</v>
      </c>
      <c r="H45" s="9">
        <f t="shared" si="20"/>
        <v>4.4036550836129003</v>
      </c>
      <c r="I45" s="9">
        <f t="shared" si="21"/>
        <v>277.55365508361285</v>
      </c>
      <c r="J45" s="9">
        <f t="shared" si="22"/>
        <v>3.0678059897292897E-2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228.76890632369148</v>
      </c>
      <c r="P45" s="9">
        <f t="shared" si="25"/>
        <v>7.0181862108363946</v>
      </c>
      <c r="Q45" s="12">
        <f t="shared" si="26"/>
        <v>1.6843646906007346</v>
      </c>
      <c r="R45" s="9">
        <f t="shared" si="27"/>
        <v>14.125500000000001</v>
      </c>
      <c r="S45" s="13">
        <f t="shared" si="28"/>
        <v>0.11924283675627302</v>
      </c>
      <c r="T45" s="2">
        <f t="shared" si="29"/>
        <v>0.43</v>
      </c>
      <c r="U45" s="14">
        <f t="shared" si="30"/>
        <v>5.1274419805197397E-2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5.9694419805197393E-2</v>
      </c>
      <c r="AR45" s="9">
        <f t="shared" si="35"/>
        <v>136.875</v>
      </c>
      <c r="AS45" s="1">
        <f t="shared" si="36"/>
        <v>0.24</v>
      </c>
      <c r="AT45" s="1">
        <f t="shared" si="37"/>
        <v>117261</v>
      </c>
      <c r="AU45" s="1">
        <f t="shared" si="38"/>
        <v>1540627002.9702692</v>
      </c>
    </row>
    <row r="46" spans="1:48" x14ac:dyDescent="0.15">
      <c r="C46" s="7">
        <v>4</v>
      </c>
      <c r="D46" s="7">
        <f t="shared" si="39"/>
        <v>7.9934507772333303</v>
      </c>
      <c r="E46" s="10">
        <f t="shared" si="40"/>
        <v>4.4036550836129003</v>
      </c>
      <c r="F46" s="7" t="s">
        <v>83</v>
      </c>
      <c r="G46" s="1">
        <v>5</v>
      </c>
      <c r="H46" s="9">
        <f t="shared" si="20"/>
        <v>7.9934507772333303</v>
      </c>
      <c r="I46" s="9">
        <f t="shared" si="21"/>
        <v>281.14345077723328</v>
      </c>
      <c r="J46" s="9">
        <f t="shared" si="22"/>
        <v>4.801330575470697E-2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210.66318410721232</v>
      </c>
      <c r="O46" s="9">
        <f t="shared" si="41"/>
        <v>69.943786005642778</v>
      </c>
      <c r="P46" s="9">
        <f t="shared" si="25"/>
        <v>3.358232383130721</v>
      </c>
      <c r="Q46" s="12">
        <f t="shared" si="26"/>
        <v>0.80597577195137304</v>
      </c>
      <c r="R46" s="9">
        <f t="shared" si="27"/>
        <v>14.125500000000001</v>
      </c>
      <c r="S46" s="13">
        <f t="shared" si="28"/>
        <v>5.7058211882862413E-2</v>
      </c>
      <c r="T46" s="2">
        <f t="shared" si="29"/>
        <v>0.43</v>
      </c>
      <c r="U46" s="14">
        <f t="shared" si="30"/>
        <v>2.4535031109630838E-2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3.2955031109630835E-2</v>
      </c>
      <c r="AR46" s="9">
        <f t="shared" si="35"/>
        <v>136.875</v>
      </c>
      <c r="AS46" s="1">
        <f t="shared" si="36"/>
        <v>0.24</v>
      </c>
      <c r="AT46" s="1">
        <f t="shared" si="37"/>
        <v>117261</v>
      </c>
      <c r="AU46" s="1">
        <f t="shared" si="38"/>
        <v>850521890.93899262</v>
      </c>
    </row>
    <row r="47" spans="1:48" x14ac:dyDescent="0.15">
      <c r="C47" s="7">
        <v>5</v>
      </c>
      <c r="D47" s="7">
        <f t="shared" si="39"/>
        <v>12.447460226128999</v>
      </c>
      <c r="E47" s="10">
        <f t="shared" si="40"/>
        <v>7.9934507772333303</v>
      </c>
      <c r="F47" s="7" t="s">
        <v>85</v>
      </c>
      <c r="G47" s="1">
        <v>6</v>
      </c>
      <c r="H47" s="9">
        <f t="shared" si="20"/>
        <v>12.447460226128999</v>
      </c>
      <c r="I47" s="9">
        <f t="shared" si="21"/>
        <v>285.59746022612899</v>
      </c>
      <c r="J47" s="9">
        <f t="shared" si="22"/>
        <v>8.2400468371063365E-2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125.44180362251204</v>
      </c>
      <c r="P47" s="9">
        <f t="shared" si="25"/>
        <v>10.336463371805944</v>
      </c>
      <c r="Q47" s="12">
        <f t="shared" si="26"/>
        <v>2.4807512092334267</v>
      </c>
      <c r="R47" s="9">
        <f t="shared" si="27"/>
        <v>14.125500000000001</v>
      </c>
      <c r="S47" s="13">
        <f t="shared" si="28"/>
        <v>0.17562218747891589</v>
      </c>
      <c r="T47" s="2">
        <f t="shared" si="29"/>
        <v>0.43</v>
      </c>
      <c r="U47" s="14">
        <f t="shared" si="30"/>
        <v>7.5517540615933826E-2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8.3937540615933837E-2</v>
      </c>
      <c r="AR47" s="9">
        <f t="shared" si="35"/>
        <v>136.875</v>
      </c>
      <c r="AS47" s="1">
        <f t="shared" si="36"/>
        <v>0.24</v>
      </c>
      <c r="AT47" s="1">
        <f t="shared" si="37"/>
        <v>117261</v>
      </c>
      <c r="AU47" s="1">
        <f t="shared" si="38"/>
        <v>2166307036.0315695</v>
      </c>
    </row>
    <row r="48" spans="1:48" x14ac:dyDescent="0.15">
      <c r="C48" s="7">
        <v>6</v>
      </c>
      <c r="D48" s="7">
        <f t="shared" si="39"/>
        <v>16.056877347333302</v>
      </c>
      <c r="E48" s="10">
        <f t="shared" si="40"/>
        <v>12.447460226128999</v>
      </c>
      <c r="F48" s="7" t="s">
        <v>83</v>
      </c>
      <c r="G48" s="1">
        <v>7</v>
      </c>
      <c r="H48" s="9">
        <f t="shared" si="20"/>
        <v>16.056877347333302</v>
      </c>
      <c r="I48" s="9">
        <f t="shared" si="21"/>
        <v>289.20687734733326</v>
      </c>
      <c r="J48" s="9">
        <f t="shared" si="22"/>
        <v>0.12610080592556705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173.96159025070611</v>
      </c>
      <c r="P48" s="9">
        <f t="shared" si="25"/>
        <v>21.936696730707308</v>
      </c>
      <c r="Q48" s="12">
        <f t="shared" si="26"/>
        <v>5.2648072153697534</v>
      </c>
      <c r="R48" s="9">
        <f t="shared" si="27"/>
        <v>14.125500000000001</v>
      </c>
      <c r="S48" s="13">
        <f t="shared" si="28"/>
        <v>0.37271652085729728</v>
      </c>
      <c r="T48" s="2">
        <f t="shared" si="29"/>
        <v>0.43</v>
      </c>
      <c r="U48" s="14">
        <f t="shared" si="30"/>
        <v>0.16026810396863783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0.17586810396863783</v>
      </c>
      <c r="AR48" s="9">
        <f t="shared" si="35"/>
        <v>136.875</v>
      </c>
      <c r="AS48" s="1">
        <f t="shared" si="36"/>
        <v>0.24</v>
      </c>
      <c r="AT48" s="1">
        <f t="shared" si="37"/>
        <v>117261</v>
      </c>
      <c r="AU48" s="1">
        <f t="shared" si="38"/>
        <v>4538902477.3078661</v>
      </c>
    </row>
    <row r="49" spans="1:48" x14ac:dyDescent="0.15">
      <c r="C49" s="7">
        <v>7</v>
      </c>
      <c r="D49" s="7">
        <f t="shared" si="39"/>
        <v>20.3331057283871</v>
      </c>
      <c r="E49" s="10">
        <f t="shared" si="40"/>
        <v>16.056877347333302</v>
      </c>
      <c r="F49" s="7" t="s">
        <v>83</v>
      </c>
      <c r="G49" s="1">
        <v>8</v>
      </c>
      <c r="H49" s="9">
        <f t="shared" si="20"/>
        <v>20.3331057283871</v>
      </c>
      <c r="I49" s="9">
        <f t="shared" si="21"/>
        <v>293.4831057283871</v>
      </c>
      <c r="J49" s="9">
        <f t="shared" si="22"/>
        <v>0.20595001667152321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210.88114351999883</v>
      </c>
      <c r="P49" s="9">
        <f t="shared" si="25"/>
        <v>43.430975023653637</v>
      </c>
      <c r="Q49" s="12">
        <f t="shared" si="26"/>
        <v>10.423434005676873</v>
      </c>
      <c r="R49" s="9">
        <f t="shared" si="27"/>
        <v>14.125500000000001</v>
      </c>
      <c r="S49" s="13">
        <f t="shared" si="28"/>
        <v>0.7379161095661656</v>
      </c>
      <c r="T49" s="2">
        <f t="shared" si="29"/>
        <v>0.43</v>
      </c>
      <c r="U49" s="14">
        <f t="shared" si="30"/>
        <v>0.31730392711345118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0.33290392711345118</v>
      </c>
      <c r="AR49" s="9">
        <f t="shared" si="35"/>
        <v>136.875</v>
      </c>
      <c r="AS49" s="1">
        <f t="shared" si="36"/>
        <v>0.24</v>
      </c>
      <c r="AT49" s="1">
        <f t="shared" si="37"/>
        <v>117261</v>
      </c>
      <c r="AU49" s="1">
        <f t="shared" si="38"/>
        <v>8591770908.8978271</v>
      </c>
    </row>
    <row r="50" spans="1:48" x14ac:dyDescent="0.15">
      <c r="C50" s="7">
        <v>8</v>
      </c>
      <c r="D50" s="7">
        <f t="shared" si="39"/>
        <v>21.440077440645201</v>
      </c>
      <c r="E50" s="10">
        <f t="shared" si="40"/>
        <v>20.3331057283871</v>
      </c>
      <c r="F50" s="7" t="s">
        <v>83</v>
      </c>
      <c r="G50" s="1">
        <v>9</v>
      </c>
      <c r="H50" s="9">
        <f t="shared" si="20"/>
        <v>21.440077440645201</v>
      </c>
      <c r="I50" s="9">
        <f t="shared" si="21"/>
        <v>294.59007744064519</v>
      </c>
      <c r="J50" s="9">
        <f t="shared" si="22"/>
        <v>0.23329421328030986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226.30641849634517</v>
      </c>
      <c r="P50" s="9">
        <f t="shared" si="25"/>
        <v>52.79597786338941</v>
      </c>
      <c r="Q50" s="12">
        <f t="shared" si="26"/>
        <v>12.671034687213458</v>
      </c>
      <c r="R50" s="9">
        <f t="shared" si="27"/>
        <v>14.125500000000001</v>
      </c>
      <c r="S50" s="13">
        <f t="shared" si="28"/>
        <v>0.89703264926646542</v>
      </c>
      <c r="T50" s="2">
        <f t="shared" si="29"/>
        <v>0.43</v>
      </c>
      <c r="U50" s="14">
        <f t="shared" si="30"/>
        <v>0.38572403918458015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0.40132403918458015</v>
      </c>
      <c r="AR50" s="9">
        <f t="shared" si="35"/>
        <v>136.875</v>
      </c>
      <c r="AS50" s="1">
        <f t="shared" si="36"/>
        <v>0.24</v>
      </c>
      <c r="AT50" s="1">
        <f t="shared" si="37"/>
        <v>117261</v>
      </c>
      <c r="AU50" s="1">
        <f t="shared" si="38"/>
        <v>10357595462.46616</v>
      </c>
    </row>
    <row r="51" spans="1:48" x14ac:dyDescent="0.15">
      <c r="C51" s="7">
        <v>9</v>
      </c>
      <c r="D51" s="7">
        <f t="shared" si="39"/>
        <v>13.403888199500001</v>
      </c>
      <c r="E51" s="10">
        <f t="shared" si="40"/>
        <v>21.440077440645201</v>
      </c>
      <c r="F51" s="7" t="s">
        <v>83</v>
      </c>
      <c r="G51" s="1">
        <v>10</v>
      </c>
      <c r="H51" s="9">
        <f t="shared" si="20"/>
        <v>13.403888199500001</v>
      </c>
      <c r="I51" s="9">
        <f t="shared" si="21"/>
        <v>286.55388819949997</v>
      </c>
      <c r="J51" s="9">
        <f t="shared" si="22"/>
        <v>9.2331188045280524E-2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232.36669063295579</v>
      </c>
      <c r="P51" s="9">
        <f t="shared" si="25"/>
        <v>21.454692608290966</v>
      </c>
      <c r="Q51" s="12">
        <f t="shared" si="26"/>
        <v>5.1491262259898312</v>
      </c>
      <c r="R51" s="9">
        <f t="shared" si="27"/>
        <v>14.125500000000001</v>
      </c>
      <c r="S51" s="13">
        <f t="shared" si="28"/>
        <v>0.36452700619375106</v>
      </c>
      <c r="T51" s="2">
        <f t="shared" si="29"/>
        <v>0.43</v>
      </c>
      <c r="U51" s="14">
        <f t="shared" si="30"/>
        <v>0.15674661266331294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0.17234661266331291</v>
      </c>
      <c r="AR51" s="9">
        <f t="shared" si="35"/>
        <v>136.875</v>
      </c>
      <c r="AS51" s="1">
        <f t="shared" si="36"/>
        <v>0.24</v>
      </c>
      <c r="AT51" s="1">
        <f t="shared" si="37"/>
        <v>117261</v>
      </c>
      <c r="AU51" s="1">
        <f t="shared" si="38"/>
        <v>4448017858.386816</v>
      </c>
    </row>
    <row r="52" spans="1:48" x14ac:dyDescent="0.15">
      <c r="C52" s="7">
        <v>10</v>
      </c>
      <c r="D52" s="7">
        <f t="shared" si="39"/>
        <v>7.9485768651290298</v>
      </c>
      <c r="E52" s="10">
        <f t="shared" si="40"/>
        <v>13.403888199500001</v>
      </c>
      <c r="F52" s="7" t="s">
        <v>83</v>
      </c>
      <c r="G52" s="1">
        <v>11</v>
      </c>
      <c r="H52" s="9">
        <f t="shared" si="20"/>
        <v>7.9485768651290298</v>
      </c>
      <c r="I52" s="9">
        <f t="shared" si="21"/>
        <v>281.09857686512902</v>
      </c>
      <c r="J52" s="9">
        <f t="shared" si="22"/>
        <v>4.7748587007370016E-2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200.36639812343157</v>
      </c>
      <c r="O52" s="9">
        <f t="shared" si="41"/>
        <v>69.401849901233277</v>
      </c>
      <c r="P52" s="9">
        <f t="shared" si="25"/>
        <v>3.3138402684814712</v>
      </c>
      <c r="Q52" s="12">
        <f t="shared" si="26"/>
        <v>0.79532166443555308</v>
      </c>
      <c r="R52" s="9">
        <f t="shared" si="27"/>
        <v>14.125500000000001</v>
      </c>
      <c r="S52" s="13">
        <f t="shared" si="28"/>
        <v>5.6303965483384871E-2</v>
      </c>
      <c r="T52" s="2">
        <f t="shared" si="29"/>
        <v>0.43</v>
      </c>
      <c r="U52" s="14">
        <f t="shared" si="30"/>
        <v>2.4210705157855495E-2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3.2630705157855495E-2</v>
      </c>
      <c r="AR52" s="9">
        <f t="shared" si="35"/>
        <v>136.875</v>
      </c>
      <c r="AS52" s="1">
        <f t="shared" si="36"/>
        <v>0.24</v>
      </c>
      <c r="AT52" s="1">
        <f t="shared" si="37"/>
        <v>117261</v>
      </c>
      <c r="AU52" s="1">
        <f t="shared" si="38"/>
        <v>842151505.21952844</v>
      </c>
    </row>
    <row r="53" spans="1:48" x14ac:dyDescent="0.15">
      <c r="C53" s="7">
        <v>11</v>
      </c>
      <c r="D53" s="7">
        <f t="shared" si="39"/>
        <v>6.0023589835999998</v>
      </c>
      <c r="E53" s="10">
        <f t="shared" si="40"/>
        <v>7.9485768651290298</v>
      </c>
      <c r="F53" s="7" t="s">
        <v>85</v>
      </c>
      <c r="G53" s="1">
        <v>12</v>
      </c>
      <c r="H53" s="9">
        <f t="shared" si="20"/>
        <v>6.0023589835999998</v>
      </c>
      <c r="I53" s="9">
        <f t="shared" si="21"/>
        <v>279.15235898359998</v>
      </c>
      <c r="J53" s="9">
        <f t="shared" si="22"/>
        <v>3.7504276201115259E-2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124.94425963275179</v>
      </c>
      <c r="P53" s="9">
        <f t="shared" si="25"/>
        <v>4.6859440230105793</v>
      </c>
      <c r="Q53" s="12">
        <f t="shared" si="26"/>
        <v>1.1246265655225389</v>
      </c>
      <c r="R53" s="9">
        <f t="shared" si="27"/>
        <v>14.125500000000001</v>
      </c>
      <c r="S53" s="13">
        <f t="shared" si="28"/>
        <v>7.9616761567557884E-2</v>
      </c>
      <c r="T53" s="2">
        <f t="shared" si="29"/>
        <v>0.43</v>
      </c>
      <c r="U53" s="14">
        <f t="shared" si="30"/>
        <v>3.4235207474049886E-2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4.2655207474049883E-2</v>
      </c>
      <c r="AR53" s="9">
        <f t="shared" si="35"/>
        <v>136.875</v>
      </c>
      <c r="AS53" s="1">
        <f t="shared" si="36"/>
        <v>0.24</v>
      </c>
      <c r="AT53" s="1">
        <f t="shared" si="37"/>
        <v>117261</v>
      </c>
      <c r="AU53" s="1">
        <f t="shared" si="38"/>
        <v>1100869472.6621473</v>
      </c>
      <c r="AV53" s="1">
        <f>SUM(AU42:AU53)</f>
        <v>36343732157.83168</v>
      </c>
    </row>
    <row r="54" spans="1:48" x14ac:dyDescent="0.15">
      <c r="C54" s="7">
        <v>12</v>
      </c>
      <c r="D54" s="7">
        <f t="shared" si="39"/>
        <v>3.9892578455161298</v>
      </c>
      <c r="E54" s="10">
        <f t="shared" si="40"/>
        <v>6.0023589835999998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2.0454492775161301</v>
      </c>
      <c r="E58" s="7"/>
      <c r="F58" s="7"/>
      <c r="G58" s="1">
        <v>1</v>
      </c>
      <c r="H58" s="9">
        <f t="shared" ref="H58:H69" si="42">E59</f>
        <v>2.0454492775161301</v>
      </c>
      <c r="I58" s="9">
        <f t="shared" ref="I58:I69" si="43">H58+273.15</f>
        <v>275.1954492775161</v>
      </c>
      <c r="J58" s="9">
        <f t="shared" ref="J58:J69" si="44">EXP(($C$15*(I58-$C$13))/($C$16*I58*$C$13))</f>
        <v>2.2712914672421824E-2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2.2659917871519506E-3</v>
      </c>
      <c r="Q58" s="12">
        <f t="shared" ref="Q58:Q69" si="48">P58*$B$60</f>
        <v>4.3053843955887059E-4</v>
      </c>
      <c r="R58" s="9">
        <f t="shared" ref="R58:R69" si="49">L58*$B$60</f>
        <v>1.8955666666666669E-2</v>
      </c>
      <c r="S58" s="13">
        <f t="shared" ref="S58:S69" si="50">Q58/R58</f>
        <v>2.271291467242182E-2</v>
      </c>
      <c r="T58" s="2">
        <f t="shared" ref="T58:T69" si="51">$B$59/100</f>
        <v>0.01</v>
      </c>
      <c r="U58" s="14">
        <f t="shared" ref="U58:U69" si="52">S58*T58</f>
        <v>2.2712914672421821E-4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1.2227129146724218E-2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19307.833333333332</v>
      </c>
      <c r="AU58" s="1">
        <f t="shared" ref="AU58:AU69" si="59">AT58*10000*AS58*0.67*AR58*AQ58</f>
        <v>2998278.05759846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0.98722417609677404</v>
      </c>
      <c r="E59" s="10">
        <f t="shared" ref="E59:E70" si="61">D58</f>
        <v>2.0454492775161301</v>
      </c>
      <c r="F59" s="7" t="s">
        <v>83</v>
      </c>
      <c r="G59" s="1">
        <v>2</v>
      </c>
      <c r="H59" s="9">
        <f t="shared" si="42"/>
        <v>0.98722417609677404</v>
      </c>
      <c r="I59" s="9">
        <f t="shared" si="43"/>
        <v>274.13722417609677</v>
      </c>
      <c r="J59" s="9">
        <f t="shared" si="44"/>
        <v>1.981332103464746E-2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0.19726734154618139</v>
      </c>
      <c r="P59" s="9">
        <f t="shared" si="47"/>
        <v>3.908521167705941E-3</v>
      </c>
      <c r="Q59" s="12">
        <f t="shared" si="48"/>
        <v>7.4261902186412881E-4</v>
      </c>
      <c r="R59" s="9">
        <f t="shared" si="49"/>
        <v>1.8955666666666669E-2</v>
      </c>
      <c r="S59" s="13">
        <f t="shared" si="50"/>
        <v>3.9176623799257675E-2</v>
      </c>
      <c r="T59" s="2">
        <f t="shared" si="51"/>
        <v>0.01</v>
      </c>
      <c r="U59" s="14">
        <f t="shared" si="52"/>
        <v>3.9176623799257675E-4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1.2391766237992577E-2</v>
      </c>
      <c r="AR59" s="9">
        <f t="shared" si="56"/>
        <v>9.9766666666666666</v>
      </c>
      <c r="AS59" s="1">
        <f t="shared" si="57"/>
        <v>0.19</v>
      </c>
      <c r="AT59" s="1">
        <f t="shared" si="58"/>
        <v>19307.833333333332</v>
      </c>
      <c r="AU59" s="1">
        <f t="shared" si="59"/>
        <v>3038649.5767255812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7.9825678571740101E-5</v>
      </c>
      <c r="E60" s="10">
        <f t="shared" si="61"/>
        <v>0.98722417609677404</v>
      </c>
      <c r="F60" s="7" t="s">
        <v>83</v>
      </c>
      <c r="G60" s="1">
        <v>3</v>
      </c>
      <c r="H60" s="9">
        <f t="shared" si="42"/>
        <v>7.9825678571740101E-5</v>
      </c>
      <c r="I60" s="9">
        <f t="shared" si="43"/>
        <v>273.15007982567857</v>
      </c>
      <c r="J60" s="9">
        <f t="shared" si="44"/>
        <v>1.7426556285754569E-2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0.29312548704514213</v>
      </c>
      <c r="P60" s="9">
        <f t="shared" si="47"/>
        <v>5.1081677987813911E-3</v>
      </c>
      <c r="Q60" s="12">
        <f t="shared" si="48"/>
        <v>9.7055188176846429E-4</v>
      </c>
      <c r="R60" s="9">
        <f t="shared" si="49"/>
        <v>1.8955666666666669E-2</v>
      </c>
      <c r="S60" s="13">
        <f t="shared" si="50"/>
        <v>5.1201147331587607E-2</v>
      </c>
      <c r="T60" s="2">
        <f t="shared" si="51"/>
        <v>0.01</v>
      </c>
      <c r="U60" s="14">
        <f t="shared" si="52"/>
        <v>5.1201147331587612E-4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1.2512011473315876E-2</v>
      </c>
      <c r="AR60" s="9">
        <f t="shared" si="56"/>
        <v>9.9766666666666666</v>
      </c>
      <c r="AS60" s="1">
        <f t="shared" si="57"/>
        <v>0.19</v>
      </c>
      <c r="AT60" s="1">
        <f t="shared" si="58"/>
        <v>19307.833333333332</v>
      </c>
      <c r="AU60" s="1">
        <f t="shared" si="59"/>
        <v>3068135.5375160747</v>
      </c>
    </row>
    <row r="61" spans="1:48" x14ac:dyDescent="0.15">
      <c r="C61" s="7">
        <v>3</v>
      </c>
      <c r="D61" s="7">
        <f t="shared" si="60"/>
        <v>4.4036550836129003</v>
      </c>
      <c r="E61" s="10">
        <f t="shared" si="61"/>
        <v>7.9825678571740101E-5</v>
      </c>
      <c r="F61" s="7" t="s">
        <v>83</v>
      </c>
      <c r="G61" s="1">
        <v>4</v>
      </c>
      <c r="H61" s="9">
        <f t="shared" si="42"/>
        <v>4.4036550836129003</v>
      </c>
      <c r="I61" s="9">
        <f t="shared" si="43"/>
        <v>277.55365508361285</v>
      </c>
      <c r="J61" s="9">
        <f t="shared" si="44"/>
        <v>3.0678059897292897E-2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0.38778398591302743</v>
      </c>
      <c r="P61" s="9">
        <f t="shared" si="47"/>
        <v>1.1896460347050841E-2</v>
      </c>
      <c r="Q61" s="12">
        <f t="shared" si="48"/>
        <v>2.2603274659396596E-3</v>
      </c>
      <c r="R61" s="9">
        <f t="shared" si="49"/>
        <v>1.8955666666666669E-2</v>
      </c>
      <c r="S61" s="13">
        <f t="shared" si="50"/>
        <v>0.11924283675627302</v>
      </c>
      <c r="T61" s="2">
        <f t="shared" si="51"/>
        <v>0.01</v>
      </c>
      <c r="U61" s="14">
        <f t="shared" si="52"/>
        <v>1.1924283675627302E-3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1.3192428367562731E-2</v>
      </c>
      <c r="AR61" s="9">
        <f t="shared" si="56"/>
        <v>9.9766666666666666</v>
      </c>
      <c r="AS61" s="1">
        <f t="shared" si="57"/>
        <v>0.19</v>
      </c>
      <c r="AT61" s="1">
        <f t="shared" si="58"/>
        <v>19307.833333333332</v>
      </c>
      <c r="AU61" s="1">
        <f t="shared" si="59"/>
        <v>3234984.1100271614</v>
      </c>
    </row>
    <row r="62" spans="1:48" x14ac:dyDescent="0.15">
      <c r="C62" s="7">
        <v>4</v>
      </c>
      <c r="D62" s="7">
        <f t="shared" si="60"/>
        <v>7.9934507772333303</v>
      </c>
      <c r="E62" s="10">
        <f t="shared" si="61"/>
        <v>4.4036550836129003</v>
      </c>
      <c r="F62" s="7" t="s">
        <v>83</v>
      </c>
      <c r="G62" s="1">
        <v>5</v>
      </c>
      <c r="H62" s="9">
        <f t="shared" si="42"/>
        <v>7.9934507772333303</v>
      </c>
      <c r="I62" s="9">
        <f t="shared" si="43"/>
        <v>281.14345077723328</v>
      </c>
      <c r="J62" s="9">
        <f t="shared" si="44"/>
        <v>4.801330575470697E-2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0.35709314928767777</v>
      </c>
      <c r="O62" s="9">
        <f t="shared" si="62"/>
        <v>0.1185610429449655</v>
      </c>
      <c r="P62" s="9">
        <f t="shared" si="47"/>
        <v>5.6925076055135719E-3</v>
      </c>
      <c r="Q62" s="12">
        <f t="shared" si="48"/>
        <v>1.0815764450475788E-3</v>
      </c>
      <c r="R62" s="9">
        <f t="shared" si="49"/>
        <v>1.8955666666666669E-2</v>
      </c>
      <c r="S62" s="13">
        <f t="shared" si="50"/>
        <v>5.7058211882862392E-2</v>
      </c>
      <c r="T62" s="2">
        <f t="shared" si="51"/>
        <v>0.01</v>
      </c>
      <c r="U62" s="14">
        <f t="shared" si="52"/>
        <v>5.7058211882862395E-4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1.2570582118828624E-2</v>
      </c>
      <c r="AR62" s="9">
        <f t="shared" si="56"/>
        <v>9.9766666666666666</v>
      </c>
      <c r="AS62" s="1">
        <f t="shared" si="57"/>
        <v>0.19</v>
      </c>
      <c r="AT62" s="1">
        <f t="shared" si="58"/>
        <v>19307.833333333332</v>
      </c>
      <c r="AU62" s="1">
        <f t="shared" si="59"/>
        <v>3082497.9507328598</v>
      </c>
    </row>
    <row r="63" spans="1:48" x14ac:dyDescent="0.15">
      <c r="C63" s="7">
        <v>5</v>
      </c>
      <c r="D63" s="7">
        <f t="shared" si="60"/>
        <v>12.447460226128999</v>
      </c>
      <c r="E63" s="10">
        <f t="shared" si="61"/>
        <v>7.9934507772333303</v>
      </c>
      <c r="F63" s="7" t="s">
        <v>85</v>
      </c>
      <c r="G63" s="1">
        <v>6</v>
      </c>
      <c r="H63" s="9">
        <f t="shared" si="42"/>
        <v>12.447460226128999</v>
      </c>
      <c r="I63" s="9">
        <f t="shared" si="43"/>
        <v>285.59746022612899</v>
      </c>
      <c r="J63" s="9">
        <f t="shared" si="44"/>
        <v>8.2400468371063365E-2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0.2126352020061186</v>
      </c>
      <c r="P63" s="9">
        <f t="shared" si="47"/>
        <v>1.7521240237479845E-2</v>
      </c>
      <c r="Q63" s="12">
        <f t="shared" si="48"/>
        <v>3.3290356451211706E-3</v>
      </c>
      <c r="R63" s="9">
        <f t="shared" si="49"/>
        <v>1.8955666666666669E-2</v>
      </c>
      <c r="S63" s="13">
        <f t="shared" si="50"/>
        <v>0.17562218747891589</v>
      </c>
      <c r="T63" s="2">
        <f t="shared" si="51"/>
        <v>0.01</v>
      </c>
      <c r="U63" s="14">
        <f t="shared" si="52"/>
        <v>1.7562218747891589E-3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1.3756221874789159E-2</v>
      </c>
      <c r="AR63" s="9">
        <f t="shared" si="56"/>
        <v>9.9766666666666666</v>
      </c>
      <c r="AS63" s="1">
        <f t="shared" si="57"/>
        <v>0.19</v>
      </c>
      <c r="AT63" s="1">
        <f t="shared" si="58"/>
        <v>19307.833333333332</v>
      </c>
      <c r="AU63" s="1">
        <f t="shared" si="59"/>
        <v>3373234.8540447261</v>
      </c>
    </row>
    <row r="64" spans="1:48" x14ac:dyDescent="0.15">
      <c r="C64" s="7">
        <v>6</v>
      </c>
      <c r="D64" s="7">
        <f t="shared" si="60"/>
        <v>16.056877347333302</v>
      </c>
      <c r="E64" s="10">
        <f t="shared" si="61"/>
        <v>12.447460226128999</v>
      </c>
      <c r="F64" s="7" t="s">
        <v>83</v>
      </c>
      <c r="G64" s="1">
        <v>7</v>
      </c>
      <c r="H64" s="9">
        <f t="shared" si="42"/>
        <v>16.056877347333302</v>
      </c>
      <c r="I64" s="9">
        <f t="shared" si="43"/>
        <v>289.20687734733326</v>
      </c>
      <c r="J64" s="9">
        <f t="shared" si="44"/>
        <v>0.12610080592556705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0.29488062843530544</v>
      </c>
      <c r="P64" s="9">
        <f t="shared" si="47"/>
        <v>3.7184684897529699E-2</v>
      </c>
      <c r="Q64" s="12">
        <f t="shared" si="48"/>
        <v>7.0650901305306432E-3</v>
      </c>
      <c r="R64" s="9">
        <f t="shared" si="49"/>
        <v>1.8955666666666669E-2</v>
      </c>
      <c r="S64" s="13">
        <f t="shared" si="50"/>
        <v>0.37271652085729734</v>
      </c>
      <c r="T64" s="2">
        <f t="shared" si="51"/>
        <v>0.01</v>
      </c>
      <c r="U64" s="14">
        <f t="shared" si="52"/>
        <v>3.7271652085729733E-3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2.3827165208572972E-2</v>
      </c>
      <c r="AR64" s="9">
        <f t="shared" si="56"/>
        <v>9.9766666666666666</v>
      </c>
      <c r="AS64" s="1">
        <f t="shared" si="57"/>
        <v>0.19</v>
      </c>
      <c r="AT64" s="1">
        <f t="shared" si="58"/>
        <v>19307.833333333332</v>
      </c>
      <c r="AU64" s="1">
        <f t="shared" si="59"/>
        <v>5842783.3518694341</v>
      </c>
    </row>
    <row r="65" spans="1:48" x14ac:dyDescent="0.15">
      <c r="C65" s="7">
        <v>7</v>
      </c>
      <c r="D65" s="7">
        <f t="shared" si="60"/>
        <v>20.3331057283871</v>
      </c>
      <c r="E65" s="10">
        <f t="shared" si="61"/>
        <v>16.056877347333302</v>
      </c>
      <c r="F65" s="7" t="s">
        <v>83</v>
      </c>
      <c r="G65" s="1">
        <v>8</v>
      </c>
      <c r="H65" s="9">
        <f t="shared" si="42"/>
        <v>20.3331057283871</v>
      </c>
      <c r="I65" s="9">
        <f t="shared" si="43"/>
        <v>293.4831057283871</v>
      </c>
      <c r="J65" s="9">
        <f t="shared" si="44"/>
        <v>0.20595001667152321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0.35746261020444242</v>
      </c>
      <c r="P65" s="9">
        <f t="shared" si="47"/>
        <v>7.3619430531051119E-2</v>
      </c>
      <c r="Q65" s="12">
        <f t="shared" si="48"/>
        <v>1.3987691800899713E-2</v>
      </c>
      <c r="R65" s="9">
        <f t="shared" si="49"/>
        <v>1.8955666666666669E-2</v>
      </c>
      <c r="S65" s="13">
        <f t="shared" si="50"/>
        <v>0.73791610956616549</v>
      </c>
      <c r="T65" s="2">
        <f t="shared" si="51"/>
        <v>0.01</v>
      </c>
      <c r="U65" s="14">
        <f t="shared" si="52"/>
        <v>7.3791610956616552E-3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2.7479161095661654E-2</v>
      </c>
      <c r="AR65" s="9">
        <f t="shared" si="56"/>
        <v>9.9766666666666666</v>
      </c>
      <c r="AS65" s="1">
        <f t="shared" si="57"/>
        <v>0.19</v>
      </c>
      <c r="AT65" s="1">
        <f t="shared" si="58"/>
        <v>19307.833333333332</v>
      </c>
      <c r="AU65" s="1">
        <f t="shared" si="59"/>
        <v>6738308.295075858</v>
      </c>
    </row>
    <row r="66" spans="1:48" x14ac:dyDescent="0.15">
      <c r="C66" s="7">
        <v>8</v>
      </c>
      <c r="D66" s="7">
        <f t="shared" si="60"/>
        <v>21.440077440645201</v>
      </c>
      <c r="E66" s="10">
        <f t="shared" si="61"/>
        <v>20.3331057283871</v>
      </c>
      <c r="F66" s="7" t="s">
        <v>83</v>
      </c>
      <c r="G66" s="1">
        <v>9</v>
      </c>
      <c r="H66" s="9">
        <f t="shared" si="42"/>
        <v>21.440077440645201</v>
      </c>
      <c r="I66" s="9">
        <f t="shared" si="43"/>
        <v>294.59007744064519</v>
      </c>
      <c r="J66" s="9">
        <f t="shared" si="44"/>
        <v>0.23329421328030986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0.38360984634005796</v>
      </c>
      <c r="P66" s="9">
        <f t="shared" si="47"/>
        <v>8.9493957308484376E-2</v>
      </c>
      <c r="Q66" s="12">
        <f t="shared" si="48"/>
        <v>1.7003851888612032E-2</v>
      </c>
      <c r="R66" s="9">
        <f t="shared" si="49"/>
        <v>1.8955666666666669E-2</v>
      </c>
      <c r="S66" s="13">
        <f t="shared" si="50"/>
        <v>0.89703264926646542</v>
      </c>
      <c r="T66" s="2">
        <f t="shared" si="51"/>
        <v>0.01</v>
      </c>
      <c r="U66" s="14">
        <f t="shared" si="52"/>
        <v>8.9703264926646546E-3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2.9070326492664653E-2</v>
      </c>
      <c r="AR66" s="9">
        <f t="shared" si="56"/>
        <v>9.9766666666666666</v>
      </c>
      <c r="AS66" s="1">
        <f t="shared" si="57"/>
        <v>0.19</v>
      </c>
      <c r="AT66" s="1">
        <f t="shared" si="58"/>
        <v>19307.833333333332</v>
      </c>
      <c r="AU66" s="1">
        <f t="shared" si="59"/>
        <v>7128486.2541532079</v>
      </c>
    </row>
    <row r="67" spans="1:48" x14ac:dyDescent="0.15">
      <c r="C67" s="7">
        <v>9</v>
      </c>
      <c r="D67" s="7">
        <f t="shared" si="60"/>
        <v>13.403888199500001</v>
      </c>
      <c r="E67" s="10">
        <f t="shared" si="61"/>
        <v>21.440077440645201</v>
      </c>
      <c r="F67" s="7" t="s">
        <v>83</v>
      </c>
      <c r="G67" s="1">
        <v>10</v>
      </c>
      <c r="H67" s="9">
        <f t="shared" si="42"/>
        <v>13.403888199500001</v>
      </c>
      <c r="I67" s="9">
        <f t="shared" si="43"/>
        <v>286.55388819949997</v>
      </c>
      <c r="J67" s="9">
        <f t="shared" si="44"/>
        <v>9.2331188045280524E-2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0.39388255569824027</v>
      </c>
      <c r="P67" s="9">
        <f t="shared" si="47"/>
        <v>3.6367644317929902E-2</v>
      </c>
      <c r="Q67" s="12">
        <f t="shared" si="48"/>
        <v>6.9098524204066819E-3</v>
      </c>
      <c r="R67" s="9">
        <f t="shared" si="49"/>
        <v>1.8955666666666669E-2</v>
      </c>
      <c r="S67" s="13">
        <f t="shared" si="50"/>
        <v>0.36452700619375106</v>
      </c>
      <c r="T67" s="2">
        <f t="shared" si="51"/>
        <v>0.01</v>
      </c>
      <c r="U67" s="14">
        <f t="shared" si="52"/>
        <v>3.6452700619375106E-3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2.374527006193751E-2</v>
      </c>
      <c r="AR67" s="9">
        <f t="shared" si="56"/>
        <v>9.9766666666666666</v>
      </c>
      <c r="AS67" s="1">
        <f t="shared" si="57"/>
        <v>0.19</v>
      </c>
      <c r="AT67" s="1">
        <f t="shared" si="58"/>
        <v>19307.833333333332</v>
      </c>
      <c r="AU67" s="1">
        <f t="shared" si="59"/>
        <v>5822701.4161808183</v>
      </c>
    </row>
    <row r="68" spans="1:48" x14ac:dyDescent="0.15">
      <c r="C68" s="7">
        <v>10</v>
      </c>
      <c r="D68" s="7">
        <f t="shared" si="60"/>
        <v>7.9485768651290298</v>
      </c>
      <c r="E68" s="10">
        <f t="shared" si="61"/>
        <v>13.403888199500001</v>
      </c>
      <c r="F68" s="7" t="s">
        <v>83</v>
      </c>
      <c r="G68" s="1">
        <v>11</v>
      </c>
      <c r="H68" s="9">
        <f t="shared" si="42"/>
        <v>7.9485768651290298</v>
      </c>
      <c r="I68" s="9">
        <f t="shared" si="43"/>
        <v>281.09857686512902</v>
      </c>
      <c r="J68" s="9">
        <f t="shared" si="44"/>
        <v>4.7748587007370016E-2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0.33963916581129489</v>
      </c>
      <c r="O68" s="9">
        <f t="shared" si="62"/>
        <v>0.11764241223568217</v>
      </c>
      <c r="P68" s="9">
        <f t="shared" si="47"/>
        <v>5.6172589563923611E-3</v>
      </c>
      <c r="Q68" s="12">
        <f t="shared" si="48"/>
        <v>1.0672792017145487E-3</v>
      </c>
      <c r="R68" s="9">
        <f t="shared" si="49"/>
        <v>1.8955666666666669E-2</v>
      </c>
      <c r="S68" s="13">
        <f t="shared" si="50"/>
        <v>5.6303965483384837E-2</v>
      </c>
      <c r="T68" s="2">
        <f t="shared" si="51"/>
        <v>0.01</v>
      </c>
      <c r="U68" s="14">
        <f t="shared" si="52"/>
        <v>5.6303965483384837E-4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1.2563039654833848E-2</v>
      </c>
      <c r="AR68" s="9">
        <f t="shared" si="56"/>
        <v>9.9766666666666666</v>
      </c>
      <c r="AS68" s="1">
        <f t="shared" si="57"/>
        <v>0.19</v>
      </c>
      <c r="AT68" s="1">
        <f t="shared" si="58"/>
        <v>19307.833333333332</v>
      </c>
      <c r="AU68" s="1">
        <f t="shared" si="59"/>
        <v>3080648.423830478</v>
      </c>
    </row>
    <row r="69" spans="1:48" x14ac:dyDescent="0.15">
      <c r="C69" s="7">
        <v>11</v>
      </c>
      <c r="D69" s="7">
        <f t="shared" si="60"/>
        <v>6.0023589835999998</v>
      </c>
      <c r="E69" s="10">
        <f t="shared" si="61"/>
        <v>7.9485768651290298</v>
      </c>
      <c r="F69" s="7" t="s">
        <v>85</v>
      </c>
      <c r="G69" s="1">
        <v>12</v>
      </c>
      <c r="H69" s="9">
        <f t="shared" si="42"/>
        <v>6.0023589835999998</v>
      </c>
      <c r="I69" s="9">
        <f t="shared" si="43"/>
        <v>279.15235898359998</v>
      </c>
      <c r="J69" s="9">
        <f t="shared" si="44"/>
        <v>3.7504276201115259E-2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0.21179181994595647</v>
      </c>
      <c r="P69" s="9">
        <f t="shared" si="47"/>
        <v>7.9430989123900238E-3</v>
      </c>
      <c r="Q69" s="12">
        <f t="shared" si="48"/>
        <v>1.5091887933541045E-3</v>
      </c>
      <c r="R69" s="9">
        <f t="shared" si="49"/>
        <v>1.8955666666666669E-2</v>
      </c>
      <c r="S69" s="13">
        <f t="shared" si="50"/>
        <v>7.9616761567557856E-2</v>
      </c>
      <c r="T69" s="2">
        <f t="shared" si="51"/>
        <v>0.01</v>
      </c>
      <c r="U69" s="14">
        <f t="shared" si="52"/>
        <v>7.9616761567557863E-4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1.2796167615675579E-2</v>
      </c>
      <c r="AR69" s="9">
        <f t="shared" si="56"/>
        <v>9.9766666666666666</v>
      </c>
      <c r="AS69" s="1">
        <f t="shared" si="57"/>
        <v>0.19</v>
      </c>
      <c r="AT69" s="1">
        <f t="shared" si="58"/>
        <v>19307.833333333332</v>
      </c>
      <c r="AU69" s="1">
        <f t="shared" si="59"/>
        <v>3137814.9460137901</v>
      </c>
      <c r="AV69" s="1">
        <f>SUM(AU58:AU69)</f>
        <v>50546522.773768455</v>
      </c>
    </row>
    <row r="70" spans="1:48" x14ac:dyDescent="0.15">
      <c r="C70" s="7">
        <v>12</v>
      </c>
      <c r="D70" s="7">
        <f t="shared" si="60"/>
        <v>3.9892578455161298</v>
      </c>
      <c r="E70" s="10">
        <f t="shared" si="61"/>
        <v>6.0023589835999998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2.0454492775161301</v>
      </c>
      <c r="E73" s="7"/>
      <c r="F73" s="7"/>
      <c r="G73" s="1">
        <v>1</v>
      </c>
      <c r="H73" s="9">
        <f t="shared" ref="H73:H84" si="63">E74</f>
        <v>2.0454492775161301</v>
      </c>
      <c r="I73" s="9">
        <f t="shared" ref="I73:I84" si="64">H73+273.15</f>
        <v>275.1954492775161</v>
      </c>
      <c r="J73" s="9">
        <f t="shared" ref="J73:J84" si="65">EXP(($C$15*(I73-$C$13))/($C$16*I73*$C$13))</f>
        <v>2.2712914672421824E-2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2.4870641566301899E-3</v>
      </c>
      <c r="Q73" s="12">
        <f t="shared" ref="Q73:Q84" si="69">P73*$B$75</f>
        <v>4.4767154819343419E-4</v>
      </c>
      <c r="R73" s="9">
        <f t="shared" ref="R73:R84" si="70">L73*$B$75</f>
        <v>1.9710000000000002E-2</v>
      </c>
      <c r="S73" s="13">
        <f t="shared" ref="S73:S84" si="71">Q73/R73</f>
        <v>2.2712914672421824E-2</v>
      </c>
      <c r="T73" s="2">
        <f t="shared" ref="T73:T84" si="72">$B$74/100</f>
        <v>0.01</v>
      </c>
      <c r="U73" s="14">
        <f t="shared" ref="U73:U84" si="73">S73*T73</f>
        <v>2.2712914672421824E-4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1.2827129146724219E-2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2230.4166666666665</v>
      </c>
      <c r="AU73" s="1">
        <f t="shared" ref="AU73:AU84" si="80">AT73*10000*AS73*0.67*AR73*AQ73</f>
        <v>377812.99887629686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0.98722417609677404</v>
      </c>
      <c r="E74" s="10">
        <f t="shared" ref="E74:E85" si="82">D73</f>
        <v>2.0454492775161301</v>
      </c>
      <c r="F74" s="7" t="s">
        <v>83</v>
      </c>
      <c r="G74" s="1">
        <v>2</v>
      </c>
      <c r="H74" s="9">
        <f t="shared" si="63"/>
        <v>0.98722417609677404</v>
      </c>
      <c r="I74" s="9">
        <f t="shared" si="64"/>
        <v>274.13722417609677</v>
      </c>
      <c r="J74" s="9">
        <f t="shared" si="65"/>
        <v>1.981332103464746E-2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0.21651293584336984</v>
      </c>
      <c r="P74" s="9">
        <f t="shared" si="68"/>
        <v>4.2898403060187152E-3</v>
      </c>
      <c r="Q74" s="12">
        <f t="shared" si="69"/>
        <v>7.721712550833687E-4</v>
      </c>
      <c r="R74" s="9">
        <f t="shared" si="70"/>
        <v>1.9710000000000002E-2</v>
      </c>
      <c r="S74" s="13">
        <f t="shared" si="71"/>
        <v>3.9176623799257668E-2</v>
      </c>
      <c r="T74" s="2">
        <f t="shared" si="72"/>
        <v>0.01</v>
      </c>
      <c r="U74" s="14">
        <f t="shared" si="73"/>
        <v>3.917662379925767E-4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1.2991766237992577E-2</v>
      </c>
      <c r="AR74" s="9">
        <f t="shared" si="77"/>
        <v>10.950000000000001</v>
      </c>
      <c r="AS74" s="1">
        <f t="shared" si="78"/>
        <v>0.18</v>
      </c>
      <c r="AT74" s="1">
        <f t="shared" si="79"/>
        <v>2230.4166666666665</v>
      </c>
      <c r="AU74" s="1">
        <f t="shared" si="80"/>
        <v>382662.25489195442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7.9825678571740101E-5</v>
      </c>
      <c r="E75" s="10">
        <f t="shared" si="82"/>
        <v>0.98722417609677404</v>
      </c>
      <c r="F75" s="7" t="s">
        <v>83</v>
      </c>
      <c r="G75" s="1">
        <v>3</v>
      </c>
      <c r="H75" s="9">
        <f t="shared" si="63"/>
        <v>7.9825678571740101E-5</v>
      </c>
      <c r="I75" s="9">
        <f t="shared" si="64"/>
        <v>273.15007982567857</v>
      </c>
      <c r="J75" s="9">
        <f t="shared" si="65"/>
        <v>1.7426556285754569E-2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0.32172309553735118</v>
      </c>
      <c r="P75" s="9">
        <f t="shared" si="68"/>
        <v>5.6065256328088446E-3</v>
      </c>
      <c r="Q75" s="12">
        <f t="shared" si="69"/>
        <v>1.009174613905592E-3</v>
      </c>
      <c r="R75" s="9">
        <f t="shared" si="70"/>
        <v>1.9710000000000002E-2</v>
      </c>
      <c r="S75" s="13">
        <f t="shared" si="71"/>
        <v>5.1201147331587614E-2</v>
      </c>
      <c r="T75" s="2">
        <f t="shared" si="72"/>
        <v>0.01</v>
      </c>
      <c r="U75" s="14">
        <f t="shared" si="73"/>
        <v>5.1201147331587612E-4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1.3112011473315876E-2</v>
      </c>
      <c r="AR75" s="9">
        <f t="shared" si="77"/>
        <v>10.950000000000001</v>
      </c>
      <c r="AS75" s="1">
        <f t="shared" si="78"/>
        <v>0.18</v>
      </c>
      <c r="AT75" s="1">
        <f t="shared" si="79"/>
        <v>2230.4166666666665</v>
      </c>
      <c r="AU75" s="1">
        <f t="shared" si="80"/>
        <v>386203.98371049395</v>
      </c>
    </row>
    <row r="76" spans="1:48" x14ac:dyDescent="0.15">
      <c r="C76" s="7">
        <v>3</v>
      </c>
      <c r="D76" s="7">
        <f t="shared" si="81"/>
        <v>4.4036550836129003</v>
      </c>
      <c r="E76" s="10">
        <f t="shared" si="82"/>
        <v>7.9825678571740101E-5</v>
      </c>
      <c r="F76" s="7" t="s">
        <v>83</v>
      </c>
      <c r="G76" s="1">
        <v>4</v>
      </c>
      <c r="H76" s="9">
        <f t="shared" si="63"/>
        <v>4.4036550836129003</v>
      </c>
      <c r="I76" s="9">
        <f t="shared" si="64"/>
        <v>277.55365508361285</v>
      </c>
      <c r="J76" s="9">
        <f t="shared" si="65"/>
        <v>3.0678059897292897E-2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0.42561656990454233</v>
      </c>
      <c r="P76" s="9">
        <f t="shared" si="68"/>
        <v>1.3057090624811899E-2</v>
      </c>
      <c r="Q76" s="12">
        <f t="shared" si="69"/>
        <v>2.3502763124661416E-3</v>
      </c>
      <c r="R76" s="9">
        <f t="shared" si="70"/>
        <v>1.9710000000000002E-2</v>
      </c>
      <c r="S76" s="13">
        <f t="shared" si="71"/>
        <v>0.11924283675627304</v>
      </c>
      <c r="T76" s="2">
        <f t="shared" si="72"/>
        <v>0.01</v>
      </c>
      <c r="U76" s="14">
        <f t="shared" si="73"/>
        <v>1.1924283675627304E-3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1.3792428367562731E-2</v>
      </c>
      <c r="AR76" s="9">
        <f t="shared" si="77"/>
        <v>10.950000000000001</v>
      </c>
      <c r="AS76" s="1">
        <f t="shared" si="78"/>
        <v>0.18</v>
      </c>
      <c r="AT76" s="1">
        <f t="shared" si="79"/>
        <v>2230.4166666666665</v>
      </c>
      <c r="AU76" s="1">
        <f t="shared" si="80"/>
        <v>406245.12809759565</v>
      </c>
    </row>
    <row r="77" spans="1:48" x14ac:dyDescent="0.15">
      <c r="C77" s="7">
        <v>4</v>
      </c>
      <c r="D77" s="7">
        <f t="shared" si="81"/>
        <v>7.9934507772333303</v>
      </c>
      <c r="E77" s="10">
        <f t="shared" si="82"/>
        <v>4.4036550836129003</v>
      </c>
      <c r="F77" s="7" t="s">
        <v>83</v>
      </c>
      <c r="G77" s="1">
        <v>5</v>
      </c>
      <c r="H77" s="9">
        <f t="shared" si="63"/>
        <v>7.9934507772333303</v>
      </c>
      <c r="I77" s="9">
        <f t="shared" si="64"/>
        <v>281.14345077723328</v>
      </c>
      <c r="J77" s="9">
        <f t="shared" si="65"/>
        <v>4.801330575470697E-2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0.39193150531574389</v>
      </c>
      <c r="O77" s="9">
        <f t="shared" si="83"/>
        <v>0.13012797396398662</v>
      </c>
      <c r="P77" s="9">
        <f t="shared" si="68"/>
        <v>6.2478742011734378E-3</v>
      </c>
      <c r="Q77" s="12">
        <f t="shared" si="69"/>
        <v>1.1246173562112188E-3</v>
      </c>
      <c r="R77" s="9">
        <f t="shared" si="70"/>
        <v>1.9710000000000002E-2</v>
      </c>
      <c r="S77" s="13">
        <f t="shared" si="71"/>
        <v>5.705821188286244E-2</v>
      </c>
      <c r="T77" s="2">
        <f t="shared" si="72"/>
        <v>0.01</v>
      </c>
      <c r="U77" s="14">
        <f t="shared" si="73"/>
        <v>5.7058211882862438E-4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1.3170582118828624E-2</v>
      </c>
      <c r="AR77" s="9">
        <f t="shared" si="77"/>
        <v>10.950000000000001</v>
      </c>
      <c r="AS77" s="1">
        <f t="shared" si="78"/>
        <v>0.18</v>
      </c>
      <c r="AT77" s="1">
        <f t="shared" si="79"/>
        <v>2230.4166666666665</v>
      </c>
      <c r="AU77" s="1">
        <f t="shared" si="80"/>
        <v>387929.13600093796</v>
      </c>
    </row>
    <row r="78" spans="1:48" x14ac:dyDescent="0.15">
      <c r="C78" s="7">
        <v>5</v>
      </c>
      <c r="D78" s="7">
        <f t="shared" si="81"/>
        <v>12.447460226128999</v>
      </c>
      <c r="E78" s="10">
        <f t="shared" si="82"/>
        <v>7.9934507772333303</v>
      </c>
      <c r="F78" s="7" t="s">
        <v>85</v>
      </c>
      <c r="G78" s="1">
        <v>6</v>
      </c>
      <c r="H78" s="9">
        <f t="shared" si="63"/>
        <v>12.447460226128999</v>
      </c>
      <c r="I78" s="9">
        <f t="shared" si="64"/>
        <v>285.59746022612899</v>
      </c>
      <c r="J78" s="9">
        <f t="shared" si="65"/>
        <v>8.2400468371063365E-2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0.23338009976281321</v>
      </c>
      <c r="P78" s="9">
        <f t="shared" si="68"/>
        <v>1.9230629528941303E-2</v>
      </c>
      <c r="Q78" s="12">
        <f t="shared" si="69"/>
        <v>3.4615133152094343E-3</v>
      </c>
      <c r="R78" s="9">
        <f t="shared" si="70"/>
        <v>1.9710000000000002E-2</v>
      </c>
      <c r="S78" s="13">
        <f t="shared" si="71"/>
        <v>0.17562218747891598</v>
      </c>
      <c r="T78" s="2">
        <f t="shared" si="72"/>
        <v>0.01</v>
      </c>
      <c r="U78" s="14">
        <f t="shared" si="73"/>
        <v>1.7562218747891598E-3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1.435622187478916E-2</v>
      </c>
      <c r="AR78" s="9">
        <f t="shared" si="77"/>
        <v>10.950000000000001</v>
      </c>
      <c r="AS78" s="1">
        <f t="shared" si="78"/>
        <v>0.18</v>
      </c>
      <c r="AT78" s="1">
        <f t="shared" si="79"/>
        <v>2230.4166666666665</v>
      </c>
      <c r="AU78" s="1">
        <f t="shared" si="80"/>
        <v>422851.22235888249</v>
      </c>
    </row>
    <row r="79" spans="1:48" x14ac:dyDescent="0.15">
      <c r="C79" s="7">
        <v>6</v>
      </c>
      <c r="D79" s="7">
        <f t="shared" si="81"/>
        <v>16.056877347333302</v>
      </c>
      <c r="E79" s="10">
        <f t="shared" si="82"/>
        <v>12.447460226128999</v>
      </c>
      <c r="F79" s="7" t="s">
        <v>83</v>
      </c>
      <c r="G79" s="1">
        <v>7</v>
      </c>
      <c r="H79" s="9">
        <f t="shared" si="63"/>
        <v>16.056877347333302</v>
      </c>
      <c r="I79" s="9">
        <f t="shared" si="64"/>
        <v>289.20687734733326</v>
      </c>
      <c r="J79" s="9">
        <f t="shared" si="65"/>
        <v>0.12610080592556705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0.32364947023387192</v>
      </c>
      <c r="P79" s="9">
        <f t="shared" si="68"/>
        <v>4.0812459033874073E-2</v>
      </c>
      <c r="Q79" s="12">
        <f t="shared" si="69"/>
        <v>7.3462426260973331E-3</v>
      </c>
      <c r="R79" s="9">
        <f t="shared" si="70"/>
        <v>1.9710000000000002E-2</v>
      </c>
      <c r="S79" s="13">
        <f t="shared" si="71"/>
        <v>0.37271652085729745</v>
      </c>
      <c r="T79" s="2">
        <f t="shared" si="72"/>
        <v>0.01</v>
      </c>
      <c r="U79" s="14">
        <f t="shared" si="73"/>
        <v>3.7271652085729746E-3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2.5327165208572977E-2</v>
      </c>
      <c r="AR79" s="9">
        <f t="shared" si="77"/>
        <v>10.950000000000001</v>
      </c>
      <c r="AS79" s="1">
        <f t="shared" si="78"/>
        <v>0.18</v>
      </c>
      <c r="AT79" s="1">
        <f t="shared" si="79"/>
        <v>2230.4166666666665</v>
      </c>
      <c r="AU79" s="1">
        <f t="shared" si="80"/>
        <v>745991.72823718493</v>
      </c>
    </row>
    <row r="80" spans="1:48" x14ac:dyDescent="0.15">
      <c r="C80" s="7">
        <v>7</v>
      </c>
      <c r="D80" s="7">
        <f t="shared" si="81"/>
        <v>20.3331057283871</v>
      </c>
      <c r="E80" s="10">
        <f t="shared" si="82"/>
        <v>16.056877347333302</v>
      </c>
      <c r="F80" s="7" t="s">
        <v>83</v>
      </c>
      <c r="G80" s="1">
        <v>8</v>
      </c>
      <c r="H80" s="9">
        <f t="shared" si="63"/>
        <v>20.3331057283871</v>
      </c>
      <c r="I80" s="9">
        <f t="shared" si="64"/>
        <v>293.4831057283871</v>
      </c>
      <c r="J80" s="9">
        <f t="shared" si="65"/>
        <v>0.20595001667152321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0.39233701119999786</v>
      </c>
      <c r="P80" s="9">
        <f t="shared" si="68"/>
        <v>8.0801813997495156E-2</v>
      </c>
      <c r="Q80" s="12">
        <f t="shared" si="69"/>
        <v>1.4544326519549127E-2</v>
      </c>
      <c r="R80" s="9">
        <f t="shared" si="70"/>
        <v>1.9710000000000002E-2</v>
      </c>
      <c r="S80" s="13">
        <f t="shared" si="71"/>
        <v>0.73791610956616571</v>
      </c>
      <c r="T80" s="2">
        <f t="shared" si="72"/>
        <v>0.01</v>
      </c>
      <c r="U80" s="14">
        <f t="shared" si="73"/>
        <v>7.3791610956616569E-3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2.8979161095661659E-2</v>
      </c>
      <c r="AR80" s="9">
        <f t="shared" si="77"/>
        <v>10.950000000000001</v>
      </c>
      <c r="AS80" s="1">
        <f t="shared" si="78"/>
        <v>0.18</v>
      </c>
      <c r="AT80" s="1">
        <f t="shared" si="79"/>
        <v>2230.4166666666665</v>
      </c>
      <c r="AU80" s="1">
        <f t="shared" si="80"/>
        <v>853558.39434011735</v>
      </c>
    </row>
    <row r="81" spans="1:48" x14ac:dyDescent="0.15">
      <c r="C81" s="7">
        <v>8</v>
      </c>
      <c r="D81" s="7">
        <f t="shared" si="81"/>
        <v>21.440077440645201</v>
      </c>
      <c r="E81" s="10">
        <f t="shared" si="82"/>
        <v>20.3331057283871</v>
      </c>
      <c r="F81" s="7" t="s">
        <v>83</v>
      </c>
      <c r="G81" s="1">
        <v>9</v>
      </c>
      <c r="H81" s="9">
        <f t="shared" si="63"/>
        <v>21.440077440645201</v>
      </c>
      <c r="I81" s="9">
        <f t="shared" si="64"/>
        <v>294.59007744064519</v>
      </c>
      <c r="J81" s="9">
        <f t="shared" si="65"/>
        <v>0.23329421328030986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0.42103519720250276</v>
      </c>
      <c r="P81" s="9">
        <f t="shared" si="68"/>
        <v>9.8225075094677997E-2</v>
      </c>
      <c r="Q81" s="12">
        <f t="shared" si="69"/>
        <v>1.768051351704204E-2</v>
      </c>
      <c r="R81" s="9">
        <f t="shared" si="70"/>
        <v>1.9710000000000002E-2</v>
      </c>
      <c r="S81" s="13">
        <f t="shared" si="71"/>
        <v>0.89703264926646564</v>
      </c>
      <c r="T81" s="2">
        <f t="shared" si="72"/>
        <v>0.01</v>
      </c>
      <c r="U81" s="14">
        <f t="shared" si="73"/>
        <v>8.9703264926646563E-3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3.0570326492664657E-2</v>
      </c>
      <c r="AR81" s="9">
        <f t="shared" si="77"/>
        <v>10.950000000000001</v>
      </c>
      <c r="AS81" s="1">
        <f t="shared" si="78"/>
        <v>0.18</v>
      </c>
      <c r="AT81" s="1">
        <f t="shared" si="79"/>
        <v>2230.4166666666665</v>
      </c>
      <c r="AU81" s="1">
        <f t="shared" si="80"/>
        <v>900424.91945836029</v>
      </c>
    </row>
    <row r="82" spans="1:48" x14ac:dyDescent="0.15">
      <c r="C82" s="7">
        <v>9</v>
      </c>
      <c r="D82" s="7">
        <f t="shared" si="81"/>
        <v>13.403888199500001</v>
      </c>
      <c r="E82" s="10">
        <f t="shared" si="82"/>
        <v>21.440077440645201</v>
      </c>
      <c r="F82" s="7" t="s">
        <v>83</v>
      </c>
      <c r="G82" s="1">
        <v>10</v>
      </c>
      <c r="H82" s="9">
        <f t="shared" si="63"/>
        <v>13.403888199500001</v>
      </c>
      <c r="I82" s="9">
        <f t="shared" si="64"/>
        <v>286.55388819949997</v>
      </c>
      <c r="J82" s="9">
        <f t="shared" si="65"/>
        <v>9.2331188045280524E-2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0.43231012210782477</v>
      </c>
      <c r="P82" s="9">
        <f t="shared" si="68"/>
        <v>3.9915707178215756E-2</v>
      </c>
      <c r="Q82" s="12">
        <f t="shared" si="69"/>
        <v>7.1848272920788355E-3</v>
      </c>
      <c r="R82" s="9">
        <f t="shared" si="70"/>
        <v>1.9710000000000002E-2</v>
      </c>
      <c r="S82" s="13">
        <f t="shared" si="71"/>
        <v>0.36452700619375111</v>
      </c>
      <c r="T82" s="2">
        <f t="shared" si="72"/>
        <v>0.01</v>
      </c>
      <c r="U82" s="14">
        <f t="shared" si="73"/>
        <v>3.645270061937511E-3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2.5245270061937511E-2</v>
      </c>
      <c r="AR82" s="9">
        <f t="shared" si="77"/>
        <v>10.950000000000001</v>
      </c>
      <c r="AS82" s="1">
        <f t="shared" si="78"/>
        <v>0.18</v>
      </c>
      <c r="AT82" s="1">
        <f t="shared" si="79"/>
        <v>2230.4166666666665</v>
      </c>
      <c r="AU82" s="1">
        <f t="shared" si="80"/>
        <v>743579.57111380703</v>
      </c>
    </row>
    <row r="83" spans="1:48" x14ac:dyDescent="0.15">
      <c r="C83" s="7">
        <v>10</v>
      </c>
      <c r="D83" s="7">
        <f t="shared" si="81"/>
        <v>7.9485768651290298</v>
      </c>
      <c r="E83" s="10">
        <f t="shared" si="82"/>
        <v>13.403888199500001</v>
      </c>
      <c r="F83" s="7" t="s">
        <v>83</v>
      </c>
      <c r="G83" s="1">
        <v>11</v>
      </c>
      <c r="H83" s="9">
        <f t="shared" si="63"/>
        <v>7.9485768651290298</v>
      </c>
      <c r="I83" s="9">
        <f t="shared" si="64"/>
        <v>281.09857686512902</v>
      </c>
      <c r="J83" s="9">
        <f t="shared" si="65"/>
        <v>4.7748587007370016E-2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0.37277469418312853</v>
      </c>
      <c r="O83" s="9">
        <f t="shared" si="83"/>
        <v>0.12911972074648043</v>
      </c>
      <c r="P83" s="9">
        <f t="shared" si="68"/>
        <v>6.1652842204306399E-3</v>
      </c>
      <c r="Q83" s="12">
        <f t="shared" si="69"/>
        <v>1.1097511596775151E-3</v>
      </c>
      <c r="R83" s="9">
        <f t="shared" si="70"/>
        <v>1.9710000000000002E-2</v>
      </c>
      <c r="S83" s="13">
        <f t="shared" si="71"/>
        <v>5.630396548338483E-2</v>
      </c>
      <c r="T83" s="2">
        <f t="shared" si="72"/>
        <v>0.01</v>
      </c>
      <c r="U83" s="14">
        <f t="shared" si="73"/>
        <v>5.6303965483384827E-4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1.3163039654833848E-2</v>
      </c>
      <c r="AR83" s="9">
        <f t="shared" si="77"/>
        <v>10.950000000000001</v>
      </c>
      <c r="AS83" s="1">
        <f t="shared" si="78"/>
        <v>0.18</v>
      </c>
      <c r="AT83" s="1">
        <f t="shared" si="79"/>
        <v>2230.4166666666665</v>
      </c>
      <c r="AU83" s="1">
        <f t="shared" si="80"/>
        <v>387706.97865706257</v>
      </c>
    </row>
    <row r="84" spans="1:48" x14ac:dyDescent="0.15">
      <c r="C84" s="7">
        <v>11</v>
      </c>
      <c r="D84" s="7">
        <f t="shared" si="81"/>
        <v>6.0023589835999998</v>
      </c>
      <c r="E84" s="10">
        <f t="shared" si="82"/>
        <v>7.9485768651290298</v>
      </c>
      <c r="F84" s="7" t="s">
        <v>85</v>
      </c>
      <c r="G84" s="1">
        <v>12</v>
      </c>
      <c r="H84" s="9">
        <f t="shared" si="63"/>
        <v>6.0023589835999998</v>
      </c>
      <c r="I84" s="9">
        <f t="shared" si="64"/>
        <v>279.15235898359998</v>
      </c>
      <c r="J84" s="9">
        <f t="shared" si="65"/>
        <v>3.7504276201115259E-2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0.2324544365260498</v>
      </c>
      <c r="P84" s="9">
        <f t="shared" si="68"/>
        <v>8.7180353916475866E-3</v>
      </c>
      <c r="Q84" s="12">
        <f t="shared" si="69"/>
        <v>1.5692463704965656E-3</v>
      </c>
      <c r="R84" s="9">
        <f t="shared" si="70"/>
        <v>1.9710000000000002E-2</v>
      </c>
      <c r="S84" s="13">
        <f t="shared" si="71"/>
        <v>7.9616761567557856E-2</v>
      </c>
      <c r="T84" s="2">
        <f t="shared" si="72"/>
        <v>0.01</v>
      </c>
      <c r="U84" s="14">
        <f t="shared" si="73"/>
        <v>7.9616761567557863E-4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1.3396167615675579E-2</v>
      </c>
      <c r="AR84" s="9">
        <f t="shared" si="77"/>
        <v>10.950000000000001</v>
      </c>
      <c r="AS84" s="1">
        <f t="shared" si="78"/>
        <v>0.18</v>
      </c>
      <c r="AT84" s="1">
        <f t="shared" si="79"/>
        <v>2230.4166666666665</v>
      </c>
      <c r="AU84" s="1">
        <f t="shared" si="80"/>
        <v>394573.57935937354</v>
      </c>
      <c r="AV84" s="1">
        <f>SUM(AU73:AU84)</f>
        <v>6389539.8951020669</v>
      </c>
    </row>
    <row r="85" spans="1:48" x14ac:dyDescent="0.15">
      <c r="C85" s="7">
        <v>12</v>
      </c>
      <c r="D85" s="7">
        <f t="shared" si="81"/>
        <v>3.9892578455161298</v>
      </c>
      <c r="E85" s="10">
        <f t="shared" si="82"/>
        <v>6.0023589835999998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2.0454492775161301</v>
      </c>
      <c r="E89" s="7"/>
      <c r="F89" s="7"/>
      <c r="G89" s="1">
        <v>1</v>
      </c>
      <c r="H89" s="9">
        <f t="shared" ref="H89:H100" si="84">E90</f>
        <v>2.0454492775161301</v>
      </c>
      <c r="I89" s="9">
        <f t="shared" ref="I89:I100" si="85">H89+273.15</f>
        <v>275.1954492775161</v>
      </c>
      <c r="J89" s="9">
        <f t="shared" ref="J89:J100" si="86">EXP(($C$15*(I89-$C$13))/($C$16*I89*$C$13))</f>
        <v>2.2712914672421824E-2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0.1204982583887327</v>
      </c>
      <c r="Q89" s="12">
        <f t="shared" ref="Q89:Q100" si="90">P89*$B$91</f>
        <v>5.4224216274929717E-2</v>
      </c>
      <c r="R89" s="9">
        <f t="shared" ref="R89:R100" si="91">L89*$B$91</f>
        <v>2.3873737500000001</v>
      </c>
      <c r="S89" s="13">
        <f t="shared" ref="S89:S100" si="92">Q89/R89</f>
        <v>2.2712914672421824E-2</v>
      </c>
      <c r="T89" s="2">
        <f t="shared" ref="T89:T100" si="93">$B$90/100</f>
        <v>0.51</v>
      </c>
      <c r="U89" s="14">
        <f t="shared" ref="U89:U100" si="94">S89*T89</f>
        <v>1.1583586482935131E-2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3.3829451324604944E-2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129970.66666666667</v>
      </c>
      <c r="AN89" s="1">
        <f t="shared" ref="AN89:AN100" si="99">AM89*10000*AK89*AJ89</f>
        <v>457380900.43769193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0.98722417609677404</v>
      </c>
      <c r="E90" s="10">
        <f t="shared" ref="E90:E101" si="101">D89</f>
        <v>2.0454492775161301</v>
      </c>
      <c r="F90" s="7" t="s">
        <v>83</v>
      </c>
      <c r="G90" s="1">
        <v>2</v>
      </c>
      <c r="H90" s="9">
        <f t="shared" si="84"/>
        <v>0.98722417609677404</v>
      </c>
      <c r="I90" s="9">
        <f t="shared" si="85"/>
        <v>274.13722417609677</v>
      </c>
      <c r="J90" s="9">
        <f t="shared" si="86"/>
        <v>1.981332103464746E-2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10.490051741611268</v>
      </c>
      <c r="P90" s="9">
        <f t="shared" si="89"/>
        <v>0.20784276282660677</v>
      </c>
      <c r="Q90" s="12">
        <f t="shared" si="90"/>
        <v>9.3529243271973053E-2</v>
      </c>
      <c r="R90" s="9">
        <f t="shared" si="91"/>
        <v>2.3873737500000001</v>
      </c>
      <c r="S90" s="13">
        <f t="shared" si="92"/>
        <v>3.9176623799257682E-2</v>
      </c>
      <c r="T90" s="2">
        <f t="shared" si="93"/>
        <v>0.51</v>
      </c>
      <c r="U90" s="14">
        <f t="shared" si="94"/>
        <v>1.998007813762142E-2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3.6360993558492857E-2</v>
      </c>
      <c r="AK90" s="9">
        <f t="shared" si="96"/>
        <v>10.4025</v>
      </c>
      <c r="AL90" s="1">
        <f t="shared" si="97"/>
        <v>0.45</v>
      </c>
      <c r="AM90" s="17">
        <f t="shared" si="98"/>
        <v>129970.66666666667</v>
      </c>
      <c r="AN90" s="1">
        <f t="shared" si="99"/>
        <v>491607854.20414412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7.9825678571740101E-5</v>
      </c>
      <c r="E91" s="10">
        <f t="shared" si="101"/>
        <v>0.98722417609677404</v>
      </c>
      <c r="F91" s="7" t="s">
        <v>83</v>
      </c>
      <c r="G91" s="1">
        <v>3</v>
      </c>
      <c r="H91" s="9">
        <f t="shared" si="84"/>
        <v>7.9825678571740101E-5</v>
      </c>
      <c r="I91" s="9">
        <f t="shared" si="85"/>
        <v>273.15007982567857</v>
      </c>
      <c r="J91" s="9">
        <f t="shared" si="86"/>
        <v>1.7426556285754569E-2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15.587483978784661</v>
      </c>
      <c r="P91" s="9">
        <f t="shared" si="89"/>
        <v>0.27163616690958847</v>
      </c>
      <c r="Q91" s="12">
        <f t="shared" si="90"/>
        <v>0.12223627510931481</v>
      </c>
      <c r="R91" s="9">
        <f t="shared" si="91"/>
        <v>2.3873737500000001</v>
      </c>
      <c r="S91" s="13">
        <f t="shared" si="92"/>
        <v>5.1201147331587614E-2</v>
      </c>
      <c r="T91" s="2">
        <f t="shared" si="93"/>
        <v>0.51</v>
      </c>
      <c r="U91" s="14">
        <f t="shared" si="94"/>
        <v>2.6112585139109683E-2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3.8209944419441567E-2</v>
      </c>
      <c r="AK91" s="9">
        <f t="shared" si="96"/>
        <v>10.4025</v>
      </c>
      <c r="AL91" s="1">
        <f t="shared" si="97"/>
        <v>0.45</v>
      </c>
      <c r="AM91" s="17">
        <f t="shared" si="98"/>
        <v>129970.66666666667</v>
      </c>
      <c r="AN91" s="1">
        <f t="shared" si="99"/>
        <v>516606037.04581171</v>
      </c>
    </row>
    <row r="92" spans="1:48" x14ac:dyDescent="0.15">
      <c r="C92" s="7">
        <v>3</v>
      </c>
      <c r="D92" s="7">
        <f t="shared" si="100"/>
        <v>4.4036550836129003</v>
      </c>
      <c r="E92" s="10">
        <f t="shared" si="101"/>
        <v>7.9825678571740101E-5</v>
      </c>
      <c r="F92" s="7" t="s">
        <v>83</v>
      </c>
      <c r="G92" s="1">
        <v>4</v>
      </c>
      <c r="H92" s="9">
        <f t="shared" si="84"/>
        <v>4.4036550836129003</v>
      </c>
      <c r="I92" s="9">
        <f t="shared" si="85"/>
        <v>277.55365508361285</v>
      </c>
      <c r="J92" s="9">
        <f t="shared" si="86"/>
        <v>3.0678059897292897E-2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20.621122811875075</v>
      </c>
      <c r="P92" s="9">
        <f t="shared" si="89"/>
        <v>0.63261604077213651</v>
      </c>
      <c r="Q92" s="12">
        <f t="shared" si="90"/>
        <v>0.28467721834746146</v>
      </c>
      <c r="R92" s="9">
        <f t="shared" si="91"/>
        <v>2.3873737500000001</v>
      </c>
      <c r="S92" s="13">
        <f t="shared" si="92"/>
        <v>0.11924283675627306</v>
      </c>
      <c r="T92" s="2">
        <f t="shared" si="93"/>
        <v>0.51</v>
      </c>
      <c r="U92" s="14">
        <f t="shared" si="94"/>
        <v>6.0813846745699264E-2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4.8672374793828327E-2</v>
      </c>
      <c r="AK92" s="9">
        <f t="shared" si="96"/>
        <v>10.4025</v>
      </c>
      <c r="AL92" s="1">
        <f t="shared" si="97"/>
        <v>0.45</v>
      </c>
      <c r="AM92" s="17">
        <f t="shared" si="98"/>
        <v>129970.66666666667</v>
      </c>
      <c r="AN92" s="1">
        <f t="shared" si="99"/>
        <v>658060173.546193</v>
      </c>
    </row>
    <row r="93" spans="1:48" x14ac:dyDescent="0.15">
      <c r="C93" s="7">
        <v>4</v>
      </c>
      <c r="D93" s="7">
        <f t="shared" si="100"/>
        <v>7.9934507772333303</v>
      </c>
      <c r="E93" s="10">
        <f t="shared" si="101"/>
        <v>4.4036550836129003</v>
      </c>
      <c r="F93" s="7" t="s">
        <v>83</v>
      </c>
      <c r="G93" s="1">
        <v>5</v>
      </c>
      <c r="H93" s="9">
        <f t="shared" si="84"/>
        <v>7.9934507772333303</v>
      </c>
      <c r="I93" s="9">
        <f t="shared" si="85"/>
        <v>281.14345077723328</v>
      </c>
      <c r="J93" s="9">
        <f t="shared" si="86"/>
        <v>4.801330575470697E-2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18.989081432547792</v>
      </c>
      <c r="O93" s="9">
        <f t="shared" si="102"/>
        <v>6.304700338555147</v>
      </c>
      <c r="P93" s="9">
        <f t="shared" si="89"/>
        <v>0.30270950504685284</v>
      </c>
      <c r="Q93" s="12">
        <f t="shared" si="90"/>
        <v>0.13621927727108379</v>
      </c>
      <c r="R93" s="9">
        <f t="shared" si="91"/>
        <v>2.3873737500000001</v>
      </c>
      <c r="S93" s="13">
        <f t="shared" si="92"/>
        <v>5.7058211882862406E-2</v>
      </c>
      <c r="T93" s="2">
        <f t="shared" si="93"/>
        <v>0.51</v>
      </c>
      <c r="U93" s="14">
        <f t="shared" si="94"/>
        <v>2.9099688060259827E-2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3.1684555950168336E-2</v>
      </c>
      <c r="AK93" s="9">
        <f t="shared" si="96"/>
        <v>10.4025</v>
      </c>
      <c r="AL93" s="1">
        <f t="shared" si="97"/>
        <v>0.45</v>
      </c>
      <c r="AM93" s="17">
        <f t="shared" si="98"/>
        <v>129970.66666666667</v>
      </c>
      <c r="AN93" s="1">
        <f t="shared" si="99"/>
        <v>428381488.99908763</v>
      </c>
    </row>
    <row r="94" spans="1:48" x14ac:dyDescent="0.15">
      <c r="C94" s="7">
        <v>5</v>
      </c>
      <c r="D94" s="7">
        <f t="shared" si="100"/>
        <v>12.447460226128999</v>
      </c>
      <c r="E94" s="10">
        <f t="shared" si="101"/>
        <v>7.9934507772333303</v>
      </c>
      <c r="F94" s="7" t="s">
        <v>85</v>
      </c>
      <c r="G94" s="1">
        <v>6</v>
      </c>
      <c r="H94" s="9">
        <f t="shared" si="84"/>
        <v>12.447460226128999</v>
      </c>
      <c r="I94" s="9">
        <f t="shared" si="85"/>
        <v>285.59746022612899</v>
      </c>
      <c r="J94" s="9">
        <f t="shared" si="86"/>
        <v>8.2400468371063365E-2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11.307265833508295</v>
      </c>
      <c r="P94" s="9">
        <f t="shared" si="89"/>
        <v>0.93172400067720562</v>
      </c>
      <c r="Q94" s="12">
        <f t="shared" si="90"/>
        <v>0.41927580030474254</v>
      </c>
      <c r="R94" s="9">
        <f t="shared" si="91"/>
        <v>2.3873737500000001</v>
      </c>
      <c r="S94" s="13">
        <f t="shared" si="92"/>
        <v>0.17562218747891592</v>
      </c>
      <c r="T94" s="2">
        <f t="shared" si="93"/>
        <v>0.51</v>
      </c>
      <c r="U94" s="14">
        <f t="shared" si="94"/>
        <v>8.956731561424712E-2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5.3133545657695513E-2</v>
      </c>
      <c r="AK94" s="9">
        <f t="shared" si="96"/>
        <v>10.4025</v>
      </c>
      <c r="AL94" s="1">
        <f t="shared" si="97"/>
        <v>0.45</v>
      </c>
      <c r="AM94" s="17">
        <f t="shared" si="98"/>
        <v>129970.66666666667</v>
      </c>
      <c r="AN94" s="1">
        <f t="shared" si="99"/>
        <v>718376089.61421096</v>
      </c>
    </row>
    <row r="95" spans="1:48" x14ac:dyDescent="0.15">
      <c r="C95" s="7">
        <v>6</v>
      </c>
      <c r="D95" s="7">
        <f t="shared" si="100"/>
        <v>16.056877347333302</v>
      </c>
      <c r="E95" s="10">
        <f t="shared" si="101"/>
        <v>12.447460226128999</v>
      </c>
      <c r="F95" s="7" t="s">
        <v>83</v>
      </c>
      <c r="G95" s="1">
        <v>7</v>
      </c>
      <c r="H95" s="9">
        <f t="shared" si="84"/>
        <v>16.056877347333302</v>
      </c>
      <c r="I95" s="9">
        <f t="shared" si="85"/>
        <v>289.20687734733326</v>
      </c>
      <c r="J95" s="9">
        <f t="shared" si="86"/>
        <v>0.12610080592556705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15.68081683283109</v>
      </c>
      <c r="P95" s="9">
        <f t="shared" si="89"/>
        <v>1.9773636401911983</v>
      </c>
      <c r="Q95" s="12">
        <f t="shared" si="90"/>
        <v>0.88981363808603919</v>
      </c>
      <c r="R95" s="9">
        <f t="shared" si="91"/>
        <v>2.3873737500000001</v>
      </c>
      <c r="S95" s="13">
        <f t="shared" si="92"/>
        <v>0.37271652085729734</v>
      </c>
      <c r="T95" s="2">
        <f t="shared" si="93"/>
        <v>0.51</v>
      </c>
      <c r="U95" s="14">
        <f t="shared" si="94"/>
        <v>0.19008542563722164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0.10376575582962233</v>
      </c>
      <c r="AK95" s="9">
        <f t="shared" si="96"/>
        <v>10.4025</v>
      </c>
      <c r="AL95" s="1">
        <f t="shared" si="97"/>
        <v>0.45</v>
      </c>
      <c r="AM95" s="17">
        <f t="shared" si="98"/>
        <v>129970.66666666667</v>
      </c>
      <c r="AN95" s="1">
        <f t="shared" si="99"/>
        <v>1402933626.6956017</v>
      </c>
    </row>
    <row r="96" spans="1:48" x14ac:dyDescent="0.15">
      <c r="C96" s="7">
        <v>7</v>
      </c>
      <c r="D96" s="7">
        <f t="shared" si="100"/>
        <v>20.3331057283871</v>
      </c>
      <c r="E96" s="10">
        <f t="shared" si="101"/>
        <v>16.056877347333302</v>
      </c>
      <c r="F96" s="7" t="s">
        <v>83</v>
      </c>
      <c r="G96" s="1">
        <v>8</v>
      </c>
      <c r="H96" s="9">
        <f t="shared" si="84"/>
        <v>20.3331057283871</v>
      </c>
      <c r="I96" s="9">
        <f t="shared" si="85"/>
        <v>293.4831057283871</v>
      </c>
      <c r="J96" s="9">
        <f t="shared" si="86"/>
        <v>0.20595001667152321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19.008728192639893</v>
      </c>
      <c r="P96" s="9">
        <f t="shared" si="89"/>
        <v>3.914847888178639</v>
      </c>
      <c r="Q96" s="12">
        <f t="shared" si="90"/>
        <v>1.7616815496803877</v>
      </c>
      <c r="R96" s="9">
        <f t="shared" si="91"/>
        <v>2.3873737500000001</v>
      </c>
      <c r="S96" s="13">
        <f t="shared" si="92"/>
        <v>0.7379161095661656</v>
      </c>
      <c r="T96" s="2">
        <f t="shared" si="93"/>
        <v>0.51</v>
      </c>
      <c r="U96" s="14">
        <f t="shared" si="94"/>
        <v>0.37633721587874447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0.15992067058744147</v>
      </c>
      <c r="AK96" s="9">
        <f t="shared" si="96"/>
        <v>10.4025</v>
      </c>
      <c r="AL96" s="1">
        <f t="shared" si="97"/>
        <v>0.45</v>
      </c>
      <c r="AM96" s="17">
        <f t="shared" si="98"/>
        <v>129970.66666666667</v>
      </c>
      <c r="AN96" s="1">
        <f t="shared" si="99"/>
        <v>2162159226.5873876</v>
      </c>
    </row>
    <row r="97" spans="1:50" x14ac:dyDescent="0.15">
      <c r="C97" s="7">
        <v>8</v>
      </c>
      <c r="D97" s="7">
        <f t="shared" si="100"/>
        <v>21.440077440645201</v>
      </c>
      <c r="E97" s="10">
        <f t="shared" si="101"/>
        <v>20.3331057283871</v>
      </c>
      <c r="F97" s="7" t="s">
        <v>83</v>
      </c>
      <c r="G97" s="1">
        <v>9</v>
      </c>
      <c r="H97" s="9">
        <f t="shared" si="84"/>
        <v>21.440077440645201</v>
      </c>
      <c r="I97" s="9">
        <f t="shared" si="85"/>
        <v>294.59007744064519</v>
      </c>
      <c r="J97" s="9">
        <f t="shared" si="86"/>
        <v>0.23329421328030986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20.399155304461257</v>
      </c>
      <c r="P97" s="9">
        <f t="shared" si="89"/>
        <v>4.7590048883371487</v>
      </c>
      <c r="Q97" s="12">
        <f t="shared" si="90"/>
        <v>2.1415521997517168</v>
      </c>
      <c r="R97" s="9">
        <f t="shared" si="91"/>
        <v>2.3873737500000001</v>
      </c>
      <c r="S97" s="13">
        <f t="shared" si="92"/>
        <v>0.89703264926646564</v>
      </c>
      <c r="T97" s="2">
        <f t="shared" si="93"/>
        <v>0.51</v>
      </c>
      <c r="U97" s="14">
        <f t="shared" si="94"/>
        <v>0.45748665112589748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0.18438722531445811</v>
      </c>
      <c r="AK97" s="9">
        <f t="shared" si="96"/>
        <v>10.4025</v>
      </c>
      <c r="AL97" s="1">
        <f t="shared" si="97"/>
        <v>0.45</v>
      </c>
      <c r="AM97" s="17">
        <f t="shared" si="98"/>
        <v>129970.66666666667</v>
      </c>
      <c r="AN97" s="1">
        <f t="shared" si="99"/>
        <v>2492951905.5544209</v>
      </c>
    </row>
    <row r="98" spans="1:50" x14ac:dyDescent="0.15">
      <c r="C98" s="7">
        <v>9</v>
      </c>
      <c r="D98" s="7">
        <f t="shared" si="100"/>
        <v>13.403888199500001</v>
      </c>
      <c r="E98" s="10">
        <f t="shared" si="101"/>
        <v>21.440077440645201</v>
      </c>
      <c r="F98" s="7" t="s">
        <v>83</v>
      </c>
      <c r="G98" s="1">
        <v>10</v>
      </c>
      <c r="H98" s="9">
        <f t="shared" si="84"/>
        <v>13.403888199500001</v>
      </c>
      <c r="I98" s="9">
        <f t="shared" si="85"/>
        <v>286.55388819949997</v>
      </c>
      <c r="J98" s="9">
        <f t="shared" si="86"/>
        <v>9.2331188045280524E-2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20.945425416124106</v>
      </c>
      <c r="P98" s="9">
        <f t="shared" si="89"/>
        <v>1.9339160127845529</v>
      </c>
      <c r="Q98" s="12">
        <f t="shared" si="90"/>
        <v>0.8702622057530488</v>
      </c>
      <c r="R98" s="9">
        <f t="shared" si="91"/>
        <v>2.3873737500000001</v>
      </c>
      <c r="S98" s="13">
        <f t="shared" si="92"/>
        <v>0.36452700619375111</v>
      </c>
      <c r="T98" s="2">
        <f t="shared" si="93"/>
        <v>0.51</v>
      </c>
      <c r="U98" s="14">
        <f t="shared" si="94"/>
        <v>0.18590877315881307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9.9300495107382147E-2</v>
      </c>
      <c r="AK98" s="9">
        <f t="shared" si="96"/>
        <v>10.4025</v>
      </c>
      <c r="AL98" s="1">
        <f t="shared" si="97"/>
        <v>0.45</v>
      </c>
      <c r="AM98" s="17">
        <f t="shared" si="98"/>
        <v>129970.66666666667</v>
      </c>
      <c r="AN98" s="1">
        <f t="shared" si="99"/>
        <v>1342562414.930135</v>
      </c>
    </row>
    <row r="99" spans="1:50" x14ac:dyDescent="0.15">
      <c r="C99" s="7">
        <v>10</v>
      </c>
      <c r="D99" s="7">
        <f t="shared" si="100"/>
        <v>7.9485768651290298</v>
      </c>
      <c r="E99" s="10">
        <f t="shared" si="101"/>
        <v>13.403888199500001</v>
      </c>
      <c r="F99" s="7" t="s">
        <v>83</v>
      </c>
      <c r="G99" s="1">
        <v>11</v>
      </c>
      <c r="H99" s="9">
        <f t="shared" si="84"/>
        <v>7.9485768651290298</v>
      </c>
      <c r="I99" s="9">
        <f t="shared" si="85"/>
        <v>281.09857686512902</v>
      </c>
      <c r="J99" s="9">
        <f t="shared" si="86"/>
        <v>4.7748587007370016E-2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18.060933933172574</v>
      </c>
      <c r="O99" s="9">
        <f t="shared" si="102"/>
        <v>6.2558504701669762</v>
      </c>
      <c r="P99" s="9">
        <f t="shared" si="89"/>
        <v>0.2987080204798645</v>
      </c>
      <c r="Q99" s="12">
        <f t="shared" si="90"/>
        <v>0.13441860921593904</v>
      </c>
      <c r="R99" s="9">
        <f t="shared" si="91"/>
        <v>2.3873737500000001</v>
      </c>
      <c r="S99" s="13">
        <f t="shared" si="92"/>
        <v>5.6303965483384844E-2</v>
      </c>
      <c r="T99" s="2">
        <f t="shared" si="93"/>
        <v>0.51</v>
      </c>
      <c r="U99" s="14">
        <f t="shared" si="94"/>
        <v>2.871502239652627E-2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3.8994579252552668E-2</v>
      </c>
      <c r="AK99" s="9">
        <f t="shared" si="96"/>
        <v>10.4025</v>
      </c>
      <c r="AL99" s="1">
        <f t="shared" si="97"/>
        <v>0.45</v>
      </c>
      <c r="AM99" s="17">
        <f t="shared" si="98"/>
        <v>129970.66666666667</v>
      </c>
      <c r="AN99" s="1">
        <f t="shared" si="99"/>
        <v>527214455.81795162</v>
      </c>
    </row>
    <row r="100" spans="1:50" x14ac:dyDescent="0.15">
      <c r="C100" s="7">
        <v>11</v>
      </c>
      <c r="D100" s="7">
        <f t="shared" si="100"/>
        <v>6.0023589835999998</v>
      </c>
      <c r="E100" s="10">
        <f t="shared" si="101"/>
        <v>7.9485768651290298</v>
      </c>
      <c r="F100" s="7" t="s">
        <v>85</v>
      </c>
      <c r="G100" s="1">
        <v>12</v>
      </c>
      <c r="H100" s="9">
        <f t="shared" si="84"/>
        <v>6.0023589835999998</v>
      </c>
      <c r="I100" s="9">
        <f t="shared" si="85"/>
        <v>279.15235898359998</v>
      </c>
      <c r="J100" s="9">
        <f t="shared" si="86"/>
        <v>3.7504276201115259E-2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11.262417449687112</v>
      </c>
      <c r="P100" s="9">
        <f t="shared" si="89"/>
        <v>0.42238881472532558</v>
      </c>
      <c r="Q100" s="12">
        <f t="shared" si="90"/>
        <v>0.1900749666263965</v>
      </c>
      <c r="R100" s="9">
        <f t="shared" si="91"/>
        <v>2.3873737500000001</v>
      </c>
      <c r="S100" s="13">
        <f t="shared" si="92"/>
        <v>7.961676156755787E-2</v>
      </c>
      <c r="T100" s="2">
        <f t="shared" si="93"/>
        <v>0.51</v>
      </c>
      <c r="U100" s="14">
        <f t="shared" si="94"/>
        <v>4.0604548399454515E-2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4.257927134243554E-2</v>
      </c>
      <c r="AK100" s="9">
        <f t="shared" si="96"/>
        <v>10.4025</v>
      </c>
      <c r="AL100" s="1">
        <f t="shared" si="97"/>
        <v>0.45</v>
      </c>
      <c r="AM100" s="17">
        <f t="shared" si="98"/>
        <v>129970.66666666667</v>
      </c>
      <c r="AN100" s="1">
        <f t="shared" si="99"/>
        <v>575680204.79301715</v>
      </c>
      <c r="AO100" s="1">
        <f>SUM(AN89:AN100)</f>
        <v>11773914378.225653</v>
      </c>
    </row>
    <row r="101" spans="1:50" x14ac:dyDescent="0.15">
      <c r="C101" s="7">
        <v>12</v>
      </c>
      <c r="D101" s="7">
        <f t="shared" si="100"/>
        <v>3.9892578455161298</v>
      </c>
      <c r="E101" s="10">
        <f t="shared" si="101"/>
        <v>6.0023589835999998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2.0454492775161301</v>
      </c>
      <c r="E105" s="7"/>
      <c r="F105" s="7"/>
      <c r="G105" s="1">
        <v>1</v>
      </c>
      <c r="H105" s="9">
        <f t="shared" ref="H105:H116" si="103">E106</f>
        <v>2.0454492775161301</v>
      </c>
      <c r="I105" s="9">
        <f t="shared" ref="I105:I116" si="104">H105+273.15</f>
        <v>275.1954492775161</v>
      </c>
      <c r="J105" s="9">
        <f t="shared" ref="J105:J116" si="105">EXP(($C$15*(I105-$C$13))/($C$16*I105*$C$13))</f>
        <v>2.2712914672421824E-2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1.4715475018972602E-2</v>
      </c>
      <c r="Q105" s="12">
        <f t="shared" ref="Q105:Q116" si="109">P105*$B$107</f>
        <v>4.41464250569178E-3</v>
      </c>
      <c r="R105" s="9">
        <f t="shared" ref="R105:R116" si="110">L105*$B$107</f>
        <v>0.19436706250000002</v>
      </c>
      <c r="S105" s="13">
        <f t="shared" ref="S105:S116" si="111">Q105/R105</f>
        <v>2.2712914672421824E-2</v>
      </c>
      <c r="T105" s="2">
        <f t="shared" ref="T105:T116" si="112">$B$106/100</f>
        <v>0.01</v>
      </c>
      <c r="U105" s="14">
        <f t="shared" ref="U105:U116" si="113">S105*T105</f>
        <v>2.2712914672421824E-4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5.7171291467242183E-3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2809.6666666666665</v>
      </c>
      <c r="AX105" s="1">
        <f t="shared" ref="AX105:AX116" si="120">AW105*10000*AV105*0.67*AU105*AT105</f>
        <v>2091848.7300735025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0.98722417609677404</v>
      </c>
      <c r="E106" s="10">
        <f t="shared" ref="E106:E117" si="122">D105</f>
        <v>2.0454492775161301</v>
      </c>
      <c r="F106" s="7" t="s">
        <v>83</v>
      </c>
      <c r="G106" s="1">
        <v>2</v>
      </c>
      <c r="H106" s="9">
        <f t="shared" si="103"/>
        <v>0.98722417609677404</v>
      </c>
      <c r="I106" s="9">
        <f t="shared" si="104"/>
        <v>274.13722417609677</v>
      </c>
      <c r="J106" s="9">
        <f t="shared" si="105"/>
        <v>1.981332103464746E-2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1.2810649416476942</v>
      </c>
      <c r="P106" s="9">
        <f t="shared" si="108"/>
        <v>2.5382150955097681E-2</v>
      </c>
      <c r="Q106" s="12">
        <f t="shared" si="109"/>
        <v>7.6146452865293035E-3</v>
      </c>
      <c r="R106" s="9">
        <f t="shared" si="110"/>
        <v>0.19436706250000002</v>
      </c>
      <c r="S106" s="13">
        <f t="shared" si="111"/>
        <v>3.9176623799257668E-2</v>
      </c>
      <c r="T106" s="2">
        <f t="shared" si="112"/>
        <v>0.01</v>
      </c>
      <c r="U106" s="14">
        <f t="shared" si="113"/>
        <v>3.917662379925767E-4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5.8817662379925771E-3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2809.6666666666665</v>
      </c>
      <c r="AX106" s="1">
        <f t="shared" si="120"/>
        <v>2152088.0357554536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7.9825678571740101E-5</v>
      </c>
      <c r="E107" s="10">
        <f t="shared" si="122"/>
        <v>0.98722417609677404</v>
      </c>
      <c r="F107" s="7" t="s">
        <v>83</v>
      </c>
      <c r="G107" s="1">
        <v>3</v>
      </c>
      <c r="H107" s="9">
        <f t="shared" si="103"/>
        <v>7.9825678571740101E-5</v>
      </c>
      <c r="I107" s="9">
        <f t="shared" si="104"/>
        <v>273.15007982567857</v>
      </c>
      <c r="J107" s="9">
        <f t="shared" si="105"/>
        <v>1.7426556285754569E-2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1.90357299902593</v>
      </c>
      <c r="P107" s="9">
        <f t="shared" si="108"/>
        <v>3.3172722011567998E-2</v>
      </c>
      <c r="Q107" s="12">
        <f t="shared" si="109"/>
        <v>9.9518166034703991E-3</v>
      </c>
      <c r="R107" s="9">
        <f t="shared" si="110"/>
        <v>0.19436706250000002</v>
      </c>
      <c r="S107" s="13">
        <f t="shared" si="111"/>
        <v>5.1201147331587614E-2</v>
      </c>
      <c r="T107" s="2">
        <f t="shared" si="112"/>
        <v>0.01</v>
      </c>
      <c r="U107" s="14">
        <f t="shared" si="113"/>
        <v>5.1201147331587612E-4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6.0020114733158759E-3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2809.6666666666665</v>
      </c>
      <c r="AX107" s="1">
        <f t="shared" si="120"/>
        <v>2196084.7404568954</v>
      </c>
    </row>
    <row r="108" spans="1:50" x14ac:dyDescent="0.15">
      <c r="C108" s="7">
        <v>3</v>
      </c>
      <c r="D108" s="7">
        <f t="shared" si="121"/>
        <v>4.4036550836129003</v>
      </c>
      <c r="E108" s="10">
        <f t="shared" si="122"/>
        <v>7.9825678571740101E-5</v>
      </c>
      <c r="F108" s="7" t="s">
        <v>83</v>
      </c>
      <c r="G108" s="1">
        <v>4</v>
      </c>
      <c r="H108" s="9">
        <f t="shared" si="103"/>
        <v>4.4036550836129003</v>
      </c>
      <c r="I108" s="9">
        <f t="shared" si="104"/>
        <v>277.55365508361285</v>
      </c>
      <c r="J108" s="9">
        <f t="shared" si="105"/>
        <v>3.0678059897292897E-2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2.5182904853476957</v>
      </c>
      <c r="P108" s="9">
        <f t="shared" si="108"/>
        <v>7.7256266348279409E-2</v>
      </c>
      <c r="Q108" s="12">
        <f t="shared" si="109"/>
        <v>2.3176879904483822E-2</v>
      </c>
      <c r="R108" s="9">
        <f t="shared" si="110"/>
        <v>0.19436706250000002</v>
      </c>
      <c r="S108" s="13">
        <f t="shared" si="111"/>
        <v>0.11924283675627304</v>
      </c>
      <c r="T108" s="2">
        <f t="shared" si="112"/>
        <v>0.01</v>
      </c>
      <c r="U108" s="14">
        <f t="shared" si="113"/>
        <v>1.1924283675627304E-3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6.6824283675627301E-3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2809.6666666666665</v>
      </c>
      <c r="AX108" s="1">
        <f t="shared" si="120"/>
        <v>2445043.4712503692</v>
      </c>
    </row>
    <row r="109" spans="1:50" x14ac:dyDescent="0.15">
      <c r="C109" s="7">
        <v>4</v>
      </c>
      <c r="D109" s="7">
        <f t="shared" si="121"/>
        <v>7.9934507772333303</v>
      </c>
      <c r="E109" s="10">
        <f t="shared" si="122"/>
        <v>4.4036550836129003</v>
      </c>
      <c r="F109" s="7" t="s">
        <v>83</v>
      </c>
      <c r="G109" s="1">
        <v>5</v>
      </c>
      <c r="H109" s="9">
        <f t="shared" si="103"/>
        <v>7.9934507772333303</v>
      </c>
      <c r="I109" s="9">
        <f t="shared" si="104"/>
        <v>281.14345077723328</v>
      </c>
      <c r="J109" s="9">
        <f t="shared" si="105"/>
        <v>4.801330575470697E-2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2.3189825080494457</v>
      </c>
      <c r="O109" s="9">
        <f t="shared" si="123"/>
        <v>0.76994191928330435</v>
      </c>
      <c r="P109" s="9">
        <f t="shared" si="108"/>
        <v>3.6967456783915206E-2</v>
      </c>
      <c r="Q109" s="12">
        <f t="shared" si="109"/>
        <v>1.1090237035174562E-2</v>
      </c>
      <c r="R109" s="9">
        <f t="shared" si="110"/>
        <v>0.19436706250000002</v>
      </c>
      <c r="S109" s="13">
        <f t="shared" si="111"/>
        <v>5.7058211882862413E-2</v>
      </c>
      <c r="T109" s="2">
        <f t="shared" si="112"/>
        <v>0.01</v>
      </c>
      <c r="U109" s="14">
        <f t="shared" si="113"/>
        <v>5.7058211882862417E-4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6.0605821188286241E-3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2809.6666666666665</v>
      </c>
      <c r="AX109" s="1">
        <f t="shared" si="120"/>
        <v>2217515.2394522922</v>
      </c>
    </row>
    <row r="110" spans="1:50" x14ac:dyDescent="0.15">
      <c r="C110" s="7">
        <v>5</v>
      </c>
      <c r="D110" s="7">
        <f t="shared" si="121"/>
        <v>12.447460226128999</v>
      </c>
      <c r="E110" s="10">
        <f t="shared" si="122"/>
        <v>7.9934507772333303</v>
      </c>
      <c r="F110" s="7" t="s">
        <v>85</v>
      </c>
      <c r="G110" s="1">
        <v>6</v>
      </c>
      <c r="H110" s="9">
        <f t="shared" si="103"/>
        <v>12.447460226128999</v>
      </c>
      <c r="I110" s="9">
        <f t="shared" si="104"/>
        <v>285.59746022612899</v>
      </c>
      <c r="J110" s="9">
        <f t="shared" si="105"/>
        <v>8.2400468371063365E-2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1.3808646708327228</v>
      </c>
      <c r="P110" s="9">
        <f t="shared" si="108"/>
        <v>0.1137838956336706</v>
      </c>
      <c r="Q110" s="12">
        <f t="shared" si="109"/>
        <v>3.4135168690101178E-2</v>
      </c>
      <c r="R110" s="9">
        <f t="shared" si="110"/>
        <v>0.19436706250000002</v>
      </c>
      <c r="S110" s="13">
        <f t="shared" si="111"/>
        <v>0.17562218747891595</v>
      </c>
      <c r="T110" s="2">
        <f t="shared" si="112"/>
        <v>0.01</v>
      </c>
      <c r="U110" s="14">
        <f t="shared" si="113"/>
        <v>1.7562218747891596E-3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7.2462218747891593E-3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2809.6666666666665</v>
      </c>
      <c r="AX110" s="1">
        <f t="shared" si="120"/>
        <v>2651330.700705566</v>
      </c>
    </row>
    <row r="111" spans="1:50" x14ac:dyDescent="0.15">
      <c r="C111" s="7">
        <v>6</v>
      </c>
      <c r="D111" s="7">
        <f t="shared" si="121"/>
        <v>16.056877347333302</v>
      </c>
      <c r="E111" s="10">
        <f t="shared" si="122"/>
        <v>12.447460226128999</v>
      </c>
      <c r="F111" s="7" t="s">
        <v>83</v>
      </c>
      <c r="G111" s="1">
        <v>7</v>
      </c>
      <c r="H111" s="9">
        <f t="shared" si="103"/>
        <v>16.056877347333302</v>
      </c>
      <c r="I111" s="9">
        <f t="shared" si="104"/>
        <v>289.20687734733326</v>
      </c>
      <c r="J111" s="9">
        <f t="shared" si="105"/>
        <v>0.12610080592556705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1.9149709835323856</v>
      </c>
      <c r="P111" s="9">
        <f t="shared" si="108"/>
        <v>0.24147938434750962</v>
      </c>
      <c r="Q111" s="12">
        <f t="shared" si="109"/>
        <v>7.2443815304252882E-2</v>
      </c>
      <c r="R111" s="9">
        <f t="shared" si="110"/>
        <v>0.19436706250000002</v>
      </c>
      <c r="S111" s="13">
        <f t="shared" si="111"/>
        <v>0.3727165208572974</v>
      </c>
      <c r="T111" s="2">
        <f t="shared" si="112"/>
        <v>0.01</v>
      </c>
      <c r="U111" s="14">
        <f t="shared" si="113"/>
        <v>3.7271652085729742E-3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1.3677165208572973E-2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2809.6666666666665</v>
      </c>
      <c r="AX111" s="1">
        <f t="shared" si="120"/>
        <v>5004357.9457973326</v>
      </c>
    </row>
    <row r="112" spans="1:50" x14ac:dyDescent="0.15">
      <c r="C112" s="7">
        <v>7</v>
      </c>
      <c r="D112" s="7">
        <f t="shared" si="121"/>
        <v>20.3331057283871</v>
      </c>
      <c r="E112" s="10">
        <f t="shared" si="122"/>
        <v>16.056877347333302</v>
      </c>
      <c r="F112" s="7" t="s">
        <v>83</v>
      </c>
      <c r="G112" s="1">
        <v>8</v>
      </c>
      <c r="H112" s="9">
        <f t="shared" si="103"/>
        <v>20.3331057283871</v>
      </c>
      <c r="I112" s="9">
        <f t="shared" si="104"/>
        <v>293.4831057283871</v>
      </c>
      <c r="J112" s="9">
        <f t="shared" si="105"/>
        <v>0.20595001667152321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2.3213818075182093</v>
      </c>
      <c r="P112" s="9">
        <f t="shared" si="108"/>
        <v>0.47808862195934587</v>
      </c>
      <c r="Q112" s="12">
        <f t="shared" si="109"/>
        <v>0.14342658658780374</v>
      </c>
      <c r="R112" s="9">
        <f t="shared" si="110"/>
        <v>0.19436706250000002</v>
      </c>
      <c r="S112" s="13">
        <f t="shared" si="111"/>
        <v>0.73791610956616549</v>
      </c>
      <c r="T112" s="2">
        <f t="shared" si="112"/>
        <v>0.01</v>
      </c>
      <c r="U112" s="14">
        <f t="shared" si="113"/>
        <v>7.3791610956616552E-3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1.7329161095661655E-2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2809.6666666666665</v>
      </c>
      <c r="AX112" s="1">
        <f t="shared" si="120"/>
        <v>6340592.0525635444</v>
      </c>
    </row>
    <row r="113" spans="1:53" x14ac:dyDescent="0.15">
      <c r="C113" s="7">
        <v>8</v>
      </c>
      <c r="D113" s="7">
        <f t="shared" si="121"/>
        <v>21.440077440645201</v>
      </c>
      <c r="E113" s="10">
        <f t="shared" si="122"/>
        <v>20.3331057283871</v>
      </c>
      <c r="F113" s="7" t="s">
        <v>83</v>
      </c>
      <c r="G113" s="1">
        <v>9</v>
      </c>
      <c r="H113" s="9">
        <f t="shared" si="103"/>
        <v>21.440077440645201</v>
      </c>
      <c r="I113" s="9">
        <f t="shared" si="104"/>
        <v>294.59007744064519</v>
      </c>
      <c r="J113" s="9">
        <f t="shared" si="105"/>
        <v>0.23329421328030986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2.491183393892197</v>
      </c>
      <c r="P113" s="9">
        <f t="shared" si="108"/>
        <v>0.58117867001505241</v>
      </c>
      <c r="Q113" s="12">
        <f t="shared" si="109"/>
        <v>0.17435360100451572</v>
      </c>
      <c r="R113" s="9">
        <f t="shared" si="110"/>
        <v>0.19436706250000002</v>
      </c>
      <c r="S113" s="13">
        <f t="shared" si="111"/>
        <v>0.89703264926646564</v>
      </c>
      <c r="T113" s="2">
        <f t="shared" si="112"/>
        <v>0.01</v>
      </c>
      <c r="U113" s="14">
        <f t="shared" si="113"/>
        <v>8.9703264926646563E-3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1.8920326492664657E-2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2809.6666666666665</v>
      </c>
      <c r="AX113" s="1">
        <f t="shared" si="120"/>
        <v>6922785.8826547833</v>
      </c>
    </row>
    <row r="114" spans="1:53" x14ac:dyDescent="0.15">
      <c r="C114" s="7">
        <v>9</v>
      </c>
      <c r="D114" s="7">
        <f t="shared" si="121"/>
        <v>13.403888199500001</v>
      </c>
      <c r="E114" s="10">
        <f t="shared" si="122"/>
        <v>21.440077440645201</v>
      </c>
      <c r="F114" s="7" t="s">
        <v>83</v>
      </c>
      <c r="G114" s="1">
        <v>10</v>
      </c>
      <c r="H114" s="9">
        <f t="shared" si="103"/>
        <v>13.403888199500001</v>
      </c>
      <c r="I114" s="9">
        <f t="shared" si="104"/>
        <v>286.55388819949997</v>
      </c>
      <c r="J114" s="9">
        <f t="shared" si="105"/>
        <v>9.2331188045280524E-2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2.5578949322104783</v>
      </c>
      <c r="P114" s="9">
        <f t="shared" si="108"/>
        <v>0.23617347798599575</v>
      </c>
      <c r="Q114" s="12">
        <f t="shared" si="109"/>
        <v>7.0852043395798717E-2</v>
      </c>
      <c r="R114" s="9">
        <f t="shared" si="110"/>
        <v>0.19436706250000002</v>
      </c>
      <c r="S114" s="13">
        <f t="shared" si="111"/>
        <v>0.36452700619375111</v>
      </c>
      <c r="T114" s="2">
        <f t="shared" si="112"/>
        <v>0.01</v>
      </c>
      <c r="U114" s="14">
        <f t="shared" si="113"/>
        <v>3.645270061937511E-3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1.359527006193751E-2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2809.6666666666665</v>
      </c>
      <c r="AX114" s="1">
        <f t="shared" si="120"/>
        <v>4974393.2110341284</v>
      </c>
    </row>
    <row r="115" spans="1:53" x14ac:dyDescent="0.15">
      <c r="C115" s="7">
        <v>10</v>
      </c>
      <c r="D115" s="7">
        <f t="shared" si="121"/>
        <v>7.9485768651290298</v>
      </c>
      <c r="E115" s="10">
        <f t="shared" si="122"/>
        <v>13.403888199500001</v>
      </c>
      <c r="F115" s="7" t="s">
        <v>83</v>
      </c>
      <c r="G115" s="1">
        <v>11</v>
      </c>
      <c r="H115" s="9">
        <f t="shared" si="103"/>
        <v>7.9485768651290298</v>
      </c>
      <c r="I115" s="9">
        <f t="shared" si="104"/>
        <v>281.09857686512902</v>
      </c>
      <c r="J115" s="9">
        <f t="shared" si="105"/>
        <v>4.7748587007370016E-2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2.2056353815132583</v>
      </c>
      <c r="O115" s="9">
        <f t="shared" si="123"/>
        <v>0.76397628104455784</v>
      </c>
      <c r="P115" s="9">
        <f t="shared" si="108"/>
        <v>3.647878792702304E-2</v>
      </c>
      <c r="Q115" s="12">
        <f t="shared" si="109"/>
        <v>1.0943636378106912E-2</v>
      </c>
      <c r="R115" s="9">
        <f t="shared" si="110"/>
        <v>0.19436706250000002</v>
      </c>
      <c r="S115" s="13">
        <f t="shared" si="111"/>
        <v>5.6303965483384871E-2</v>
      </c>
      <c r="T115" s="2">
        <f t="shared" si="112"/>
        <v>0.01</v>
      </c>
      <c r="U115" s="14">
        <f t="shared" si="113"/>
        <v>5.630396548338487E-4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6.0530396548338491E-3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2809.6666666666665</v>
      </c>
      <c r="AX115" s="1">
        <f t="shared" si="120"/>
        <v>2214755.5162898139</v>
      </c>
    </row>
    <row r="116" spans="1:53" x14ac:dyDescent="0.15">
      <c r="C116" s="7">
        <v>11</v>
      </c>
      <c r="D116" s="7">
        <f t="shared" si="121"/>
        <v>6.0023589835999998</v>
      </c>
      <c r="E116" s="10">
        <f t="shared" si="122"/>
        <v>7.9485768651290298</v>
      </c>
      <c r="F116" s="7" t="s">
        <v>85</v>
      </c>
      <c r="G116" s="1">
        <v>12</v>
      </c>
      <c r="H116" s="9">
        <f t="shared" si="103"/>
        <v>6.0023589835999998</v>
      </c>
      <c r="I116" s="9">
        <f t="shared" si="104"/>
        <v>279.15235898359998</v>
      </c>
      <c r="J116" s="9">
        <f t="shared" si="105"/>
        <v>3.7504276201115259E-2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1.3753877014508684</v>
      </c>
      <c r="P116" s="9">
        <f t="shared" si="108"/>
        <v>5.1582920238830425E-2</v>
      </c>
      <c r="Q116" s="12">
        <f t="shared" si="109"/>
        <v>1.5474876071649126E-2</v>
      </c>
      <c r="R116" s="9">
        <f t="shared" si="110"/>
        <v>0.19436706250000002</v>
      </c>
      <c r="S116" s="13">
        <f t="shared" si="111"/>
        <v>7.9616761567557898E-2</v>
      </c>
      <c r="T116" s="2">
        <f t="shared" si="112"/>
        <v>0.01</v>
      </c>
      <c r="U116" s="14">
        <f t="shared" si="113"/>
        <v>7.9616761567557896E-4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6.2861676156755787E-3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2809.6666666666665</v>
      </c>
      <c r="AX116" s="1">
        <f t="shared" si="120"/>
        <v>2300055.046231484</v>
      </c>
      <c r="AY116" s="1">
        <f>SUM(AX105:AX116)</f>
        <v>41510850.572265163</v>
      </c>
    </row>
    <row r="117" spans="1:53" x14ac:dyDescent="0.15">
      <c r="C117" s="7">
        <v>12</v>
      </c>
      <c r="D117" s="7">
        <f t="shared" si="121"/>
        <v>3.9892578455161298</v>
      </c>
      <c r="E117" s="10">
        <f t="shared" si="122"/>
        <v>6.0023589835999998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2.0454492775161301</v>
      </c>
      <c r="E121" s="7"/>
      <c r="F121" s="7"/>
      <c r="G121" s="1">
        <v>1</v>
      </c>
      <c r="H121" s="9">
        <f t="shared" ref="H121:H132" si="124">E122</f>
        <v>2.0454492775161301</v>
      </c>
      <c r="I121" s="9">
        <f t="shared" ref="I121:I132" si="125">H121+273.15</f>
        <v>275.1954492775161</v>
      </c>
      <c r="J121" s="9">
        <f t="shared" ref="J121:J132" si="126">EXP(($C$15*(I121-$C$13))/($C$16*I121*$C$13))</f>
        <v>2.2712914672421824E-2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6.4663668072384934E-3</v>
      </c>
      <c r="Q121" s="12">
        <f t="shared" ref="Q121:Q132" si="130">P121*$B$123</f>
        <v>2.1339010463887029E-3</v>
      </c>
      <c r="R121" s="9">
        <f t="shared" ref="R121:R132" si="131">L121*$B$123</f>
        <v>9.3951000000000007E-2</v>
      </c>
      <c r="S121" s="13">
        <f t="shared" ref="S121:S132" si="132">Q121/R121</f>
        <v>2.2712914672421824E-2</v>
      </c>
      <c r="T121" s="2">
        <f t="shared" ref="T121:T132" si="133">$B$122/100</f>
        <v>0.01</v>
      </c>
      <c r="U121" s="14">
        <f t="shared" ref="U121:U132" si="134">S121*T121</f>
        <v>2.2712914672421824E-4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5.7171291467242183E-3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0.98722417609677404</v>
      </c>
      <c r="E122" s="10">
        <f t="shared" ref="E122:E133" si="145">D121</f>
        <v>2.0454492775161301</v>
      </c>
      <c r="F122" s="7" t="s">
        <v>83</v>
      </c>
      <c r="G122" s="1">
        <v>2</v>
      </c>
      <c r="H122" s="9">
        <f t="shared" si="124"/>
        <v>0.98722417609677404</v>
      </c>
      <c r="I122" s="9">
        <f t="shared" si="125"/>
        <v>274.13722417609677</v>
      </c>
      <c r="J122" s="9">
        <f t="shared" si="126"/>
        <v>1.981332103464746E-2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0.56293363319276157</v>
      </c>
      <c r="P122" s="9">
        <f t="shared" si="129"/>
        <v>1.1153584795648661E-2</v>
      </c>
      <c r="Q122" s="12">
        <f t="shared" si="130"/>
        <v>3.6806829825640581E-3</v>
      </c>
      <c r="R122" s="9">
        <f t="shared" si="131"/>
        <v>9.3951000000000007E-2</v>
      </c>
      <c r="S122" s="13">
        <f t="shared" si="132"/>
        <v>3.9176623799257675E-2</v>
      </c>
      <c r="T122" s="2">
        <f t="shared" si="133"/>
        <v>0.01</v>
      </c>
      <c r="U122" s="14">
        <f t="shared" si="134"/>
        <v>3.9176623799257675E-4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5.8817662379925771E-3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7.9825678571740101E-5</v>
      </c>
      <c r="E123" s="10">
        <f t="shared" si="145"/>
        <v>0.98722417609677404</v>
      </c>
      <c r="F123" s="7" t="s">
        <v>83</v>
      </c>
      <c r="G123" s="1">
        <v>3</v>
      </c>
      <c r="H123" s="9">
        <f t="shared" si="124"/>
        <v>7.9825678571740101E-5</v>
      </c>
      <c r="I123" s="9">
        <f t="shared" si="125"/>
        <v>273.15007982567857</v>
      </c>
      <c r="J123" s="9">
        <f t="shared" si="126"/>
        <v>1.7426556285754569E-2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0.83648004839711299</v>
      </c>
      <c r="P123" s="9">
        <f t="shared" si="129"/>
        <v>1.4576966645302995E-2</v>
      </c>
      <c r="Q123" s="12">
        <f t="shared" si="130"/>
        <v>4.8103989929499883E-3</v>
      </c>
      <c r="R123" s="9">
        <f t="shared" si="131"/>
        <v>9.3951000000000007E-2</v>
      </c>
      <c r="S123" s="13">
        <f t="shared" si="132"/>
        <v>5.1201147331587614E-2</v>
      </c>
      <c r="T123" s="2">
        <f t="shared" si="133"/>
        <v>0.01</v>
      </c>
      <c r="U123" s="14">
        <f t="shared" si="134"/>
        <v>5.1201147331587612E-4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6.0020114733158759E-3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4.4036550836129003</v>
      </c>
      <c r="E124" s="10">
        <f t="shared" si="145"/>
        <v>7.9825678571740101E-5</v>
      </c>
      <c r="F124" s="7" t="s">
        <v>83</v>
      </c>
      <c r="G124" s="1">
        <v>4</v>
      </c>
      <c r="H124" s="9">
        <f t="shared" si="124"/>
        <v>4.4036550836129003</v>
      </c>
      <c r="I124" s="9">
        <f t="shared" si="125"/>
        <v>277.55365508361285</v>
      </c>
      <c r="J124" s="9">
        <f t="shared" si="126"/>
        <v>3.0678059897292897E-2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1.10660308175181</v>
      </c>
      <c r="P124" s="9">
        <f t="shared" si="129"/>
        <v>3.3948435624510935E-2</v>
      </c>
      <c r="Q124" s="12">
        <f t="shared" si="130"/>
        <v>1.120298375608861E-2</v>
      </c>
      <c r="R124" s="9">
        <f t="shared" si="131"/>
        <v>9.3951000000000007E-2</v>
      </c>
      <c r="S124" s="13">
        <f t="shared" si="132"/>
        <v>0.11924283675627305</v>
      </c>
      <c r="T124" s="2">
        <f t="shared" si="133"/>
        <v>0.01</v>
      </c>
      <c r="U124" s="14">
        <f t="shared" si="134"/>
        <v>1.1924283675627306E-3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6.6824283675627309E-3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7.9934507772333303</v>
      </c>
      <c r="E125" s="10">
        <f t="shared" si="145"/>
        <v>4.4036550836129003</v>
      </c>
      <c r="F125" s="7" t="s">
        <v>83</v>
      </c>
      <c r="G125" s="1">
        <v>5</v>
      </c>
      <c r="H125" s="9">
        <f t="shared" si="124"/>
        <v>7.9934507772333303</v>
      </c>
      <c r="I125" s="9">
        <f t="shared" si="125"/>
        <v>281.14345077723328</v>
      </c>
      <c r="J125" s="9">
        <f t="shared" si="126"/>
        <v>4.801330575470697E-2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1.019021913820934</v>
      </c>
      <c r="O125" s="9">
        <f t="shared" si="146"/>
        <v>0.33833273230636496</v>
      </c>
      <c r="P125" s="9">
        <f t="shared" si="129"/>
        <v>1.6244472923050927E-2</v>
      </c>
      <c r="Q125" s="12">
        <f t="shared" si="130"/>
        <v>5.360676064606806E-3</v>
      </c>
      <c r="R125" s="9">
        <f t="shared" si="131"/>
        <v>9.3951000000000007E-2</v>
      </c>
      <c r="S125" s="13">
        <f t="shared" si="132"/>
        <v>5.7058211882862406E-2</v>
      </c>
      <c r="T125" s="2">
        <f t="shared" si="133"/>
        <v>0.01</v>
      </c>
      <c r="U125" s="14">
        <f t="shared" si="134"/>
        <v>5.7058211882862406E-4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6.0605821188286241E-3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12.447460226128999</v>
      </c>
      <c r="E126" s="10">
        <f t="shared" si="145"/>
        <v>7.9934507772333303</v>
      </c>
      <c r="F126" s="7" t="s">
        <v>85</v>
      </c>
      <c r="G126" s="1">
        <v>6</v>
      </c>
      <c r="H126" s="9">
        <f t="shared" si="124"/>
        <v>12.447460226128999</v>
      </c>
      <c r="I126" s="9">
        <f t="shared" si="125"/>
        <v>285.59746022612899</v>
      </c>
      <c r="J126" s="9">
        <f t="shared" si="126"/>
        <v>8.2400468371063365E-2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0.60678825938331393</v>
      </c>
      <c r="P126" s="9">
        <f t="shared" si="129"/>
        <v>4.9999636775247353E-2</v>
      </c>
      <c r="Q126" s="12">
        <f t="shared" si="130"/>
        <v>1.6499880135831629E-2</v>
      </c>
      <c r="R126" s="9">
        <f t="shared" si="131"/>
        <v>9.3951000000000007E-2</v>
      </c>
      <c r="S126" s="13">
        <f t="shared" si="132"/>
        <v>0.17562218747891589</v>
      </c>
      <c r="T126" s="2">
        <f t="shared" si="133"/>
        <v>0.01</v>
      </c>
      <c r="U126" s="14">
        <f t="shared" si="134"/>
        <v>1.7562218747891589E-3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7.2462218747891593E-3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16.056877347333302</v>
      </c>
      <c r="E127" s="10">
        <f t="shared" si="145"/>
        <v>12.447460226128999</v>
      </c>
      <c r="F127" s="7" t="s">
        <v>83</v>
      </c>
      <c r="G127" s="1">
        <v>7</v>
      </c>
      <c r="H127" s="9">
        <f t="shared" si="124"/>
        <v>16.056877347333302</v>
      </c>
      <c r="I127" s="9">
        <f t="shared" si="125"/>
        <v>289.20687734733326</v>
      </c>
      <c r="J127" s="9">
        <f t="shared" si="126"/>
        <v>0.12610080592556705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0.84148862260806667</v>
      </c>
      <c r="P127" s="9">
        <f t="shared" si="129"/>
        <v>0.10611239348807255</v>
      </c>
      <c r="Q127" s="12">
        <f t="shared" si="130"/>
        <v>3.5017089851063943E-2</v>
      </c>
      <c r="R127" s="9">
        <f t="shared" si="131"/>
        <v>9.3951000000000007E-2</v>
      </c>
      <c r="S127" s="13">
        <f t="shared" si="132"/>
        <v>0.37271652085729734</v>
      </c>
      <c r="T127" s="2">
        <f t="shared" si="133"/>
        <v>0.01</v>
      </c>
      <c r="U127" s="14">
        <f t="shared" si="134"/>
        <v>3.7271652085729733E-3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1.3677165208572973E-2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20.3331057283871</v>
      </c>
      <c r="E128" s="10">
        <f t="shared" si="145"/>
        <v>16.056877347333302</v>
      </c>
      <c r="F128" s="7" t="s">
        <v>83</v>
      </c>
      <c r="G128" s="1">
        <v>8</v>
      </c>
      <c r="H128" s="9">
        <f t="shared" si="124"/>
        <v>20.3331057283871</v>
      </c>
      <c r="I128" s="9">
        <f t="shared" si="125"/>
        <v>293.4831057283871</v>
      </c>
      <c r="J128" s="9">
        <f t="shared" si="126"/>
        <v>0.20595001667152321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1.0200762291199941</v>
      </c>
      <c r="P128" s="9">
        <f t="shared" si="129"/>
        <v>0.2100847163934873</v>
      </c>
      <c r="Q128" s="12">
        <f t="shared" si="130"/>
        <v>6.9327956409850816E-2</v>
      </c>
      <c r="R128" s="9">
        <f t="shared" si="131"/>
        <v>9.3951000000000007E-2</v>
      </c>
      <c r="S128" s="13">
        <f t="shared" si="132"/>
        <v>0.73791610956616549</v>
      </c>
      <c r="T128" s="2">
        <f t="shared" si="133"/>
        <v>0.01</v>
      </c>
      <c r="U128" s="14">
        <f t="shared" si="134"/>
        <v>7.3791610956616552E-3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1.7329161095661655E-2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21.440077440645201</v>
      </c>
      <c r="E129" s="10">
        <f t="shared" si="145"/>
        <v>20.3331057283871</v>
      </c>
      <c r="F129" s="7" t="s">
        <v>83</v>
      </c>
      <c r="G129" s="1">
        <v>9</v>
      </c>
      <c r="H129" s="9">
        <f t="shared" si="124"/>
        <v>21.440077440645201</v>
      </c>
      <c r="I129" s="9">
        <f t="shared" si="125"/>
        <v>294.59007744064519</v>
      </c>
      <c r="J129" s="9">
        <f t="shared" si="126"/>
        <v>0.23329421328030986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1.0946915127265067</v>
      </c>
      <c r="P129" s="9">
        <f t="shared" si="129"/>
        <v>0.25538519524616266</v>
      </c>
      <c r="Q129" s="12">
        <f t="shared" si="130"/>
        <v>8.4277114431233674E-2</v>
      </c>
      <c r="R129" s="9">
        <f t="shared" si="131"/>
        <v>9.3951000000000007E-2</v>
      </c>
      <c r="S129" s="13">
        <f t="shared" si="132"/>
        <v>0.8970326492664652</v>
      </c>
      <c r="T129" s="2">
        <f t="shared" si="133"/>
        <v>0.01</v>
      </c>
      <c r="U129" s="14">
        <f t="shared" si="134"/>
        <v>8.9703264926646528E-3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1.8920326492664653E-2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13.403888199500001</v>
      </c>
      <c r="E130" s="10">
        <f t="shared" si="145"/>
        <v>21.440077440645201</v>
      </c>
      <c r="F130" s="7" t="s">
        <v>83</v>
      </c>
      <c r="G130" s="1">
        <v>10</v>
      </c>
      <c r="H130" s="9">
        <f t="shared" si="124"/>
        <v>13.403888199500001</v>
      </c>
      <c r="I130" s="9">
        <f t="shared" si="125"/>
        <v>286.55388819949997</v>
      </c>
      <c r="J130" s="9">
        <f t="shared" si="126"/>
        <v>9.2331188045280524E-2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1.1240063174803439</v>
      </c>
      <c r="P130" s="9">
        <f t="shared" si="129"/>
        <v>0.10378083866336091</v>
      </c>
      <c r="Q130" s="12">
        <f t="shared" si="130"/>
        <v>3.42476767589091E-2</v>
      </c>
      <c r="R130" s="9">
        <f t="shared" si="131"/>
        <v>9.3951000000000007E-2</v>
      </c>
      <c r="S130" s="13">
        <f t="shared" si="132"/>
        <v>0.36452700619375095</v>
      </c>
      <c r="T130" s="2">
        <f t="shared" si="133"/>
        <v>0.01</v>
      </c>
      <c r="U130" s="14">
        <f t="shared" si="134"/>
        <v>3.6452700619375097E-3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1.359527006193751E-2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7.9485768651290298</v>
      </c>
      <c r="E131" s="10">
        <f t="shared" si="145"/>
        <v>13.403888199500001</v>
      </c>
      <c r="F131" s="7" t="s">
        <v>83</v>
      </c>
      <c r="G131" s="1">
        <v>11</v>
      </c>
      <c r="H131" s="9">
        <f t="shared" si="124"/>
        <v>7.9485768651290298</v>
      </c>
      <c r="I131" s="9">
        <f t="shared" si="125"/>
        <v>281.09857686512902</v>
      </c>
      <c r="J131" s="9">
        <f t="shared" si="126"/>
        <v>4.7748587007370016E-2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0.96921420487613374</v>
      </c>
      <c r="O131" s="9">
        <f t="shared" si="146"/>
        <v>0.3357112739408491</v>
      </c>
      <c r="P131" s="9">
        <f t="shared" si="129"/>
        <v>1.6029738973119663E-2</v>
      </c>
      <c r="Q131" s="12">
        <f t="shared" si="130"/>
        <v>5.2898138611294889E-3</v>
      </c>
      <c r="R131" s="9">
        <f t="shared" si="131"/>
        <v>9.3951000000000007E-2</v>
      </c>
      <c r="S131" s="13">
        <f t="shared" si="132"/>
        <v>5.6303965483384837E-2</v>
      </c>
      <c r="T131" s="2">
        <f t="shared" si="133"/>
        <v>0.01</v>
      </c>
      <c r="U131" s="14">
        <f t="shared" si="134"/>
        <v>5.6303965483384837E-4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6.0530396548338482E-3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6.0023589835999998</v>
      </c>
      <c r="E132" s="10">
        <f t="shared" si="145"/>
        <v>7.9485768651290298</v>
      </c>
      <c r="F132" s="7" t="s">
        <v>85</v>
      </c>
      <c r="G132" s="1">
        <v>12</v>
      </c>
      <c r="H132" s="9">
        <f t="shared" si="124"/>
        <v>6.0023589835999998</v>
      </c>
      <c r="I132" s="9">
        <f t="shared" si="125"/>
        <v>279.15235898359998</v>
      </c>
      <c r="J132" s="9">
        <f t="shared" si="126"/>
        <v>3.7504276201115259E-2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0.60438153496772951</v>
      </c>
      <c r="P132" s="9">
        <f t="shared" si="129"/>
        <v>2.2666892018283726E-2</v>
      </c>
      <c r="Q132" s="12">
        <f t="shared" si="130"/>
        <v>7.4800743660336302E-3</v>
      </c>
      <c r="R132" s="9">
        <f t="shared" si="131"/>
        <v>9.3951000000000007E-2</v>
      </c>
      <c r="S132" s="13">
        <f t="shared" si="132"/>
        <v>7.961676156755787E-2</v>
      </c>
      <c r="T132" s="2">
        <f t="shared" si="133"/>
        <v>0.01</v>
      </c>
      <c r="U132" s="14">
        <f t="shared" si="134"/>
        <v>7.9616761567557874E-4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6.2861676156755787E-3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3.9892578455161298</v>
      </c>
      <c r="E133" s="10">
        <f t="shared" si="145"/>
        <v>6.0023589835999998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2.0454492775161301</v>
      </c>
      <c r="E136" s="7"/>
      <c r="F136" s="7"/>
      <c r="G136" s="1">
        <v>1</v>
      </c>
      <c r="H136" s="9">
        <f t="shared" ref="H136:H147" si="147">E137</f>
        <v>2.0454492775161301</v>
      </c>
      <c r="I136" s="9">
        <f t="shared" ref="I136:I147" si="148">H136+273.15</f>
        <v>275.1954492775161</v>
      </c>
      <c r="J136" s="9">
        <f t="shared" ref="J136:J147" si="149">EXP(($C$15*(I136-$C$13))/($C$16*I136*$C$13))</f>
        <v>2.2712914672421824E-2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1.7240190563529552E-2</v>
      </c>
      <c r="Q136" s="12">
        <f t="shared" ref="Q136:Q147" si="153">P136*$B$138</f>
        <v>4.4824495465176839E-3</v>
      </c>
      <c r="R136" s="9">
        <f t="shared" ref="R136:R147" si="154">L136*$B$138</f>
        <v>0.19735245833333334</v>
      </c>
      <c r="S136" s="13">
        <f t="shared" ref="S136:S147" si="155">Q136/R136</f>
        <v>2.2712914672421827E-2</v>
      </c>
      <c r="T136" s="2">
        <f t="shared" ref="T136:T147" si="156">$B$137/100</f>
        <v>0.01</v>
      </c>
      <c r="U136" s="14">
        <f t="shared" ref="U136:U147" si="157">S136*T136</f>
        <v>2.2712914672421827E-4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5.7171291467242183E-3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0.98722417609677404</v>
      </c>
      <c r="E137" s="10">
        <f t="shared" ref="E137:E148" si="166">D136</f>
        <v>2.0454492775161301</v>
      </c>
      <c r="F137" s="7" t="s">
        <v>83</v>
      </c>
      <c r="G137" s="1">
        <v>2</v>
      </c>
      <c r="H137" s="9">
        <f t="shared" si="147"/>
        <v>0.98722417609677404</v>
      </c>
      <c r="I137" s="9">
        <f t="shared" si="148"/>
        <v>274.13722417609677</v>
      </c>
      <c r="J137" s="9">
        <f t="shared" si="149"/>
        <v>1.981332103464746E-2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1.5008556427698039</v>
      </c>
      <c r="P137" s="9">
        <f t="shared" si="152"/>
        <v>2.973693467686029E-2</v>
      </c>
      <c r="Q137" s="12">
        <f t="shared" si="153"/>
        <v>7.7316030159836754E-3</v>
      </c>
      <c r="R137" s="9">
        <f t="shared" si="154"/>
        <v>0.19735245833333334</v>
      </c>
      <c r="S137" s="13">
        <f t="shared" si="155"/>
        <v>3.9176623799257675E-2</v>
      </c>
      <c r="T137" s="2">
        <f t="shared" si="156"/>
        <v>0.01</v>
      </c>
      <c r="U137" s="14">
        <f t="shared" si="157"/>
        <v>3.9176623799257675E-4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5.8817662379925771E-3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7.9825678571740101E-5</v>
      </c>
      <c r="E138" s="10">
        <f t="shared" si="166"/>
        <v>0.98722417609677404</v>
      </c>
      <c r="F138" s="7" t="s">
        <v>83</v>
      </c>
      <c r="G138" s="1">
        <v>3</v>
      </c>
      <c r="H138" s="9">
        <f t="shared" si="147"/>
        <v>7.9825678571740101E-5</v>
      </c>
      <c r="I138" s="9">
        <f t="shared" si="148"/>
        <v>273.15007982567857</v>
      </c>
      <c r="J138" s="9">
        <f t="shared" si="149"/>
        <v>1.7426556285754569E-2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2.2301666247596104</v>
      </c>
      <c r="P138" s="9">
        <f t="shared" si="152"/>
        <v>3.8864124212984637E-2</v>
      </c>
      <c r="Q138" s="12">
        <f t="shared" si="153"/>
        <v>1.0104672295376005E-2</v>
      </c>
      <c r="R138" s="9">
        <f t="shared" si="154"/>
        <v>0.19735245833333334</v>
      </c>
      <c r="S138" s="13">
        <f t="shared" si="155"/>
        <v>5.1201147331587607E-2</v>
      </c>
      <c r="T138" s="2">
        <f t="shared" si="156"/>
        <v>0.01</v>
      </c>
      <c r="U138" s="14">
        <f t="shared" si="157"/>
        <v>5.1201147331587612E-4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6.0020114733158759E-3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4.4036550836129003</v>
      </c>
      <c r="E139" s="10">
        <f t="shared" si="166"/>
        <v>7.9825678571740101E-5</v>
      </c>
      <c r="F139" s="7" t="s">
        <v>83</v>
      </c>
      <c r="G139" s="1">
        <v>4</v>
      </c>
      <c r="H139" s="9">
        <f t="shared" si="147"/>
        <v>4.4036550836129003</v>
      </c>
      <c r="I139" s="9">
        <f t="shared" si="148"/>
        <v>277.55365508361285</v>
      </c>
      <c r="J139" s="9">
        <f t="shared" si="149"/>
        <v>3.0678059897292897E-2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2.9503504172132926</v>
      </c>
      <c r="P139" s="9">
        <f t="shared" si="152"/>
        <v>9.051102681727248E-2</v>
      </c>
      <c r="Q139" s="12">
        <f t="shared" si="153"/>
        <v>2.3532866972490844E-2</v>
      </c>
      <c r="R139" s="9">
        <f t="shared" si="154"/>
        <v>0.19735245833333334</v>
      </c>
      <c r="S139" s="13">
        <f t="shared" si="155"/>
        <v>0.11924283675627304</v>
      </c>
      <c r="T139" s="2">
        <f t="shared" si="156"/>
        <v>0.01</v>
      </c>
      <c r="U139" s="14">
        <f t="shared" si="157"/>
        <v>1.1924283675627304E-3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6.6824283675627301E-3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7.9934507772333303</v>
      </c>
      <c r="E140" s="10">
        <f t="shared" si="166"/>
        <v>4.4036550836129003</v>
      </c>
      <c r="F140" s="7" t="s">
        <v>83</v>
      </c>
      <c r="G140" s="1">
        <v>5</v>
      </c>
      <c r="H140" s="9">
        <f t="shared" si="147"/>
        <v>7.9934507772333303</v>
      </c>
      <c r="I140" s="9">
        <f t="shared" si="148"/>
        <v>281.14345077723328</v>
      </c>
      <c r="J140" s="9">
        <f t="shared" si="149"/>
        <v>4.801330575470697E-2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3.6188873070626868</v>
      </c>
      <c r="P140" s="9">
        <f t="shared" si="152"/>
        <v>0.17375474276582892</v>
      </c>
      <c r="Q140" s="12">
        <f t="shared" si="153"/>
        <v>4.5176233119115519E-2</v>
      </c>
      <c r="R140" s="9">
        <f t="shared" si="154"/>
        <v>0.19735245833333334</v>
      </c>
      <c r="S140" s="13">
        <f t="shared" si="155"/>
        <v>0.22891142831781558</v>
      </c>
      <c r="T140" s="2">
        <f t="shared" si="156"/>
        <v>0.01</v>
      </c>
      <c r="U140" s="14">
        <f t="shared" si="157"/>
        <v>2.2891142831781559E-3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7.7791142831781556E-3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12.447460226128999</v>
      </c>
      <c r="E141" s="10">
        <f t="shared" si="166"/>
        <v>7.9934507772333303</v>
      </c>
      <c r="F141" s="7" t="s">
        <v>85</v>
      </c>
      <c r="G141" s="1">
        <v>6</v>
      </c>
      <c r="H141" s="9">
        <f t="shared" si="147"/>
        <v>12.447460226128999</v>
      </c>
      <c r="I141" s="9">
        <f t="shared" si="148"/>
        <v>285.59746022612899</v>
      </c>
      <c r="J141" s="9">
        <f t="shared" si="149"/>
        <v>8.2400468371063365E-2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4.2041804809635241</v>
      </c>
      <c r="P141" s="9">
        <f t="shared" si="152"/>
        <v>0.34642644074787682</v>
      </c>
      <c r="Q141" s="12">
        <f t="shared" si="153"/>
        <v>9.0070874594447972E-2</v>
      </c>
      <c r="R141" s="9">
        <f t="shared" si="154"/>
        <v>0.19735245833333334</v>
      </c>
      <c r="S141" s="13">
        <f t="shared" si="155"/>
        <v>0.45639601024029791</v>
      </c>
      <c r="T141" s="2">
        <f t="shared" si="156"/>
        <v>0.01</v>
      </c>
      <c r="U141" s="14">
        <f t="shared" si="157"/>
        <v>4.563960102402979E-3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1.0053960102402979E-2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16.056877347333302</v>
      </c>
      <c r="E142" s="10">
        <f t="shared" si="166"/>
        <v>12.447460226128999</v>
      </c>
      <c r="F142" s="7" t="s">
        <v>83</v>
      </c>
      <c r="G142" s="1">
        <v>7</v>
      </c>
      <c r="H142" s="9">
        <f t="shared" si="147"/>
        <v>16.056877347333302</v>
      </c>
      <c r="I142" s="9">
        <f t="shared" si="148"/>
        <v>289.20687734733326</v>
      </c>
      <c r="J142" s="9">
        <f t="shared" si="149"/>
        <v>0.12610080592556705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4.6168019568823144</v>
      </c>
      <c r="P142" s="9">
        <f t="shared" si="152"/>
        <v>0.58218244756159487</v>
      </c>
      <c r="Q142" s="12">
        <f t="shared" si="153"/>
        <v>0.15136743636601468</v>
      </c>
      <c r="R142" s="9">
        <f t="shared" si="154"/>
        <v>0.19735245833333334</v>
      </c>
      <c r="S142" s="13">
        <f t="shared" si="155"/>
        <v>0.76699037673172132</v>
      </c>
      <c r="T142" s="2">
        <f t="shared" si="156"/>
        <v>0.01</v>
      </c>
      <c r="U142" s="14">
        <f t="shared" si="157"/>
        <v>7.6699037673172137E-3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1.7619903767317213E-2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20.3331057283871</v>
      </c>
      <c r="E143" s="10">
        <f t="shared" si="166"/>
        <v>16.056877347333302</v>
      </c>
      <c r="F143" s="7" t="s">
        <v>83</v>
      </c>
      <c r="G143" s="1">
        <v>8</v>
      </c>
      <c r="H143" s="9">
        <f t="shared" si="147"/>
        <v>20.3331057283871</v>
      </c>
      <c r="I143" s="9">
        <f t="shared" si="148"/>
        <v>293.4831057283871</v>
      </c>
      <c r="J143" s="9">
        <f t="shared" si="149"/>
        <v>0.20595001667152321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4.7936674259873868</v>
      </c>
      <c r="P143" s="9">
        <f t="shared" si="152"/>
        <v>0.98725588629984007</v>
      </c>
      <c r="Q143" s="12">
        <f t="shared" si="153"/>
        <v>0.25668653043795842</v>
      </c>
      <c r="R143" s="9">
        <f t="shared" si="154"/>
        <v>0.19735245833333334</v>
      </c>
      <c r="S143" s="13">
        <f t="shared" si="155"/>
        <v>1.3006502812567367</v>
      </c>
      <c r="T143" s="2">
        <f t="shared" si="156"/>
        <v>0.01</v>
      </c>
      <c r="U143" s="14">
        <f t="shared" si="157"/>
        <v>1.3006502812567367E-2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2.2956502812567368E-2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21.440077440645201</v>
      </c>
      <c r="E144" s="10">
        <f t="shared" si="166"/>
        <v>20.3331057283871</v>
      </c>
      <c r="F144" s="7" t="s">
        <v>83</v>
      </c>
      <c r="G144" s="1">
        <v>9</v>
      </c>
      <c r="H144" s="9">
        <f t="shared" si="147"/>
        <v>21.440077440645201</v>
      </c>
      <c r="I144" s="9">
        <f t="shared" si="148"/>
        <v>294.59007744064519</v>
      </c>
      <c r="J144" s="9">
        <f t="shared" si="149"/>
        <v>0.23329421328030986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4.5654594563542137</v>
      </c>
      <c r="P144" s="9">
        <f t="shared" si="152"/>
        <v>1.0650952721333073</v>
      </c>
      <c r="Q144" s="12">
        <f t="shared" si="153"/>
        <v>0.27692477075465993</v>
      </c>
      <c r="R144" s="9">
        <f t="shared" si="154"/>
        <v>0.19735245833333334</v>
      </c>
      <c r="S144" s="13">
        <f t="shared" si="155"/>
        <v>1.4031989927732591</v>
      </c>
      <c r="T144" s="2">
        <f t="shared" si="156"/>
        <v>0.01</v>
      </c>
      <c r="U144" s="14">
        <f t="shared" si="157"/>
        <v>1.4031989927732592E-2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2.3981989927732594E-2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13.403888199500001</v>
      </c>
      <c r="E145" s="10">
        <f t="shared" si="166"/>
        <v>21.440077440645201</v>
      </c>
      <c r="F145" s="7" t="s">
        <v>83</v>
      </c>
      <c r="G145" s="1">
        <v>10</v>
      </c>
      <c r="H145" s="9">
        <f t="shared" si="147"/>
        <v>13.403888199500001</v>
      </c>
      <c r="I145" s="9">
        <f t="shared" si="148"/>
        <v>286.55388819949997</v>
      </c>
      <c r="J145" s="9">
        <f t="shared" si="149"/>
        <v>9.2331188045280524E-2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4.2594121008875732</v>
      </c>
      <c r="P145" s="9">
        <f t="shared" si="152"/>
        <v>0.39327657964939389</v>
      </c>
      <c r="Q145" s="12">
        <f t="shared" si="153"/>
        <v>0.10225191070884242</v>
      </c>
      <c r="R145" s="9">
        <f t="shared" si="154"/>
        <v>0.19735245833333334</v>
      </c>
      <c r="S145" s="13">
        <f t="shared" si="155"/>
        <v>0.51811825184430349</v>
      </c>
      <c r="T145" s="2">
        <f t="shared" si="156"/>
        <v>0.01</v>
      </c>
      <c r="U145" s="14">
        <f t="shared" si="157"/>
        <v>5.1811825184430354E-3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1.5131182518443035E-2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7.9485768651290298</v>
      </c>
      <c r="E146" s="10">
        <f t="shared" si="166"/>
        <v>13.403888199500001</v>
      </c>
      <c r="F146" s="7" t="s">
        <v>83</v>
      </c>
      <c r="G146" s="1">
        <v>11</v>
      </c>
      <c r="H146" s="9">
        <f t="shared" si="147"/>
        <v>7.9485768651290298</v>
      </c>
      <c r="I146" s="9">
        <f t="shared" si="148"/>
        <v>281.09857686512902</v>
      </c>
      <c r="J146" s="9">
        <f t="shared" si="149"/>
        <v>4.7748587007370016E-2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4.6251834379048464</v>
      </c>
      <c r="P146" s="9">
        <f t="shared" si="152"/>
        <v>0.22084597380984633</v>
      </c>
      <c r="Q146" s="12">
        <f t="shared" si="153"/>
        <v>5.741995319056005E-2</v>
      </c>
      <c r="R146" s="9">
        <f t="shared" si="154"/>
        <v>0.19735245833333334</v>
      </c>
      <c r="S146" s="13">
        <f t="shared" si="155"/>
        <v>0.29095129432629757</v>
      </c>
      <c r="T146" s="2">
        <f t="shared" si="156"/>
        <v>0.01</v>
      </c>
      <c r="U146" s="14">
        <f t="shared" si="157"/>
        <v>2.9095129432629759E-3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8.399512943262976E-3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6.0023589835999998</v>
      </c>
      <c r="E147" s="10">
        <f t="shared" si="166"/>
        <v>7.9485768651290298</v>
      </c>
      <c r="F147" s="7" t="s">
        <v>85</v>
      </c>
      <c r="G147" s="1">
        <v>12</v>
      </c>
      <c r="H147" s="9">
        <f t="shared" si="147"/>
        <v>6.0023589835999998</v>
      </c>
      <c r="I147" s="9">
        <f t="shared" si="148"/>
        <v>279.15235898359998</v>
      </c>
      <c r="J147" s="9">
        <f t="shared" si="149"/>
        <v>3.7504276201115259E-2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5.1633853807616665</v>
      </c>
      <c r="P147" s="9">
        <f t="shared" si="152"/>
        <v>0.19364903145288623</v>
      </c>
      <c r="Q147" s="12">
        <f t="shared" si="153"/>
        <v>5.0348748177750424E-2</v>
      </c>
      <c r="R147" s="9">
        <f t="shared" si="154"/>
        <v>0.19735245833333334</v>
      </c>
      <c r="S147" s="13">
        <f t="shared" si="155"/>
        <v>0.25512095771672683</v>
      </c>
      <c r="T147" s="2">
        <f t="shared" si="156"/>
        <v>0.01</v>
      </c>
      <c r="U147" s="14">
        <f t="shared" si="157"/>
        <v>2.5512095771672684E-3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8.0412095771672694E-3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3.9892578455161298</v>
      </c>
      <c r="E148" s="10">
        <f t="shared" si="166"/>
        <v>6.0023589835999998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7972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12635456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110000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1579789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27652416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422657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51843666.172445402</v>
      </c>
      <c r="J13" s="6" t="s">
        <v>37</v>
      </c>
      <c r="K13" s="6">
        <f>I13/(10000*1000)</f>
        <v>5.1843666172445397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4.1109012549677404</v>
      </c>
      <c r="E26" s="7"/>
      <c r="F26" s="7"/>
      <c r="G26" s="1">
        <v>1</v>
      </c>
      <c r="H26" s="9">
        <f t="shared" ref="H26:H37" si="0">E27</f>
        <v>4.1109012549677404</v>
      </c>
      <c r="I26" s="9">
        <f t="shared" ref="I26:I37" si="1">H26+273.15</f>
        <v>277.26090125496773</v>
      </c>
      <c r="J26" s="9">
        <f t="shared" ref="J26:J37" si="2">EXP(($C$15*(I26-$C$13))/($C$16*I26*$C$13))</f>
        <v>2.9562501953839387E-2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1.1982301129952855</v>
      </c>
      <c r="Q26" s="12">
        <f t="shared" ref="Q26:Q37" si="6">P26*$B$28</f>
        <v>0.11982301129952855</v>
      </c>
      <c r="R26" s="9">
        <f t="shared" ref="R26:R37" si="7">L26*$B$28</f>
        <v>4.0532094166666672</v>
      </c>
      <c r="S26" s="13">
        <f t="shared" ref="S26:S37" si="8">Q26/R26</f>
        <v>2.9562501953839387E-2</v>
      </c>
      <c r="T26" s="2">
        <f t="shared" ref="T26:T37" si="9">$B$27/100</f>
        <v>0.34</v>
      </c>
      <c r="U26" s="14">
        <f t="shared" ref="U26:U37" si="10">S26*T26</f>
        <v>1.0051250664305393E-2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2.2951250664305395E-2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664.33333333333337</v>
      </c>
      <c r="AU26" s="1">
        <f t="shared" ref="AU26:AU37" si="17">AT26*10000*AS26*0.67*AR26*AQ26</f>
        <v>1217831.8522336204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2.3693038729677398</v>
      </c>
      <c r="E27" s="10">
        <f t="shared" ref="E27:E38" si="18">D26</f>
        <v>4.1109012549677404</v>
      </c>
      <c r="F27" s="7" t="s">
        <v>83</v>
      </c>
      <c r="G27" s="1">
        <v>2</v>
      </c>
      <c r="H27" s="9">
        <f t="shared" si="0"/>
        <v>2.3693038729677398</v>
      </c>
      <c r="I27" s="9">
        <f t="shared" si="1"/>
        <v>275.51930387296773</v>
      </c>
      <c r="J27" s="9">
        <f t="shared" si="2"/>
        <v>2.3677426435012847E-2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79.865958220338044</v>
      </c>
      <c r="P27" s="9">
        <f t="shared" si="5"/>
        <v>1.8910203504238636</v>
      </c>
      <c r="Q27" s="12">
        <f t="shared" si="6"/>
        <v>0.18910203504238637</v>
      </c>
      <c r="R27" s="9">
        <f t="shared" si="7"/>
        <v>4.0532094166666672</v>
      </c>
      <c r="S27" s="13">
        <f t="shared" si="8"/>
        <v>4.665488890477873E-2</v>
      </c>
      <c r="T27" s="2">
        <f t="shared" si="9"/>
        <v>0.34</v>
      </c>
      <c r="U27" s="14">
        <f t="shared" si="10"/>
        <v>1.5862662227624769E-2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2.8762662227624768E-2</v>
      </c>
      <c r="AR27" s="9">
        <f t="shared" si="14"/>
        <v>119.21204166666666</v>
      </c>
      <c r="AS27" s="1">
        <f t="shared" si="15"/>
        <v>0.1</v>
      </c>
      <c r="AT27" s="1">
        <f t="shared" si="16"/>
        <v>664.33333333333337</v>
      </c>
      <c r="AU27" s="1">
        <f t="shared" si="17"/>
        <v>1526195.0962138718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1.0080539241428601</v>
      </c>
      <c r="E28" s="10">
        <f t="shared" si="18"/>
        <v>2.3693038729677398</v>
      </c>
      <c r="F28" s="7" t="s">
        <v>83</v>
      </c>
      <c r="G28" s="1">
        <v>3</v>
      </c>
      <c r="H28" s="9">
        <f t="shared" si="0"/>
        <v>1.0080539241428601</v>
      </c>
      <c r="I28" s="9">
        <f t="shared" si="1"/>
        <v>274.15805392414285</v>
      </c>
      <c r="J28" s="9">
        <f t="shared" si="2"/>
        <v>1.9866860515174844E-2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118.50703203658085</v>
      </c>
      <c r="P28" s="9">
        <f t="shared" si="5"/>
        <v>2.3543626755381082</v>
      </c>
      <c r="Q28" s="12">
        <f t="shared" si="6"/>
        <v>0.23543626755381084</v>
      </c>
      <c r="R28" s="9">
        <f t="shared" si="7"/>
        <v>4.0532094166666672</v>
      </c>
      <c r="S28" s="13">
        <f t="shared" si="8"/>
        <v>5.8086381272505795E-2</v>
      </c>
      <c r="T28" s="2">
        <f t="shared" si="9"/>
        <v>0.34</v>
      </c>
      <c r="U28" s="14">
        <f t="shared" si="10"/>
        <v>1.9749369632651972E-2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3.264936963265197E-2</v>
      </c>
      <c r="AR28" s="9">
        <f t="shared" si="14"/>
        <v>119.21204166666666</v>
      </c>
      <c r="AS28" s="1">
        <f t="shared" si="15"/>
        <v>0.1</v>
      </c>
      <c r="AT28" s="1">
        <f t="shared" si="16"/>
        <v>664.33333333333337</v>
      </c>
      <c r="AU28" s="1">
        <f t="shared" si="17"/>
        <v>1732430.3095966394</v>
      </c>
    </row>
    <row r="29" spans="1:47" x14ac:dyDescent="0.15">
      <c r="C29" s="7">
        <v>3</v>
      </c>
      <c r="D29" s="8">
        <v>5.3667662710967701</v>
      </c>
      <c r="E29" s="10">
        <f t="shared" si="18"/>
        <v>1.0080539241428601</v>
      </c>
      <c r="F29" s="7" t="s">
        <v>83</v>
      </c>
      <c r="G29" s="1">
        <v>4</v>
      </c>
      <c r="H29" s="9">
        <f t="shared" si="0"/>
        <v>5.3667662710967701</v>
      </c>
      <c r="I29" s="9">
        <f t="shared" si="1"/>
        <v>278.51676627109674</v>
      </c>
      <c r="J29" s="9">
        <f t="shared" si="2"/>
        <v>3.4634731599340052E-2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156.68476352770941</v>
      </c>
      <c r="P29" s="9">
        <f t="shared" si="5"/>
        <v>5.4267347304882803</v>
      </c>
      <c r="Q29" s="12">
        <f t="shared" si="6"/>
        <v>0.54267347304882807</v>
      </c>
      <c r="R29" s="9">
        <f t="shared" si="7"/>
        <v>4.0532094166666672</v>
      </c>
      <c r="S29" s="13">
        <f t="shared" si="8"/>
        <v>0.13388735129681978</v>
      </c>
      <c r="T29" s="2">
        <f t="shared" si="9"/>
        <v>0.34</v>
      </c>
      <c r="U29" s="14">
        <f t="shared" si="10"/>
        <v>4.5521699440918731E-2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5.8421699440918733E-2</v>
      </c>
      <c r="AR29" s="9">
        <f t="shared" si="14"/>
        <v>119.21204166666666</v>
      </c>
      <c r="AS29" s="1">
        <f t="shared" si="15"/>
        <v>0.1</v>
      </c>
      <c r="AT29" s="1">
        <f t="shared" si="16"/>
        <v>664.33333333333337</v>
      </c>
      <c r="AU29" s="1">
        <f t="shared" si="17"/>
        <v>3099953.3524951446</v>
      </c>
    </row>
    <row r="30" spans="1:47" x14ac:dyDescent="0.15">
      <c r="C30" s="7">
        <v>4</v>
      </c>
      <c r="D30" s="8">
        <v>8.6018294555666692</v>
      </c>
      <c r="E30" s="10">
        <f t="shared" si="18"/>
        <v>5.3667662710967701</v>
      </c>
      <c r="F30" s="7" t="s">
        <v>83</v>
      </c>
      <c r="G30" s="1">
        <v>5</v>
      </c>
      <c r="H30" s="9">
        <f t="shared" si="0"/>
        <v>8.6018294555666692</v>
      </c>
      <c r="I30" s="9">
        <f t="shared" si="1"/>
        <v>281.75182945556662</v>
      </c>
      <c r="J30" s="9">
        <f t="shared" si="2"/>
        <v>5.1741482234160557E-2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143.69512735736006</v>
      </c>
      <c r="O30" s="9">
        <f t="shared" si="19"/>
        <v>48.094995606527732</v>
      </c>
      <c r="P30" s="9">
        <f t="shared" si="5"/>
        <v>2.4885063607271847</v>
      </c>
      <c r="Q30" s="12">
        <f t="shared" si="6"/>
        <v>0.24885063607271848</v>
      </c>
      <c r="R30" s="9">
        <f t="shared" si="7"/>
        <v>4.0532094166666672</v>
      </c>
      <c r="S30" s="13">
        <f t="shared" si="8"/>
        <v>6.1395948368582351E-2</v>
      </c>
      <c r="T30" s="2">
        <f t="shared" si="9"/>
        <v>0.34</v>
      </c>
      <c r="U30" s="14">
        <f t="shared" si="10"/>
        <v>2.0874622445318E-2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3.3774622445318002E-2</v>
      </c>
      <c r="AR30" s="9">
        <f t="shared" si="14"/>
        <v>119.21204166666666</v>
      </c>
      <c r="AS30" s="1">
        <f t="shared" si="15"/>
        <v>0.1</v>
      </c>
      <c r="AT30" s="1">
        <f t="shared" si="16"/>
        <v>664.33333333333337</v>
      </c>
      <c r="AU30" s="1">
        <f t="shared" si="17"/>
        <v>1792138.1110199147</v>
      </c>
    </row>
    <row r="31" spans="1:47" x14ac:dyDescent="0.15">
      <c r="C31" s="7">
        <v>5</v>
      </c>
      <c r="D31" s="8">
        <v>12.4440260663548</v>
      </c>
      <c r="E31" s="10">
        <f t="shared" si="18"/>
        <v>8.6018294555666692</v>
      </c>
      <c r="F31" s="7" t="s">
        <v>85</v>
      </c>
      <c r="G31" s="1">
        <v>6</v>
      </c>
      <c r="H31" s="9">
        <f t="shared" si="0"/>
        <v>12.4440260663548</v>
      </c>
      <c r="I31" s="9">
        <f t="shared" si="1"/>
        <v>285.59402606635479</v>
      </c>
      <c r="J31" s="9">
        <f t="shared" si="2"/>
        <v>8.2366695073613494E-2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86.138583412467213</v>
      </c>
      <c r="P31" s="9">
        <f t="shared" si="5"/>
        <v>7.0949504340077079</v>
      </c>
      <c r="Q31" s="12">
        <f t="shared" si="6"/>
        <v>0.70949504340077085</v>
      </c>
      <c r="R31" s="9">
        <f t="shared" si="7"/>
        <v>4.0532094166666672</v>
      </c>
      <c r="S31" s="13">
        <f t="shared" si="8"/>
        <v>0.17504524697967738</v>
      </c>
      <c r="T31" s="2">
        <f t="shared" si="9"/>
        <v>0.34</v>
      </c>
      <c r="U31" s="14">
        <f t="shared" si="10"/>
        <v>5.9515383973090315E-2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7.2415383973090316E-2</v>
      </c>
      <c r="AR31" s="9">
        <f t="shared" si="14"/>
        <v>119.21204166666666</v>
      </c>
      <c r="AS31" s="1">
        <f t="shared" si="15"/>
        <v>0.1</v>
      </c>
      <c r="AT31" s="1">
        <f t="shared" si="16"/>
        <v>664.33333333333337</v>
      </c>
      <c r="AU31" s="1">
        <f t="shared" si="17"/>
        <v>3842481.7228506538</v>
      </c>
    </row>
    <row r="32" spans="1:47" x14ac:dyDescent="0.15">
      <c r="C32" s="7">
        <v>6</v>
      </c>
      <c r="D32" s="8">
        <v>15.8927783636667</v>
      </c>
      <c r="E32" s="10">
        <f t="shared" si="18"/>
        <v>12.4440260663548</v>
      </c>
      <c r="F32" s="7" t="s">
        <v>83</v>
      </c>
      <c r="G32" s="1">
        <v>7</v>
      </c>
      <c r="H32" s="9">
        <f t="shared" si="0"/>
        <v>15.8927783636667</v>
      </c>
      <c r="I32" s="9">
        <f t="shared" si="1"/>
        <v>289.04277836366668</v>
      </c>
      <c r="J32" s="9">
        <f t="shared" si="2"/>
        <v>0.12371340782655403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119.57572714512617</v>
      </c>
      <c r="P32" s="9">
        <f t="shared" si="5"/>
        <v>14.79312069846174</v>
      </c>
      <c r="Q32" s="12">
        <f t="shared" si="6"/>
        <v>1.4793120698461741</v>
      </c>
      <c r="R32" s="9">
        <f t="shared" si="7"/>
        <v>4.0532094166666672</v>
      </c>
      <c r="S32" s="13">
        <f t="shared" si="8"/>
        <v>0.36497301712645053</v>
      </c>
      <c r="T32" s="2">
        <f t="shared" si="9"/>
        <v>0.34</v>
      </c>
      <c r="U32" s="14">
        <f t="shared" si="10"/>
        <v>0.12409082582299319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0.1497408258229932</v>
      </c>
      <c r="AR32" s="9">
        <f t="shared" si="14"/>
        <v>119.21204166666666</v>
      </c>
      <c r="AS32" s="1">
        <f t="shared" si="15"/>
        <v>0.1</v>
      </c>
      <c r="AT32" s="1">
        <f t="shared" si="16"/>
        <v>664.33333333333337</v>
      </c>
      <c r="AU32" s="1">
        <f t="shared" si="17"/>
        <v>7945499.3513978394</v>
      </c>
    </row>
    <row r="33" spans="1:48" x14ac:dyDescent="0.15">
      <c r="C33" s="7">
        <v>7</v>
      </c>
      <c r="D33" s="8">
        <v>19.459141622580599</v>
      </c>
      <c r="E33" s="10">
        <f t="shared" si="18"/>
        <v>15.8927783636667</v>
      </c>
      <c r="F33" s="7" t="s">
        <v>83</v>
      </c>
      <c r="G33" s="1">
        <v>8</v>
      </c>
      <c r="H33" s="9">
        <f t="shared" si="0"/>
        <v>19.459141622580599</v>
      </c>
      <c r="I33" s="9">
        <f t="shared" si="1"/>
        <v>292.60914162258058</v>
      </c>
      <c r="J33" s="9">
        <f t="shared" si="2"/>
        <v>0.18652057490475368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145.3147006133311</v>
      </c>
      <c r="P33" s="9">
        <f t="shared" si="5"/>
        <v>27.104181500510681</v>
      </c>
      <c r="Q33" s="12">
        <f t="shared" si="6"/>
        <v>2.7104181500510682</v>
      </c>
      <c r="R33" s="9">
        <f t="shared" si="7"/>
        <v>4.0532094166666672</v>
      </c>
      <c r="S33" s="13">
        <f t="shared" si="8"/>
        <v>0.66870913180698621</v>
      </c>
      <c r="T33" s="2">
        <f t="shared" si="9"/>
        <v>0.34</v>
      </c>
      <c r="U33" s="14">
        <f t="shared" si="10"/>
        <v>0.22736110481437533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0.25301110481437533</v>
      </c>
      <c r="AR33" s="9">
        <f t="shared" si="14"/>
        <v>119.21204166666666</v>
      </c>
      <c r="AS33" s="1">
        <f t="shared" si="15"/>
        <v>0.1</v>
      </c>
      <c r="AT33" s="1">
        <f t="shared" si="16"/>
        <v>664.33333333333337</v>
      </c>
      <c r="AU33" s="1">
        <f t="shared" si="17"/>
        <v>13425193.551259164</v>
      </c>
    </row>
    <row r="34" spans="1:48" x14ac:dyDescent="0.15">
      <c r="C34" s="7">
        <v>8</v>
      </c>
      <c r="D34" s="8">
        <v>19.969106976774199</v>
      </c>
      <c r="E34" s="10">
        <f t="shared" si="18"/>
        <v>19.459141622580599</v>
      </c>
      <c r="F34" s="7" t="s">
        <v>83</v>
      </c>
      <c r="G34" s="1">
        <v>9</v>
      </c>
      <c r="H34" s="9">
        <f t="shared" si="0"/>
        <v>19.969106976774199</v>
      </c>
      <c r="I34" s="9">
        <f t="shared" si="1"/>
        <v>293.11910697677416</v>
      </c>
      <c r="J34" s="9">
        <f t="shared" si="2"/>
        <v>0.19763745875192176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158.74261327948707</v>
      </c>
      <c r="P34" s="9">
        <f t="shared" si="5"/>
        <v>31.373486684196894</v>
      </c>
      <c r="Q34" s="12">
        <f t="shared" si="6"/>
        <v>3.1373486684196896</v>
      </c>
      <c r="R34" s="9">
        <f t="shared" si="7"/>
        <v>4.0532094166666672</v>
      </c>
      <c r="S34" s="13">
        <f t="shared" si="8"/>
        <v>0.77404060483996029</v>
      </c>
      <c r="T34" s="2">
        <f t="shared" si="9"/>
        <v>0.34</v>
      </c>
      <c r="U34" s="14">
        <f t="shared" si="10"/>
        <v>0.26317380564558651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0.28882380564558652</v>
      </c>
      <c r="AR34" s="9">
        <f t="shared" si="14"/>
        <v>119.21204166666666</v>
      </c>
      <c r="AS34" s="1">
        <f t="shared" si="15"/>
        <v>0.1</v>
      </c>
      <c r="AT34" s="1">
        <f t="shared" si="16"/>
        <v>664.33333333333337</v>
      </c>
      <c r="AU34" s="1">
        <f t="shared" si="17"/>
        <v>15325475.519535178</v>
      </c>
    </row>
    <row r="35" spans="1:48" x14ac:dyDescent="0.15">
      <c r="C35" s="7">
        <v>9</v>
      </c>
      <c r="D35" s="8">
        <v>13.1603172004667</v>
      </c>
      <c r="E35" s="10">
        <f t="shared" si="18"/>
        <v>19.969106976774199</v>
      </c>
      <c r="F35" s="7" t="s">
        <v>83</v>
      </c>
      <c r="G35" s="1">
        <v>10</v>
      </c>
      <c r="H35" s="9">
        <f t="shared" si="0"/>
        <v>13.1603172004667</v>
      </c>
      <c r="I35" s="9">
        <f t="shared" si="1"/>
        <v>286.31031720046667</v>
      </c>
      <c r="J35" s="9">
        <f t="shared" si="2"/>
        <v>8.9700407756889977E-2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167.90122076195684</v>
      </c>
      <c r="P35" s="9">
        <f t="shared" si="5"/>
        <v>15.060807965227129</v>
      </c>
      <c r="Q35" s="12">
        <f t="shared" si="6"/>
        <v>1.506080796522713</v>
      </c>
      <c r="R35" s="9">
        <f t="shared" si="7"/>
        <v>4.0532094166666672</v>
      </c>
      <c r="S35" s="13">
        <f t="shared" si="8"/>
        <v>0.37157734567815742</v>
      </c>
      <c r="T35" s="2">
        <f t="shared" si="9"/>
        <v>0.34</v>
      </c>
      <c r="U35" s="14">
        <f t="shared" si="10"/>
        <v>0.12633629753057354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0.15198629753057355</v>
      </c>
      <c r="AR35" s="9">
        <f t="shared" si="14"/>
        <v>119.21204166666666</v>
      </c>
      <c r="AS35" s="1">
        <f t="shared" si="15"/>
        <v>0.1</v>
      </c>
      <c r="AT35" s="1">
        <f t="shared" si="16"/>
        <v>664.33333333333337</v>
      </c>
      <c r="AU35" s="1">
        <f t="shared" si="17"/>
        <v>8064647.8461260041</v>
      </c>
    </row>
    <row r="36" spans="1:48" x14ac:dyDescent="0.15">
      <c r="C36" s="7">
        <v>10</v>
      </c>
      <c r="D36" s="8">
        <v>8.6087540550645194</v>
      </c>
      <c r="E36" s="10">
        <f t="shared" si="18"/>
        <v>13.1603172004667</v>
      </c>
      <c r="F36" s="7" t="s">
        <v>83</v>
      </c>
      <c r="G36" s="1">
        <v>11</v>
      </c>
      <c r="H36" s="9">
        <f t="shared" si="0"/>
        <v>8.6087540550645194</v>
      </c>
      <c r="I36" s="9">
        <f t="shared" si="1"/>
        <v>281.75875405506451</v>
      </c>
      <c r="J36" s="9">
        <f t="shared" si="2"/>
        <v>5.17854454614304E-2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145.19839215689322</v>
      </c>
      <c r="O36" s="9">
        <f t="shared" si="19"/>
        <v>48.174114806503155</v>
      </c>
      <c r="P36" s="9">
        <f t="shared" si="5"/>
        <v>2.4947179949648559</v>
      </c>
      <c r="Q36" s="12">
        <f t="shared" si="6"/>
        <v>0.2494717994964856</v>
      </c>
      <c r="R36" s="9">
        <f t="shared" si="7"/>
        <v>4.0532094166666672</v>
      </c>
      <c r="S36" s="13">
        <f t="shared" si="8"/>
        <v>6.1549200608945975E-2</v>
      </c>
      <c r="T36" s="2">
        <f t="shared" si="9"/>
        <v>0.34</v>
      </c>
      <c r="U36" s="14">
        <f t="shared" si="10"/>
        <v>2.0926728207041632E-2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3.3826728207041634E-2</v>
      </c>
      <c r="AR36" s="9">
        <f t="shared" si="14"/>
        <v>119.21204166666666</v>
      </c>
      <c r="AS36" s="1">
        <f t="shared" si="15"/>
        <v>0.1</v>
      </c>
      <c r="AT36" s="1">
        <f t="shared" si="16"/>
        <v>664.33333333333337</v>
      </c>
      <c r="AU36" s="1">
        <f t="shared" si="17"/>
        <v>1794902.9301245494</v>
      </c>
    </row>
    <row r="37" spans="1:48" x14ac:dyDescent="0.15">
      <c r="C37" s="7">
        <v>11</v>
      </c>
      <c r="D37" s="8">
        <v>7.71208817863333</v>
      </c>
      <c r="E37" s="10">
        <f t="shared" si="18"/>
        <v>8.6087540550645194</v>
      </c>
      <c r="F37" s="7" t="s">
        <v>85</v>
      </c>
      <c r="G37" s="1">
        <v>12</v>
      </c>
      <c r="H37" s="9">
        <f t="shared" si="0"/>
        <v>7.71208817863333</v>
      </c>
      <c r="I37" s="9">
        <f t="shared" si="1"/>
        <v>280.86208817863331</v>
      </c>
      <c r="J37" s="9">
        <f t="shared" si="2"/>
        <v>4.6376072310392133E-2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86.211490978204964</v>
      </c>
      <c r="P37" s="9">
        <f t="shared" si="5"/>
        <v>3.9981503395919522</v>
      </c>
      <c r="Q37" s="12">
        <f t="shared" si="6"/>
        <v>0.39981503395919527</v>
      </c>
      <c r="R37" s="9">
        <f t="shared" si="7"/>
        <v>4.0532094166666672</v>
      </c>
      <c r="S37" s="13">
        <f t="shared" si="8"/>
        <v>9.8641593083043932E-2</v>
      </c>
      <c r="T37" s="2">
        <f t="shared" si="9"/>
        <v>0.34</v>
      </c>
      <c r="U37" s="14">
        <f t="shared" si="10"/>
        <v>3.3538141648234938E-2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4.643814164823494E-2</v>
      </c>
      <c r="AR37" s="9">
        <f t="shared" si="14"/>
        <v>119.21204166666666</v>
      </c>
      <c r="AS37" s="1">
        <f t="shared" si="15"/>
        <v>0.1</v>
      </c>
      <c r="AT37" s="1">
        <f t="shared" si="16"/>
        <v>664.33333333333337</v>
      </c>
      <c r="AU37" s="1">
        <f t="shared" si="17"/>
        <v>2464085.6781592192</v>
      </c>
      <c r="AV37" s="1">
        <f>SUM(AU26:AU37)</f>
        <v>62230835.321011804</v>
      </c>
    </row>
    <row r="38" spans="1:48" x14ac:dyDescent="0.15">
      <c r="C38" s="7">
        <v>12</v>
      </c>
      <c r="D38" s="8">
        <v>6.7677979927096796</v>
      </c>
      <c r="E38" s="10">
        <f t="shared" si="18"/>
        <v>7.71208817863333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4.1109012549677404</v>
      </c>
      <c r="E42" s="7"/>
      <c r="F42" s="7"/>
      <c r="G42" s="1">
        <v>1</v>
      </c>
      <c r="H42" s="9">
        <f t="shared" ref="H42:H53" si="20">E43</f>
        <v>4.1109012549677404</v>
      </c>
      <c r="I42" s="9">
        <f t="shared" ref="I42:I53" si="21">H42+273.15</f>
        <v>277.26090125496773</v>
      </c>
      <c r="J42" s="9">
        <f t="shared" ref="J42:J53" si="22">EXP(($C$15*(I42-$C$13))/($C$16*I42*$C$13))</f>
        <v>2.9562501953839387E-2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1.7399380056206595</v>
      </c>
      <c r="Q42" s="12">
        <f t="shared" ref="Q42:Q53" si="26">P42*$B$44</f>
        <v>0.41758512134895825</v>
      </c>
      <c r="R42" s="9">
        <f t="shared" ref="R42:R53" si="27">L42*$B$44</f>
        <v>14.125500000000001</v>
      </c>
      <c r="S42" s="13">
        <f t="shared" ref="S42:S53" si="28">Q42/R42</f>
        <v>2.9562501953839384E-2</v>
      </c>
      <c r="T42" s="2">
        <f t="shared" ref="T42:T53" si="29">$B$43/100</f>
        <v>0.43</v>
      </c>
      <c r="U42" s="14">
        <f t="shared" ref="U42:U53" si="30">S42*T42</f>
        <v>1.2711875840150934E-2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2.1131875840150933E-2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1052954.6666666667</v>
      </c>
      <c r="AU42" s="1">
        <f t="shared" ref="AU42:AU53" si="38">AT42*10000*AS42*0.67*AR42*AQ42</f>
        <v>4897313438.0793772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2.3693038729677398</v>
      </c>
      <c r="E43" s="10">
        <f t="shared" ref="E43:E54" si="40">D42</f>
        <v>4.1109012549677404</v>
      </c>
      <c r="F43" s="7" t="s">
        <v>83</v>
      </c>
      <c r="G43" s="1">
        <v>2</v>
      </c>
      <c r="H43" s="9">
        <f t="shared" si="20"/>
        <v>2.3693038729677398</v>
      </c>
      <c r="I43" s="9">
        <f t="shared" si="21"/>
        <v>275.51930387296773</v>
      </c>
      <c r="J43" s="9">
        <f t="shared" si="22"/>
        <v>2.3677426435012847E-2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115.97256199437935</v>
      </c>
      <c r="P43" s="9">
        <f t="shared" si="25"/>
        <v>2.7459318051018839</v>
      </c>
      <c r="Q43" s="12">
        <f t="shared" si="26"/>
        <v>0.65902363322445212</v>
      </c>
      <c r="R43" s="9">
        <f t="shared" si="27"/>
        <v>14.125500000000001</v>
      </c>
      <c r="S43" s="13">
        <f t="shared" si="28"/>
        <v>4.6654888904778744E-2</v>
      </c>
      <c r="T43" s="2">
        <f t="shared" si="29"/>
        <v>0.43</v>
      </c>
      <c r="U43" s="14">
        <f t="shared" si="30"/>
        <v>2.006160222905486E-2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2.848160222905486E-2</v>
      </c>
      <c r="AR43" s="9">
        <f t="shared" si="35"/>
        <v>136.875</v>
      </c>
      <c r="AS43" s="1">
        <f t="shared" si="36"/>
        <v>0.24</v>
      </c>
      <c r="AT43" s="1">
        <f t="shared" si="37"/>
        <v>1052954.6666666667</v>
      </c>
      <c r="AU43" s="1">
        <f t="shared" si="38"/>
        <v>6600612950.288168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1.0080539241428601</v>
      </c>
      <c r="E44" s="10">
        <f t="shared" si="40"/>
        <v>2.3693038729677398</v>
      </c>
      <c r="F44" s="7" t="s">
        <v>83</v>
      </c>
      <c r="G44" s="1">
        <v>3</v>
      </c>
      <c r="H44" s="9">
        <f t="shared" si="20"/>
        <v>1.0080539241428601</v>
      </c>
      <c r="I44" s="9">
        <f t="shared" si="21"/>
        <v>274.15805392414285</v>
      </c>
      <c r="J44" s="9">
        <f t="shared" si="22"/>
        <v>1.9866860515174844E-2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172.08288018927746</v>
      </c>
      <c r="P44" s="9">
        <f t="shared" si="25"/>
        <v>3.4187465777699195</v>
      </c>
      <c r="Q44" s="12">
        <f t="shared" si="26"/>
        <v>0.82049917866478062</v>
      </c>
      <c r="R44" s="9">
        <f t="shared" si="27"/>
        <v>14.125500000000001</v>
      </c>
      <c r="S44" s="13">
        <f t="shared" si="28"/>
        <v>5.8086381272505795E-2</v>
      </c>
      <c r="T44" s="2">
        <f t="shared" si="29"/>
        <v>0.43</v>
      </c>
      <c r="U44" s="14">
        <f t="shared" si="30"/>
        <v>2.4977143947177493E-2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3.3397143947177493E-2</v>
      </c>
      <c r="AR44" s="9">
        <f t="shared" si="35"/>
        <v>136.875</v>
      </c>
      <c r="AS44" s="1">
        <f t="shared" si="36"/>
        <v>0.24</v>
      </c>
      <c r="AT44" s="1">
        <f t="shared" si="37"/>
        <v>1052954.6666666667</v>
      </c>
      <c r="AU44" s="1">
        <f t="shared" si="38"/>
        <v>7739790025.418561</v>
      </c>
    </row>
    <row r="45" spans="1:48" x14ac:dyDescent="0.15">
      <c r="C45" s="7">
        <v>3</v>
      </c>
      <c r="D45" s="7">
        <f t="shared" si="39"/>
        <v>5.3667662710967701</v>
      </c>
      <c r="E45" s="10">
        <f t="shared" si="40"/>
        <v>1.0080539241428601</v>
      </c>
      <c r="F45" s="7" t="s">
        <v>83</v>
      </c>
      <c r="G45" s="1">
        <v>4</v>
      </c>
      <c r="H45" s="9">
        <f t="shared" si="20"/>
        <v>5.3667662710967701</v>
      </c>
      <c r="I45" s="9">
        <f t="shared" si="21"/>
        <v>278.51676627109674</v>
      </c>
      <c r="J45" s="9">
        <f t="shared" si="22"/>
        <v>3.4634731599340052E-2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227.52038361150755</v>
      </c>
      <c r="P45" s="9">
        <f t="shared" si="25"/>
        <v>7.8801074197634513</v>
      </c>
      <c r="Q45" s="12">
        <f t="shared" si="26"/>
        <v>1.8912257807432282</v>
      </c>
      <c r="R45" s="9">
        <f t="shared" si="27"/>
        <v>14.125500000000001</v>
      </c>
      <c r="S45" s="13">
        <f t="shared" si="28"/>
        <v>0.13388735129681981</v>
      </c>
      <c r="T45" s="2">
        <f t="shared" si="29"/>
        <v>0.43</v>
      </c>
      <c r="U45" s="14">
        <f t="shared" si="30"/>
        <v>5.7571561057632517E-2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6.5991561057632528E-2</v>
      </c>
      <c r="AR45" s="9">
        <f t="shared" si="35"/>
        <v>136.875</v>
      </c>
      <c r="AS45" s="1">
        <f t="shared" si="36"/>
        <v>0.24</v>
      </c>
      <c r="AT45" s="1">
        <f t="shared" si="37"/>
        <v>1052954.6666666667</v>
      </c>
      <c r="AU45" s="1">
        <f t="shared" si="38"/>
        <v>15293548060.38228</v>
      </c>
    </row>
    <row r="46" spans="1:48" x14ac:dyDescent="0.15">
      <c r="C46" s="7">
        <v>4</v>
      </c>
      <c r="D46" s="7">
        <f t="shared" si="39"/>
        <v>8.6018294555666692</v>
      </c>
      <c r="E46" s="10">
        <f t="shared" si="40"/>
        <v>5.3667662710967701</v>
      </c>
      <c r="F46" s="7" t="s">
        <v>83</v>
      </c>
      <c r="G46" s="1">
        <v>5</v>
      </c>
      <c r="H46" s="9">
        <f t="shared" si="20"/>
        <v>8.6018294555666692</v>
      </c>
      <c r="I46" s="9">
        <f t="shared" si="21"/>
        <v>281.75182945556662</v>
      </c>
      <c r="J46" s="9">
        <f t="shared" si="22"/>
        <v>5.1741482234160557E-2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208.65826238215689</v>
      </c>
      <c r="O46" s="9">
        <f t="shared" si="41"/>
        <v>69.838263809587176</v>
      </c>
      <c r="P46" s="9">
        <f t="shared" si="25"/>
        <v>3.6135352861683732</v>
      </c>
      <c r="Q46" s="12">
        <f t="shared" si="26"/>
        <v>0.8672484686804095</v>
      </c>
      <c r="R46" s="9">
        <f t="shared" si="27"/>
        <v>14.125500000000001</v>
      </c>
      <c r="S46" s="13">
        <f t="shared" si="28"/>
        <v>6.1395948368582316E-2</v>
      </c>
      <c r="T46" s="2">
        <f t="shared" si="29"/>
        <v>0.43</v>
      </c>
      <c r="U46" s="14">
        <f t="shared" si="30"/>
        <v>2.6400257798490395E-2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3.4820257798490392E-2</v>
      </c>
      <c r="AR46" s="9">
        <f t="shared" si="35"/>
        <v>136.875</v>
      </c>
      <c r="AS46" s="1">
        <f t="shared" si="36"/>
        <v>0.24</v>
      </c>
      <c r="AT46" s="1">
        <f t="shared" si="37"/>
        <v>1052954.6666666667</v>
      </c>
      <c r="AU46" s="1">
        <f t="shared" si="38"/>
        <v>8069596742.0901356</v>
      </c>
    </row>
    <row r="47" spans="1:48" x14ac:dyDescent="0.15">
      <c r="C47" s="7">
        <v>5</v>
      </c>
      <c r="D47" s="7">
        <f t="shared" si="39"/>
        <v>12.4440260663548</v>
      </c>
      <c r="E47" s="10">
        <f t="shared" si="40"/>
        <v>8.6018294555666692</v>
      </c>
      <c r="F47" s="7" t="s">
        <v>85</v>
      </c>
      <c r="G47" s="1">
        <v>6</v>
      </c>
      <c r="H47" s="9">
        <f t="shared" si="20"/>
        <v>12.4440260663548</v>
      </c>
      <c r="I47" s="9">
        <f t="shared" si="21"/>
        <v>285.59402606635479</v>
      </c>
      <c r="J47" s="9">
        <f t="shared" si="22"/>
        <v>8.2366695073613494E-2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125.08097852341882</v>
      </c>
      <c r="P47" s="9">
        <f t="shared" si="25"/>
        <v>10.302506817547636</v>
      </c>
      <c r="Q47" s="12">
        <f t="shared" si="26"/>
        <v>2.4726016362114325</v>
      </c>
      <c r="R47" s="9">
        <f t="shared" si="27"/>
        <v>14.125500000000001</v>
      </c>
      <c r="S47" s="13">
        <f t="shared" si="28"/>
        <v>0.17504524697967735</v>
      </c>
      <c r="T47" s="2">
        <f t="shared" si="29"/>
        <v>0.43</v>
      </c>
      <c r="U47" s="14">
        <f t="shared" si="30"/>
        <v>7.5269456201261256E-2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8.3689456201261267E-2</v>
      </c>
      <c r="AR47" s="9">
        <f t="shared" si="35"/>
        <v>136.875</v>
      </c>
      <c r="AS47" s="1">
        <f t="shared" si="36"/>
        <v>0.24</v>
      </c>
      <c r="AT47" s="1">
        <f t="shared" si="37"/>
        <v>1052954.6666666667</v>
      </c>
      <c r="AU47" s="1">
        <f t="shared" si="38"/>
        <v>19395036275.069508</v>
      </c>
    </row>
    <row r="48" spans="1:48" x14ac:dyDescent="0.15">
      <c r="C48" s="7">
        <v>6</v>
      </c>
      <c r="D48" s="7">
        <f t="shared" si="39"/>
        <v>15.8927783636667</v>
      </c>
      <c r="E48" s="10">
        <f t="shared" si="40"/>
        <v>12.4440260663548</v>
      </c>
      <c r="F48" s="7" t="s">
        <v>83</v>
      </c>
      <c r="G48" s="1">
        <v>7</v>
      </c>
      <c r="H48" s="9">
        <f t="shared" si="20"/>
        <v>15.8927783636667</v>
      </c>
      <c r="I48" s="9">
        <f t="shared" si="21"/>
        <v>289.04277836366668</v>
      </c>
      <c r="J48" s="9">
        <f t="shared" si="22"/>
        <v>0.12371340782655403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173.63472170587119</v>
      </c>
      <c r="P48" s="9">
        <f t="shared" si="25"/>
        <v>21.480943139248655</v>
      </c>
      <c r="Q48" s="12">
        <f t="shared" si="26"/>
        <v>5.1554263534196769</v>
      </c>
      <c r="R48" s="9">
        <f t="shared" si="27"/>
        <v>14.125500000000001</v>
      </c>
      <c r="S48" s="13">
        <f t="shared" si="28"/>
        <v>0.36497301712645053</v>
      </c>
      <c r="T48" s="2">
        <f t="shared" si="29"/>
        <v>0.43</v>
      </c>
      <c r="U48" s="14">
        <f t="shared" si="30"/>
        <v>0.15693839736437373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0.17253839736437371</v>
      </c>
      <c r="AR48" s="9">
        <f t="shared" si="35"/>
        <v>136.875</v>
      </c>
      <c r="AS48" s="1">
        <f t="shared" si="36"/>
        <v>0.24</v>
      </c>
      <c r="AT48" s="1">
        <f t="shared" si="37"/>
        <v>1052954.6666666667</v>
      </c>
      <c r="AU48" s="1">
        <f t="shared" si="38"/>
        <v>39985783485.996078</v>
      </c>
    </row>
    <row r="49" spans="1:48" x14ac:dyDescent="0.15">
      <c r="C49" s="7">
        <v>7</v>
      </c>
      <c r="D49" s="7">
        <f t="shared" si="39"/>
        <v>19.459141622580599</v>
      </c>
      <c r="E49" s="10">
        <f t="shared" si="40"/>
        <v>15.8927783636667</v>
      </c>
      <c r="F49" s="7" t="s">
        <v>83</v>
      </c>
      <c r="G49" s="1">
        <v>8</v>
      </c>
      <c r="H49" s="9">
        <f t="shared" si="20"/>
        <v>19.459141622580599</v>
      </c>
      <c r="I49" s="9">
        <f t="shared" si="21"/>
        <v>292.60914162258058</v>
      </c>
      <c r="J49" s="9">
        <f t="shared" si="22"/>
        <v>0.18652057490475368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211.01002856662251</v>
      </c>
      <c r="P49" s="9">
        <f t="shared" si="25"/>
        <v>39.357711838914931</v>
      </c>
      <c r="Q49" s="12">
        <f t="shared" si="26"/>
        <v>9.445850841339583</v>
      </c>
      <c r="R49" s="9">
        <f t="shared" si="27"/>
        <v>14.125500000000001</v>
      </c>
      <c r="S49" s="13">
        <f t="shared" si="28"/>
        <v>0.6687091318069861</v>
      </c>
      <c r="T49" s="2">
        <f t="shared" si="29"/>
        <v>0.43</v>
      </c>
      <c r="U49" s="14">
        <f t="shared" si="30"/>
        <v>0.28754492667700404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0.30314492667700405</v>
      </c>
      <c r="AR49" s="9">
        <f t="shared" si="35"/>
        <v>136.875</v>
      </c>
      <c r="AS49" s="1">
        <f t="shared" si="36"/>
        <v>0.24</v>
      </c>
      <c r="AT49" s="1">
        <f t="shared" si="37"/>
        <v>1052954.6666666667</v>
      </c>
      <c r="AU49" s="1">
        <f t="shared" si="38"/>
        <v>70253854145.788681</v>
      </c>
    </row>
    <row r="50" spans="1:48" x14ac:dyDescent="0.15">
      <c r="C50" s="7">
        <v>8</v>
      </c>
      <c r="D50" s="7">
        <f t="shared" si="39"/>
        <v>19.969106976774199</v>
      </c>
      <c r="E50" s="10">
        <f t="shared" si="40"/>
        <v>19.459141622580599</v>
      </c>
      <c r="F50" s="7" t="s">
        <v>83</v>
      </c>
      <c r="G50" s="1">
        <v>9</v>
      </c>
      <c r="H50" s="9">
        <f t="shared" si="20"/>
        <v>19.969106976774199</v>
      </c>
      <c r="I50" s="9">
        <f t="shared" si="21"/>
        <v>293.11910697677416</v>
      </c>
      <c r="J50" s="9">
        <f t="shared" si="22"/>
        <v>0.19763745875192176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230.50856672770757</v>
      </c>
      <c r="P50" s="9">
        <f t="shared" si="25"/>
        <v>45.557127348611914</v>
      </c>
      <c r="Q50" s="12">
        <f t="shared" si="26"/>
        <v>10.933710563666859</v>
      </c>
      <c r="R50" s="9">
        <f t="shared" si="27"/>
        <v>14.125500000000001</v>
      </c>
      <c r="S50" s="13">
        <f t="shared" si="28"/>
        <v>0.77404060483996018</v>
      </c>
      <c r="T50" s="2">
        <f t="shared" si="29"/>
        <v>0.43</v>
      </c>
      <c r="U50" s="14">
        <f t="shared" si="30"/>
        <v>0.33283746008118287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0.34843746008118287</v>
      </c>
      <c r="AR50" s="9">
        <f t="shared" si="35"/>
        <v>136.875</v>
      </c>
      <c r="AS50" s="1">
        <f t="shared" si="36"/>
        <v>0.24</v>
      </c>
      <c r="AT50" s="1">
        <f t="shared" si="37"/>
        <v>1052954.6666666667</v>
      </c>
      <c r="AU50" s="1">
        <f t="shared" si="38"/>
        <v>80750401360.186844</v>
      </c>
    </row>
    <row r="51" spans="1:48" x14ac:dyDescent="0.15">
      <c r="C51" s="7">
        <v>9</v>
      </c>
      <c r="D51" s="7">
        <f t="shared" si="39"/>
        <v>13.1603172004667</v>
      </c>
      <c r="E51" s="10">
        <f t="shared" si="40"/>
        <v>19.969106976774199</v>
      </c>
      <c r="F51" s="7" t="s">
        <v>83</v>
      </c>
      <c r="G51" s="1">
        <v>10</v>
      </c>
      <c r="H51" s="9">
        <f t="shared" si="20"/>
        <v>13.1603172004667</v>
      </c>
      <c r="I51" s="9">
        <f t="shared" si="21"/>
        <v>286.31031720046667</v>
      </c>
      <c r="J51" s="9">
        <f t="shared" si="22"/>
        <v>8.9700407756889977E-2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243.80768937909568</v>
      </c>
      <c r="P51" s="9">
        <f t="shared" si="25"/>
        <v>21.869649151570055</v>
      </c>
      <c r="Q51" s="12">
        <f t="shared" si="26"/>
        <v>5.2487157963768132</v>
      </c>
      <c r="R51" s="9">
        <f t="shared" si="27"/>
        <v>14.125500000000001</v>
      </c>
      <c r="S51" s="13">
        <f t="shared" si="28"/>
        <v>0.37157734567815742</v>
      </c>
      <c r="T51" s="2">
        <f t="shared" si="29"/>
        <v>0.43</v>
      </c>
      <c r="U51" s="14">
        <f t="shared" si="30"/>
        <v>0.15977825864160769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0.17537825864160766</v>
      </c>
      <c r="AR51" s="9">
        <f t="shared" si="35"/>
        <v>136.875</v>
      </c>
      <c r="AS51" s="1">
        <f t="shared" si="36"/>
        <v>0.24</v>
      </c>
      <c r="AT51" s="1">
        <f t="shared" si="37"/>
        <v>1052954.6666666667</v>
      </c>
      <c r="AU51" s="1">
        <f t="shared" si="38"/>
        <v>40643921499.889496</v>
      </c>
    </row>
    <row r="52" spans="1:48" x14ac:dyDescent="0.15">
      <c r="C52" s="7">
        <v>10</v>
      </c>
      <c r="D52" s="7">
        <f t="shared" si="39"/>
        <v>8.6087540550645194</v>
      </c>
      <c r="E52" s="10">
        <f t="shared" si="40"/>
        <v>13.1603172004667</v>
      </c>
      <c r="F52" s="7" t="s">
        <v>83</v>
      </c>
      <c r="G52" s="1">
        <v>11</v>
      </c>
      <c r="H52" s="9">
        <f t="shared" si="20"/>
        <v>8.6087540550645194</v>
      </c>
      <c r="I52" s="9">
        <f t="shared" si="21"/>
        <v>281.75875405506451</v>
      </c>
      <c r="J52" s="9">
        <f t="shared" si="22"/>
        <v>5.17854454614304E-2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210.84113821614935</v>
      </c>
      <c r="O52" s="9">
        <f t="shared" si="41"/>
        <v>69.953152011376261</v>
      </c>
      <c r="P52" s="9">
        <f t="shared" si="25"/>
        <v>3.6225551383402759</v>
      </c>
      <c r="Q52" s="12">
        <f t="shared" si="26"/>
        <v>0.86941323320166619</v>
      </c>
      <c r="R52" s="9">
        <f t="shared" si="27"/>
        <v>14.125500000000001</v>
      </c>
      <c r="S52" s="13">
        <f t="shared" si="28"/>
        <v>6.1549200608945961E-2</v>
      </c>
      <c r="T52" s="2">
        <f t="shared" si="29"/>
        <v>0.43</v>
      </c>
      <c r="U52" s="14">
        <f t="shared" si="30"/>
        <v>2.6466156261846764E-2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3.4886156261846761E-2</v>
      </c>
      <c r="AR52" s="9">
        <f t="shared" si="35"/>
        <v>136.875</v>
      </c>
      <c r="AS52" s="1">
        <f t="shared" si="36"/>
        <v>0.24</v>
      </c>
      <c r="AT52" s="1">
        <f t="shared" si="37"/>
        <v>1052954.6666666667</v>
      </c>
      <c r="AU52" s="1">
        <f t="shared" si="38"/>
        <v>8084868714.7529097</v>
      </c>
    </row>
    <row r="53" spans="1:48" x14ac:dyDescent="0.15">
      <c r="C53" s="7">
        <v>11</v>
      </c>
      <c r="D53" s="7">
        <f t="shared" si="39"/>
        <v>7.71208817863333</v>
      </c>
      <c r="E53" s="10">
        <f t="shared" si="40"/>
        <v>8.6087540550645194</v>
      </c>
      <c r="F53" s="7" t="s">
        <v>85</v>
      </c>
      <c r="G53" s="1">
        <v>12</v>
      </c>
      <c r="H53" s="9">
        <f t="shared" si="20"/>
        <v>7.71208817863333</v>
      </c>
      <c r="I53" s="9">
        <f t="shared" si="21"/>
        <v>280.86208817863331</v>
      </c>
      <c r="J53" s="9">
        <f t="shared" si="22"/>
        <v>4.6376072310392133E-2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125.186846873036</v>
      </c>
      <c r="P53" s="9">
        <f t="shared" si="25"/>
        <v>5.8056742628939046</v>
      </c>
      <c r="Q53" s="12">
        <f t="shared" si="26"/>
        <v>1.393361823094537</v>
      </c>
      <c r="R53" s="9">
        <f t="shared" si="27"/>
        <v>14.125500000000001</v>
      </c>
      <c r="S53" s="13">
        <f t="shared" si="28"/>
        <v>9.8641593083043932E-2</v>
      </c>
      <c r="T53" s="2">
        <f t="shared" si="29"/>
        <v>0.43</v>
      </c>
      <c r="U53" s="14">
        <f t="shared" si="30"/>
        <v>4.2415885025708894E-2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5.0835885025708891E-2</v>
      </c>
      <c r="AR53" s="9">
        <f t="shared" si="35"/>
        <v>136.875</v>
      </c>
      <c r="AS53" s="1">
        <f t="shared" si="36"/>
        <v>0.24</v>
      </c>
      <c r="AT53" s="1">
        <f t="shared" si="37"/>
        <v>1052954.6666666667</v>
      </c>
      <c r="AU53" s="1">
        <f t="shared" si="38"/>
        <v>11781219270.6544</v>
      </c>
      <c r="AV53" s="1">
        <f>SUM(AU42:AU53)</f>
        <v>313495945968.59644</v>
      </c>
    </row>
    <row r="54" spans="1:48" x14ac:dyDescent="0.15">
      <c r="C54" s="7">
        <v>12</v>
      </c>
      <c r="D54" s="7">
        <f t="shared" si="39"/>
        <v>6.7677979927096796</v>
      </c>
      <c r="E54" s="10">
        <f t="shared" si="40"/>
        <v>7.71208817863333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D26</f>
        <v>4.1109012549677404</v>
      </c>
      <c r="E58" s="7"/>
      <c r="F58" s="7"/>
      <c r="G58" s="1">
        <v>1</v>
      </c>
      <c r="H58" s="9">
        <f t="shared" ref="H58:H69" si="42">E59</f>
        <v>4.1109012549677404</v>
      </c>
      <c r="I58" s="9">
        <f t="shared" ref="I58:I69" si="43">H58+273.15</f>
        <v>277.26090125496773</v>
      </c>
      <c r="J58" s="9">
        <f t="shared" ref="J58:J69" si="44">EXP(($C$15*(I58-$C$13))/($C$16*I58*$C$13))</f>
        <v>2.9562501953839387E-2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2.9493522782613763E-3</v>
      </c>
      <c r="Q58" s="12">
        <f t="shared" ref="Q58:Q69" si="48">P58*$B$60</f>
        <v>5.6037693286966153E-4</v>
      </c>
      <c r="R58" s="9">
        <f t="shared" ref="R58:R69" si="49">L58*$B$60</f>
        <v>1.8955666666666669E-2</v>
      </c>
      <c r="S58" s="13">
        <f t="shared" ref="S58:S69" si="50">Q58/R58</f>
        <v>2.9562501953839387E-2</v>
      </c>
      <c r="T58" s="2">
        <f t="shared" ref="T58:T69" si="51">$B$59/100</f>
        <v>0.01</v>
      </c>
      <c r="U58" s="14">
        <f t="shared" ref="U58:U69" si="52">S58*T58</f>
        <v>2.956250195383939E-4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1.2295625019538394E-2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131649.08333333334</v>
      </c>
      <c r="AU58" s="1">
        <f t="shared" ref="AU58:AU69" si="59">AT58*10000*AS58*0.67*AR58*AQ58</f>
        <v>20558068.804610692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D27</f>
        <v>2.3693038729677398</v>
      </c>
      <c r="E59" s="10">
        <f t="shared" ref="E59:E70" si="61">D58</f>
        <v>4.1109012549677404</v>
      </c>
      <c r="F59" s="7" t="s">
        <v>83</v>
      </c>
      <c r="G59" s="1">
        <v>2</v>
      </c>
      <c r="H59" s="9">
        <f t="shared" si="42"/>
        <v>2.3693038729677398</v>
      </c>
      <c r="I59" s="9">
        <f t="shared" si="43"/>
        <v>275.51930387296773</v>
      </c>
      <c r="J59" s="9">
        <f t="shared" si="44"/>
        <v>2.3677426435012847E-2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0.19658398105507197</v>
      </c>
      <c r="P59" s="9">
        <f t="shared" si="47"/>
        <v>4.6546027497334254E-3</v>
      </c>
      <c r="Q59" s="12">
        <f t="shared" si="48"/>
        <v>8.8437452244935087E-4</v>
      </c>
      <c r="R59" s="9">
        <f t="shared" si="49"/>
        <v>1.8955666666666669E-2</v>
      </c>
      <c r="S59" s="13">
        <f t="shared" si="50"/>
        <v>4.6654888904778737E-2</v>
      </c>
      <c r="T59" s="2">
        <f t="shared" si="51"/>
        <v>0.01</v>
      </c>
      <c r="U59" s="14">
        <f t="shared" si="52"/>
        <v>4.6654888904778738E-4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1.2466548889047788E-2</v>
      </c>
      <c r="AR59" s="9">
        <f t="shared" si="56"/>
        <v>9.9766666666666666</v>
      </c>
      <c r="AS59" s="1">
        <f t="shared" si="57"/>
        <v>0.19</v>
      </c>
      <c r="AT59" s="1">
        <f t="shared" si="58"/>
        <v>131649.08333333334</v>
      </c>
      <c r="AU59" s="1">
        <f t="shared" si="59"/>
        <v>20843850.508602209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1.0080539241428601</v>
      </c>
      <c r="E60" s="10">
        <f t="shared" si="61"/>
        <v>2.3693038729677398</v>
      </c>
      <c r="F60" s="7" t="s">
        <v>83</v>
      </c>
      <c r="G60" s="1">
        <v>3</v>
      </c>
      <c r="H60" s="9">
        <f t="shared" si="42"/>
        <v>1.0080539241428601</v>
      </c>
      <c r="I60" s="9">
        <f t="shared" si="43"/>
        <v>274.15805392414285</v>
      </c>
      <c r="J60" s="9">
        <f t="shared" si="44"/>
        <v>1.9866860515174844E-2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0.29169604497200519</v>
      </c>
      <c r="P60" s="9">
        <f t="shared" si="47"/>
        <v>5.7950846382869951E-3</v>
      </c>
      <c r="Q60" s="12">
        <f t="shared" si="48"/>
        <v>1.1010660812745291E-3</v>
      </c>
      <c r="R60" s="9">
        <f t="shared" si="49"/>
        <v>1.8955666666666669E-2</v>
      </c>
      <c r="S60" s="13">
        <f t="shared" si="50"/>
        <v>5.8086381272505795E-2</v>
      </c>
      <c r="T60" s="2">
        <f t="shared" si="51"/>
        <v>0.01</v>
      </c>
      <c r="U60" s="14">
        <f t="shared" si="52"/>
        <v>5.8086381272505797E-4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1.2580863812725059E-2</v>
      </c>
      <c r="AR60" s="9">
        <f t="shared" si="56"/>
        <v>9.9766666666666666</v>
      </c>
      <c r="AS60" s="1">
        <f t="shared" si="57"/>
        <v>0.19</v>
      </c>
      <c r="AT60" s="1">
        <f t="shared" si="58"/>
        <v>131649.08333333334</v>
      </c>
      <c r="AU60" s="1">
        <f t="shared" si="59"/>
        <v>21034983.050674427</v>
      </c>
    </row>
    <row r="61" spans="1:48" x14ac:dyDescent="0.15">
      <c r="C61" s="7">
        <v>3</v>
      </c>
      <c r="D61" s="7">
        <f t="shared" si="60"/>
        <v>5.3667662710967701</v>
      </c>
      <c r="E61" s="10">
        <f t="shared" si="61"/>
        <v>1.0080539241428601</v>
      </c>
      <c r="F61" s="7" t="s">
        <v>83</v>
      </c>
      <c r="G61" s="1">
        <v>4</v>
      </c>
      <c r="H61" s="9">
        <f t="shared" si="42"/>
        <v>5.3667662710967701</v>
      </c>
      <c r="I61" s="9">
        <f t="shared" si="43"/>
        <v>278.51676627109674</v>
      </c>
      <c r="J61" s="9">
        <f t="shared" si="44"/>
        <v>3.4634731599340052E-2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0.38566762700038487</v>
      </c>
      <c r="P61" s="9">
        <f t="shared" si="47"/>
        <v>1.3357494747712723E-2</v>
      </c>
      <c r="Q61" s="12">
        <f t="shared" si="48"/>
        <v>2.5379240020654173E-3</v>
      </c>
      <c r="R61" s="9">
        <f t="shared" si="49"/>
        <v>1.8955666666666669E-2</v>
      </c>
      <c r="S61" s="13">
        <f t="shared" si="50"/>
        <v>0.13388735129681978</v>
      </c>
      <c r="T61" s="2">
        <f t="shared" si="51"/>
        <v>0.01</v>
      </c>
      <c r="U61" s="14">
        <f t="shared" si="52"/>
        <v>1.3388735129681978E-3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1.3338873512968199E-2</v>
      </c>
      <c r="AR61" s="9">
        <f t="shared" si="56"/>
        <v>9.9766666666666666</v>
      </c>
      <c r="AS61" s="1">
        <f t="shared" si="57"/>
        <v>0.19</v>
      </c>
      <c r="AT61" s="1">
        <f t="shared" si="58"/>
        <v>131649.08333333334</v>
      </c>
      <c r="AU61" s="1">
        <f t="shared" si="59"/>
        <v>22302361.93929524</v>
      </c>
    </row>
    <row r="62" spans="1:48" x14ac:dyDescent="0.15">
      <c r="C62" s="7">
        <v>4</v>
      </c>
      <c r="D62" s="7">
        <f t="shared" si="60"/>
        <v>8.6018294555666692</v>
      </c>
      <c r="E62" s="10">
        <f t="shared" si="61"/>
        <v>5.3667662710967701</v>
      </c>
      <c r="F62" s="7" t="s">
        <v>83</v>
      </c>
      <c r="G62" s="1">
        <v>5</v>
      </c>
      <c r="H62" s="9">
        <f t="shared" si="42"/>
        <v>8.6018294555666692</v>
      </c>
      <c r="I62" s="9">
        <f t="shared" si="43"/>
        <v>281.75182945556662</v>
      </c>
      <c r="J62" s="9">
        <f t="shared" si="44"/>
        <v>5.1741482234160557E-2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0.35369462564003856</v>
      </c>
      <c r="O62" s="9">
        <f t="shared" si="62"/>
        <v>0.11838217327930028</v>
      </c>
      <c r="P62" s="9">
        <f t="shared" si="47"/>
        <v>6.1252691155722324E-3</v>
      </c>
      <c r="Q62" s="12">
        <f t="shared" si="48"/>
        <v>1.1638011319587242E-3</v>
      </c>
      <c r="R62" s="9">
        <f t="shared" si="49"/>
        <v>1.8955666666666669E-2</v>
      </c>
      <c r="S62" s="13">
        <f t="shared" si="50"/>
        <v>6.1395948368582344E-2</v>
      </c>
      <c r="T62" s="2">
        <f t="shared" si="51"/>
        <v>0.01</v>
      </c>
      <c r="U62" s="14">
        <f t="shared" si="52"/>
        <v>6.1395948368582346E-4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1.2613959483685823E-2</v>
      </c>
      <c r="AR62" s="9">
        <f t="shared" si="56"/>
        <v>9.9766666666666666</v>
      </c>
      <c r="AS62" s="1">
        <f t="shared" si="57"/>
        <v>0.19</v>
      </c>
      <c r="AT62" s="1">
        <f t="shared" si="58"/>
        <v>131649.08333333334</v>
      </c>
      <c r="AU62" s="1">
        <f t="shared" si="59"/>
        <v>21090318.430507906</v>
      </c>
    </row>
    <row r="63" spans="1:48" x14ac:dyDescent="0.15">
      <c r="C63" s="7">
        <v>5</v>
      </c>
      <c r="D63" s="7">
        <f t="shared" si="60"/>
        <v>12.4440260663548</v>
      </c>
      <c r="E63" s="10">
        <f t="shared" si="61"/>
        <v>8.6018294555666692</v>
      </c>
      <c r="F63" s="7" t="s">
        <v>85</v>
      </c>
      <c r="G63" s="1">
        <v>6</v>
      </c>
      <c r="H63" s="9">
        <f t="shared" si="42"/>
        <v>12.4440260663548</v>
      </c>
      <c r="I63" s="9">
        <f t="shared" si="43"/>
        <v>285.59402606635479</v>
      </c>
      <c r="J63" s="9">
        <f t="shared" si="44"/>
        <v>8.2366695073613494E-2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0.21202357083039472</v>
      </c>
      <c r="P63" s="9">
        <f t="shared" si="47"/>
        <v>1.7463680807005815E-2</v>
      </c>
      <c r="Q63" s="12">
        <f t="shared" si="48"/>
        <v>3.318099353331105E-3</v>
      </c>
      <c r="R63" s="9">
        <f t="shared" si="49"/>
        <v>1.8955666666666669E-2</v>
      </c>
      <c r="S63" s="13">
        <f t="shared" si="50"/>
        <v>0.17504524697967738</v>
      </c>
      <c r="T63" s="2">
        <f t="shared" si="51"/>
        <v>0.01</v>
      </c>
      <c r="U63" s="14">
        <f t="shared" si="52"/>
        <v>1.750452469796774E-3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1.3750452469796774E-2</v>
      </c>
      <c r="AR63" s="9">
        <f t="shared" si="56"/>
        <v>9.9766666666666666</v>
      </c>
      <c r="AS63" s="1">
        <f t="shared" si="57"/>
        <v>0.19</v>
      </c>
      <c r="AT63" s="1">
        <f t="shared" si="58"/>
        <v>131649.08333333334</v>
      </c>
      <c r="AU63" s="1">
        <f t="shared" si="59"/>
        <v>22990514.717178944</v>
      </c>
    </row>
    <row r="64" spans="1:48" x14ac:dyDescent="0.15">
      <c r="C64" s="7">
        <v>6</v>
      </c>
      <c r="D64" s="7">
        <f t="shared" si="60"/>
        <v>15.8927783636667</v>
      </c>
      <c r="E64" s="10">
        <f t="shared" si="61"/>
        <v>12.4440260663548</v>
      </c>
      <c r="F64" s="7" t="s">
        <v>83</v>
      </c>
      <c r="G64" s="1">
        <v>7</v>
      </c>
      <c r="H64" s="9">
        <f t="shared" si="42"/>
        <v>15.8927783636667</v>
      </c>
      <c r="I64" s="9">
        <f t="shared" si="43"/>
        <v>289.04277836366668</v>
      </c>
      <c r="J64" s="9">
        <f t="shared" si="44"/>
        <v>0.12371340782655403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0.29432655669005553</v>
      </c>
      <c r="P64" s="9">
        <f t="shared" si="47"/>
        <v>3.6412141341982215E-2</v>
      </c>
      <c r="Q64" s="12">
        <f t="shared" si="48"/>
        <v>6.9183068549766207E-3</v>
      </c>
      <c r="R64" s="9">
        <f t="shared" si="49"/>
        <v>1.8955666666666669E-2</v>
      </c>
      <c r="S64" s="13">
        <f t="shared" si="50"/>
        <v>0.36497301712645047</v>
      </c>
      <c r="T64" s="2">
        <f t="shared" si="51"/>
        <v>0.01</v>
      </c>
      <c r="U64" s="14">
        <f t="shared" si="52"/>
        <v>3.6497301712645046E-3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2.3749730171264506E-2</v>
      </c>
      <c r="AR64" s="9">
        <f t="shared" si="56"/>
        <v>9.9766666666666666</v>
      </c>
      <c r="AS64" s="1">
        <f t="shared" si="57"/>
        <v>0.19</v>
      </c>
      <c r="AT64" s="1">
        <f t="shared" si="58"/>
        <v>131649.08333333334</v>
      </c>
      <c r="AU64" s="1">
        <f t="shared" si="59"/>
        <v>39709131.189015731</v>
      </c>
    </row>
    <row r="65" spans="1:48" x14ac:dyDescent="0.15">
      <c r="C65" s="7">
        <v>7</v>
      </c>
      <c r="D65" s="7">
        <f t="shared" si="60"/>
        <v>19.459141622580599</v>
      </c>
      <c r="E65" s="10">
        <f t="shared" si="61"/>
        <v>15.8927783636667</v>
      </c>
      <c r="F65" s="7" t="s">
        <v>83</v>
      </c>
      <c r="G65" s="1">
        <v>8</v>
      </c>
      <c r="H65" s="9">
        <f t="shared" si="42"/>
        <v>19.459141622580599</v>
      </c>
      <c r="I65" s="9">
        <f t="shared" si="43"/>
        <v>292.60914162258058</v>
      </c>
      <c r="J65" s="9">
        <f t="shared" si="44"/>
        <v>0.18652057490475368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0.35768108201473997</v>
      </c>
      <c r="P65" s="9">
        <f t="shared" si="47"/>
        <v>6.671488104994365E-2</v>
      </c>
      <c r="Q65" s="12">
        <f t="shared" si="48"/>
        <v>1.2675827399489293E-2</v>
      </c>
      <c r="R65" s="9">
        <f t="shared" si="49"/>
        <v>1.8955666666666669E-2</v>
      </c>
      <c r="S65" s="13">
        <f t="shared" si="50"/>
        <v>0.66870913180698599</v>
      </c>
      <c r="T65" s="2">
        <f t="shared" si="51"/>
        <v>0.01</v>
      </c>
      <c r="U65" s="14">
        <f t="shared" si="52"/>
        <v>6.6870913180698604E-3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2.6787091318069861E-2</v>
      </c>
      <c r="AR65" s="9">
        <f t="shared" si="56"/>
        <v>9.9766666666666666</v>
      </c>
      <c r="AS65" s="1">
        <f t="shared" si="57"/>
        <v>0.19</v>
      </c>
      <c r="AT65" s="1">
        <f t="shared" si="58"/>
        <v>131649.08333333334</v>
      </c>
      <c r="AU65" s="1">
        <f t="shared" si="59"/>
        <v>44787545.612133846</v>
      </c>
    </row>
    <row r="66" spans="1:48" x14ac:dyDescent="0.15">
      <c r="C66" s="7">
        <v>8</v>
      </c>
      <c r="D66" s="7">
        <f t="shared" si="60"/>
        <v>19.969106976774199</v>
      </c>
      <c r="E66" s="10">
        <f t="shared" si="61"/>
        <v>19.459141622580599</v>
      </c>
      <c r="F66" s="7" t="s">
        <v>83</v>
      </c>
      <c r="G66" s="1">
        <v>9</v>
      </c>
      <c r="H66" s="9">
        <f t="shared" si="42"/>
        <v>19.969106976774199</v>
      </c>
      <c r="I66" s="9">
        <f t="shared" si="43"/>
        <v>293.11910697677416</v>
      </c>
      <c r="J66" s="9">
        <f t="shared" si="44"/>
        <v>0.19763745875192176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0.39073286763146298</v>
      </c>
      <c r="P66" s="9">
        <f t="shared" si="47"/>
        <v>7.7223451009533373E-2</v>
      </c>
      <c r="Q66" s="12">
        <f t="shared" si="48"/>
        <v>1.4672455691811342E-2</v>
      </c>
      <c r="R66" s="9">
        <f t="shared" si="49"/>
        <v>1.8955666666666669E-2</v>
      </c>
      <c r="S66" s="13">
        <f t="shared" si="50"/>
        <v>0.77404060483996029</v>
      </c>
      <c r="T66" s="2">
        <f t="shared" si="51"/>
        <v>0.01</v>
      </c>
      <c r="U66" s="14">
        <f t="shared" si="52"/>
        <v>7.7404060483996029E-3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2.7840406048399602E-2</v>
      </c>
      <c r="AR66" s="9">
        <f t="shared" si="56"/>
        <v>9.9766666666666666</v>
      </c>
      <c r="AS66" s="1">
        <f t="shared" si="57"/>
        <v>0.19</v>
      </c>
      <c r="AT66" s="1">
        <f t="shared" si="58"/>
        <v>131649.08333333334</v>
      </c>
      <c r="AU66" s="1">
        <f t="shared" si="59"/>
        <v>46548669.317892537</v>
      </c>
    </row>
    <row r="67" spans="1:48" x14ac:dyDescent="0.15">
      <c r="C67" s="7">
        <v>9</v>
      </c>
      <c r="D67" s="7">
        <f t="shared" si="60"/>
        <v>13.1603172004667</v>
      </c>
      <c r="E67" s="10">
        <f t="shared" si="61"/>
        <v>19.969106976774199</v>
      </c>
      <c r="F67" s="7" t="s">
        <v>83</v>
      </c>
      <c r="G67" s="1">
        <v>10</v>
      </c>
      <c r="H67" s="9">
        <f t="shared" si="42"/>
        <v>13.1603172004667</v>
      </c>
      <c r="I67" s="9">
        <f t="shared" si="43"/>
        <v>286.31031720046667</v>
      </c>
      <c r="J67" s="9">
        <f t="shared" si="44"/>
        <v>8.9700407756889977E-2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0.41327608328859627</v>
      </c>
      <c r="P67" s="9">
        <f t="shared" si="47"/>
        <v>3.7071033187157508E-2</v>
      </c>
      <c r="Q67" s="12">
        <f t="shared" si="48"/>
        <v>7.043496305559927E-3</v>
      </c>
      <c r="R67" s="9">
        <f t="shared" si="49"/>
        <v>1.8955666666666669E-2</v>
      </c>
      <c r="S67" s="13">
        <f t="shared" si="50"/>
        <v>0.37157734567815742</v>
      </c>
      <c r="T67" s="2">
        <f t="shared" si="51"/>
        <v>0.01</v>
      </c>
      <c r="U67" s="14">
        <f t="shared" si="52"/>
        <v>3.7157734567815743E-3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2.3815773456781573E-2</v>
      </c>
      <c r="AR67" s="9">
        <f t="shared" si="56"/>
        <v>9.9766666666666666</v>
      </c>
      <c r="AS67" s="1">
        <f t="shared" si="57"/>
        <v>0.19</v>
      </c>
      <c r="AT67" s="1">
        <f t="shared" si="58"/>
        <v>131649.08333333334</v>
      </c>
      <c r="AU67" s="1">
        <f t="shared" si="59"/>
        <v>39819554.400978111</v>
      </c>
    </row>
    <row r="68" spans="1:48" x14ac:dyDescent="0.15">
      <c r="C68" s="7">
        <v>10</v>
      </c>
      <c r="D68" s="7">
        <f t="shared" si="60"/>
        <v>8.6087540550645194</v>
      </c>
      <c r="E68" s="10">
        <f t="shared" si="61"/>
        <v>13.1603172004667</v>
      </c>
      <c r="F68" s="7" t="s">
        <v>83</v>
      </c>
      <c r="G68" s="1">
        <v>11</v>
      </c>
      <c r="H68" s="9">
        <f t="shared" si="42"/>
        <v>8.6087540550645194</v>
      </c>
      <c r="I68" s="9">
        <f t="shared" si="43"/>
        <v>281.75875405506451</v>
      </c>
      <c r="J68" s="9">
        <f t="shared" si="44"/>
        <v>5.17854454614304E-2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0.35739479759636689</v>
      </c>
      <c r="O68" s="9">
        <f t="shared" si="62"/>
        <v>0.11857691917173863</v>
      </c>
      <c r="P68" s="9">
        <f t="shared" si="47"/>
        <v>6.1405585807525111E-3</v>
      </c>
      <c r="Q68" s="12">
        <f t="shared" si="48"/>
        <v>1.1667061303429771E-3</v>
      </c>
      <c r="R68" s="9">
        <f t="shared" si="49"/>
        <v>1.8955666666666669E-2</v>
      </c>
      <c r="S68" s="13">
        <f t="shared" si="50"/>
        <v>6.1549200608945975E-2</v>
      </c>
      <c r="T68" s="2">
        <f t="shared" si="51"/>
        <v>0.01</v>
      </c>
      <c r="U68" s="14">
        <f t="shared" si="52"/>
        <v>6.1549200608945981E-4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1.261549200608946E-2</v>
      </c>
      <c r="AR68" s="9">
        <f t="shared" si="56"/>
        <v>9.9766666666666666</v>
      </c>
      <c r="AS68" s="1">
        <f t="shared" si="57"/>
        <v>0.19</v>
      </c>
      <c r="AT68" s="1">
        <f t="shared" si="58"/>
        <v>131649.08333333334</v>
      </c>
      <c r="AU68" s="1">
        <f t="shared" si="59"/>
        <v>21092880.781016197</v>
      </c>
    </row>
    <row r="69" spans="1:48" x14ac:dyDescent="0.15">
      <c r="C69" s="7">
        <v>11</v>
      </c>
      <c r="D69" s="7">
        <f t="shared" si="60"/>
        <v>7.71208817863333</v>
      </c>
      <c r="E69" s="10">
        <f t="shared" si="61"/>
        <v>8.6087540550645194</v>
      </c>
      <c r="F69" s="7" t="s">
        <v>85</v>
      </c>
      <c r="G69" s="1">
        <v>12</v>
      </c>
      <c r="H69" s="9">
        <f t="shared" si="42"/>
        <v>7.71208817863333</v>
      </c>
      <c r="I69" s="9">
        <f t="shared" si="43"/>
        <v>280.86208817863331</v>
      </c>
      <c r="J69" s="9">
        <f t="shared" si="44"/>
        <v>4.6376072310392133E-2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0.21220302725765278</v>
      </c>
      <c r="P69" s="9">
        <f t="shared" si="47"/>
        <v>9.8411429365850185E-3</v>
      </c>
      <c r="Q69" s="12">
        <f t="shared" si="48"/>
        <v>1.8698171579511536E-3</v>
      </c>
      <c r="R69" s="9">
        <f t="shared" si="49"/>
        <v>1.8955666666666669E-2</v>
      </c>
      <c r="S69" s="13">
        <f t="shared" si="50"/>
        <v>9.8641593083043946E-2</v>
      </c>
      <c r="T69" s="2">
        <f t="shared" si="51"/>
        <v>0.01</v>
      </c>
      <c r="U69" s="14">
        <f t="shared" si="52"/>
        <v>9.8641593083043945E-4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1.298641593083044E-2</v>
      </c>
      <c r="AR69" s="9">
        <f t="shared" si="56"/>
        <v>9.9766666666666666</v>
      </c>
      <c r="AS69" s="1">
        <f t="shared" si="57"/>
        <v>0.19</v>
      </c>
      <c r="AT69" s="1">
        <f t="shared" si="58"/>
        <v>131649.08333333334</v>
      </c>
      <c r="AU69" s="1">
        <f t="shared" si="59"/>
        <v>21713059.060199566</v>
      </c>
      <c r="AV69" s="1">
        <f>SUM(AU58:AU69)</f>
        <v>342490937.81210536</v>
      </c>
    </row>
    <row r="70" spans="1:48" x14ac:dyDescent="0.15">
      <c r="C70" s="7">
        <v>12</v>
      </c>
      <c r="D70" s="7">
        <f t="shared" si="60"/>
        <v>6.7677979927096796</v>
      </c>
      <c r="E70" s="10">
        <f t="shared" si="61"/>
        <v>7.71208817863333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4.1109012549677404</v>
      </c>
      <c r="E73" s="7"/>
      <c r="F73" s="7"/>
      <c r="G73" s="1">
        <v>1</v>
      </c>
      <c r="H73" s="9">
        <f t="shared" ref="H73:H84" si="63">E74</f>
        <v>4.1109012549677404</v>
      </c>
      <c r="I73" s="9">
        <f t="shared" ref="I73:I84" si="64">H73+273.15</f>
        <v>277.26090125496773</v>
      </c>
      <c r="J73" s="9">
        <f t="shared" ref="J73:J84" si="65">EXP(($C$15*(I73-$C$13))/($C$16*I73*$C$13))</f>
        <v>2.9562501953839387E-2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3.2370939639454134E-3</v>
      </c>
      <c r="Q73" s="12">
        <f t="shared" ref="Q73:Q84" si="69">P73*$B$75</f>
        <v>5.8267691351017437E-4</v>
      </c>
      <c r="R73" s="9">
        <f t="shared" ref="R73:R84" si="70">L73*$B$75</f>
        <v>1.9710000000000002E-2</v>
      </c>
      <c r="S73" s="13">
        <f t="shared" ref="S73:S84" si="71">Q73/R73</f>
        <v>2.9562501953839387E-2</v>
      </c>
      <c r="T73" s="2">
        <f t="shared" ref="T73:T84" si="72">$B$74/100</f>
        <v>0.01</v>
      </c>
      <c r="U73" s="14">
        <f t="shared" ref="U73:U84" si="73">S73*T73</f>
        <v>2.956250195383939E-4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1.2895625019538394E-2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9166.6666666666661</v>
      </c>
      <c r="AU73" s="1">
        <f t="shared" ref="AU73:AU84" si="80">AT73*10000*AS73*0.67*AR73*AQ73</f>
        <v>1561044.4237714168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2.3693038729677398</v>
      </c>
      <c r="E74" s="10">
        <f t="shared" ref="E74:E85" si="82">D73</f>
        <v>4.1109012549677404</v>
      </c>
      <c r="F74" s="7" t="s">
        <v>83</v>
      </c>
      <c r="G74" s="1">
        <v>2</v>
      </c>
      <c r="H74" s="9">
        <f t="shared" si="63"/>
        <v>2.3693038729677398</v>
      </c>
      <c r="I74" s="9">
        <f t="shared" si="64"/>
        <v>275.51930387296773</v>
      </c>
      <c r="J74" s="9">
        <f t="shared" si="65"/>
        <v>2.3677426435012847E-2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0.21576290603605461</v>
      </c>
      <c r="P74" s="9">
        <f t="shared" si="68"/>
        <v>5.1087103350732719E-3</v>
      </c>
      <c r="Q74" s="12">
        <f t="shared" si="69"/>
        <v>9.1956786031318889E-4</v>
      </c>
      <c r="R74" s="9">
        <f t="shared" si="70"/>
        <v>1.9710000000000002E-2</v>
      </c>
      <c r="S74" s="13">
        <f t="shared" si="71"/>
        <v>4.665488890477873E-2</v>
      </c>
      <c r="T74" s="2">
        <f t="shared" si="72"/>
        <v>0.01</v>
      </c>
      <c r="U74" s="14">
        <f t="shared" si="73"/>
        <v>4.6654888904778733E-4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1.3066548889047788E-2</v>
      </c>
      <c r="AR74" s="9">
        <f t="shared" si="77"/>
        <v>10.950000000000001</v>
      </c>
      <c r="AS74" s="1">
        <f t="shared" si="78"/>
        <v>0.18</v>
      </c>
      <c r="AT74" s="1">
        <f t="shared" si="79"/>
        <v>9166.6666666666661</v>
      </c>
      <c r="AU74" s="1">
        <f t="shared" si="80"/>
        <v>1581735.1427542353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1.0080539241428601</v>
      </c>
      <c r="E75" s="10">
        <f t="shared" si="82"/>
        <v>2.3693038729677398</v>
      </c>
      <c r="F75" s="7" t="s">
        <v>83</v>
      </c>
      <c r="G75" s="1">
        <v>3</v>
      </c>
      <c r="H75" s="9">
        <f t="shared" si="63"/>
        <v>1.0080539241428601</v>
      </c>
      <c r="I75" s="9">
        <f t="shared" si="64"/>
        <v>274.15805392414285</v>
      </c>
      <c r="J75" s="9">
        <f t="shared" si="65"/>
        <v>1.9866860515174844E-2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0.32015419570098136</v>
      </c>
      <c r="P75" s="9">
        <f t="shared" si="68"/>
        <v>6.3604587493393859E-3</v>
      </c>
      <c r="Q75" s="12">
        <f t="shared" si="69"/>
        <v>1.1448825748810894E-3</v>
      </c>
      <c r="R75" s="9">
        <f t="shared" si="70"/>
        <v>1.9710000000000002E-2</v>
      </c>
      <c r="S75" s="13">
        <f t="shared" si="71"/>
        <v>5.8086381272505802E-2</v>
      </c>
      <c r="T75" s="2">
        <f t="shared" si="72"/>
        <v>0.01</v>
      </c>
      <c r="U75" s="14">
        <f t="shared" si="73"/>
        <v>5.8086381272505808E-4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1.3180863812725058E-2</v>
      </c>
      <c r="AR75" s="9">
        <f t="shared" si="77"/>
        <v>10.950000000000001</v>
      </c>
      <c r="AS75" s="1">
        <f t="shared" si="78"/>
        <v>0.18</v>
      </c>
      <c r="AT75" s="1">
        <f t="shared" si="79"/>
        <v>9166.6666666666661</v>
      </c>
      <c r="AU75" s="1">
        <f t="shared" si="80"/>
        <v>1595573.2214739472</v>
      </c>
    </row>
    <row r="76" spans="1:48" x14ac:dyDescent="0.15">
      <c r="C76" s="7">
        <v>3</v>
      </c>
      <c r="D76" s="7">
        <f t="shared" si="81"/>
        <v>5.3667662710967701</v>
      </c>
      <c r="E76" s="10">
        <f t="shared" si="82"/>
        <v>1.0080539241428601</v>
      </c>
      <c r="F76" s="7" t="s">
        <v>83</v>
      </c>
      <c r="G76" s="1">
        <v>4</v>
      </c>
      <c r="H76" s="9">
        <f t="shared" si="63"/>
        <v>5.3667662710967701</v>
      </c>
      <c r="I76" s="9">
        <f t="shared" si="64"/>
        <v>278.51676627109674</v>
      </c>
      <c r="J76" s="9">
        <f t="shared" si="65"/>
        <v>3.4634731599340052E-2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0.42329373695164202</v>
      </c>
      <c r="P76" s="9">
        <f t="shared" si="68"/>
        <v>1.4660664967001772E-2</v>
      </c>
      <c r="Q76" s="12">
        <f t="shared" si="69"/>
        <v>2.6389196940603188E-3</v>
      </c>
      <c r="R76" s="9">
        <f t="shared" si="70"/>
        <v>1.9710000000000002E-2</v>
      </c>
      <c r="S76" s="13">
        <f t="shared" si="71"/>
        <v>0.13388735129681981</v>
      </c>
      <c r="T76" s="2">
        <f t="shared" si="72"/>
        <v>0.01</v>
      </c>
      <c r="U76" s="14">
        <f t="shared" si="73"/>
        <v>1.3388735129681981E-3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1.3938873512968198E-2</v>
      </c>
      <c r="AR76" s="9">
        <f t="shared" si="77"/>
        <v>10.950000000000001</v>
      </c>
      <c r="AS76" s="1">
        <f t="shared" si="78"/>
        <v>0.18</v>
      </c>
      <c r="AT76" s="1">
        <f t="shared" si="79"/>
        <v>9166.6666666666661</v>
      </c>
      <c r="AU76" s="1">
        <f t="shared" si="80"/>
        <v>1687332.0012102048</v>
      </c>
    </row>
    <row r="77" spans="1:48" x14ac:dyDescent="0.15">
      <c r="C77" s="7">
        <v>4</v>
      </c>
      <c r="D77" s="7">
        <f t="shared" si="81"/>
        <v>8.6018294555666692</v>
      </c>
      <c r="E77" s="10">
        <f t="shared" si="82"/>
        <v>5.3667662710967701</v>
      </c>
      <c r="F77" s="7" t="s">
        <v>83</v>
      </c>
      <c r="G77" s="1">
        <v>5</v>
      </c>
      <c r="H77" s="9">
        <f t="shared" si="63"/>
        <v>8.6018294555666692</v>
      </c>
      <c r="I77" s="9">
        <f t="shared" si="64"/>
        <v>281.75182945556662</v>
      </c>
      <c r="J77" s="9">
        <f t="shared" si="65"/>
        <v>5.1741482234160557E-2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0.38820141838540828</v>
      </c>
      <c r="O77" s="9">
        <f t="shared" si="83"/>
        <v>0.12993165359923192</v>
      </c>
      <c r="P77" s="9">
        <f t="shared" si="68"/>
        <v>6.7228563463597622E-3</v>
      </c>
      <c r="Q77" s="12">
        <f t="shared" si="69"/>
        <v>1.2101141423447571E-3</v>
      </c>
      <c r="R77" s="9">
        <f t="shared" si="70"/>
        <v>1.9710000000000002E-2</v>
      </c>
      <c r="S77" s="13">
        <f t="shared" si="71"/>
        <v>6.1395948368582288E-2</v>
      </c>
      <c r="T77" s="2">
        <f t="shared" si="72"/>
        <v>0.01</v>
      </c>
      <c r="U77" s="14">
        <f t="shared" si="73"/>
        <v>6.1395948368582292E-4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1.3213959483685823E-2</v>
      </c>
      <c r="AR77" s="9">
        <f t="shared" si="77"/>
        <v>10.950000000000001</v>
      </c>
      <c r="AS77" s="1">
        <f t="shared" si="78"/>
        <v>0.18</v>
      </c>
      <c r="AT77" s="1">
        <f t="shared" si="79"/>
        <v>9166.6666666666661</v>
      </c>
      <c r="AU77" s="1">
        <f t="shared" si="80"/>
        <v>1599579.5269090075</v>
      </c>
    </row>
    <row r="78" spans="1:48" x14ac:dyDescent="0.15">
      <c r="C78" s="7">
        <v>5</v>
      </c>
      <c r="D78" s="7">
        <f t="shared" si="81"/>
        <v>12.4440260663548</v>
      </c>
      <c r="E78" s="10">
        <f t="shared" si="82"/>
        <v>8.6018294555666692</v>
      </c>
      <c r="F78" s="7" t="s">
        <v>85</v>
      </c>
      <c r="G78" s="1">
        <v>6</v>
      </c>
      <c r="H78" s="9">
        <f t="shared" si="63"/>
        <v>12.4440260663548</v>
      </c>
      <c r="I78" s="9">
        <f t="shared" si="64"/>
        <v>285.59402606635479</v>
      </c>
      <c r="J78" s="9">
        <f t="shared" si="65"/>
        <v>8.2366695073613494E-2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0.23270879725287216</v>
      </c>
      <c r="P78" s="9">
        <f t="shared" si="68"/>
        <v>1.9167454544274667E-2</v>
      </c>
      <c r="Q78" s="12">
        <f t="shared" si="69"/>
        <v>3.4501418179694399E-3</v>
      </c>
      <c r="R78" s="9">
        <f t="shared" si="70"/>
        <v>1.9710000000000002E-2</v>
      </c>
      <c r="S78" s="13">
        <f t="shared" si="71"/>
        <v>0.1750452469796773</v>
      </c>
      <c r="T78" s="2">
        <f t="shared" si="72"/>
        <v>0.01</v>
      </c>
      <c r="U78" s="14">
        <f t="shared" si="73"/>
        <v>1.7504524697967731E-3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1.4350452469796774E-2</v>
      </c>
      <c r="AR78" s="9">
        <f t="shared" si="77"/>
        <v>10.950000000000001</v>
      </c>
      <c r="AS78" s="1">
        <f t="shared" si="78"/>
        <v>0.18</v>
      </c>
      <c r="AT78" s="1">
        <f t="shared" si="79"/>
        <v>9166.6666666666661</v>
      </c>
      <c r="AU78" s="1">
        <f t="shared" si="80"/>
        <v>1737154.5599869567</v>
      </c>
    </row>
    <row r="79" spans="1:48" x14ac:dyDescent="0.15">
      <c r="C79" s="7">
        <v>6</v>
      </c>
      <c r="D79" s="7">
        <f t="shared" si="81"/>
        <v>15.8927783636667</v>
      </c>
      <c r="E79" s="10">
        <f t="shared" si="82"/>
        <v>12.4440260663548</v>
      </c>
      <c r="F79" s="7" t="s">
        <v>83</v>
      </c>
      <c r="G79" s="1">
        <v>7</v>
      </c>
      <c r="H79" s="9">
        <f t="shared" si="63"/>
        <v>15.8927783636667</v>
      </c>
      <c r="I79" s="9">
        <f t="shared" si="64"/>
        <v>289.04277836366668</v>
      </c>
      <c r="J79" s="9">
        <f t="shared" si="65"/>
        <v>0.12371340782655403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0.32304134270859752</v>
      </c>
      <c r="P79" s="9">
        <f t="shared" si="68"/>
        <v>3.9964545375346334E-2</v>
      </c>
      <c r="Q79" s="12">
        <f t="shared" si="69"/>
        <v>7.1936181675623396E-3</v>
      </c>
      <c r="R79" s="9">
        <f t="shared" si="70"/>
        <v>1.9710000000000002E-2</v>
      </c>
      <c r="S79" s="13">
        <f t="shared" si="71"/>
        <v>0.36497301712645047</v>
      </c>
      <c r="T79" s="2">
        <f t="shared" si="72"/>
        <v>0.01</v>
      </c>
      <c r="U79" s="14">
        <f t="shared" si="73"/>
        <v>3.6497301712645046E-3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2.5249730171264508E-2</v>
      </c>
      <c r="AR79" s="9">
        <f t="shared" si="77"/>
        <v>10.950000000000001</v>
      </c>
      <c r="AS79" s="1">
        <f t="shared" si="78"/>
        <v>0.18</v>
      </c>
      <c r="AT79" s="1">
        <f t="shared" si="79"/>
        <v>9166.6666666666661</v>
      </c>
      <c r="AU79" s="1">
        <f t="shared" si="80"/>
        <v>3056536.6491244542</v>
      </c>
    </row>
    <row r="80" spans="1:48" x14ac:dyDescent="0.15">
      <c r="C80" s="7">
        <v>7</v>
      </c>
      <c r="D80" s="7">
        <f t="shared" si="81"/>
        <v>19.459141622580599</v>
      </c>
      <c r="E80" s="10">
        <f t="shared" si="82"/>
        <v>15.8927783636667</v>
      </c>
      <c r="F80" s="7" t="s">
        <v>83</v>
      </c>
      <c r="G80" s="1">
        <v>8</v>
      </c>
      <c r="H80" s="9">
        <f t="shared" si="63"/>
        <v>19.459141622580599</v>
      </c>
      <c r="I80" s="9">
        <f t="shared" si="64"/>
        <v>292.60914162258058</v>
      </c>
      <c r="J80" s="9">
        <f t="shared" si="65"/>
        <v>0.18652057490475368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0.39257679733325124</v>
      </c>
      <c r="P80" s="9">
        <f t="shared" si="68"/>
        <v>7.3223649932864995E-2</v>
      </c>
      <c r="Q80" s="12">
        <f t="shared" si="69"/>
        <v>1.3180256987915698E-2</v>
      </c>
      <c r="R80" s="9">
        <f t="shared" si="70"/>
        <v>1.9710000000000002E-2</v>
      </c>
      <c r="S80" s="13">
        <f t="shared" si="71"/>
        <v>0.66870913180698621</v>
      </c>
      <c r="T80" s="2">
        <f t="shared" si="72"/>
        <v>0.01</v>
      </c>
      <c r="U80" s="14">
        <f t="shared" si="73"/>
        <v>6.6870913180698622E-3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2.8287091318069862E-2</v>
      </c>
      <c r="AR80" s="9">
        <f t="shared" si="77"/>
        <v>10.950000000000001</v>
      </c>
      <c r="AS80" s="1">
        <f t="shared" si="78"/>
        <v>0.18</v>
      </c>
      <c r="AT80" s="1">
        <f t="shared" si="79"/>
        <v>9166.6666666666661</v>
      </c>
      <c r="AU80" s="1">
        <f t="shared" si="80"/>
        <v>3424216.0500078229</v>
      </c>
    </row>
    <row r="81" spans="1:48" x14ac:dyDescent="0.15">
      <c r="C81" s="7">
        <v>8</v>
      </c>
      <c r="D81" s="7">
        <f t="shared" si="81"/>
        <v>19.969106976774199</v>
      </c>
      <c r="E81" s="10">
        <f t="shared" si="82"/>
        <v>19.459141622580599</v>
      </c>
      <c r="F81" s="7" t="s">
        <v>83</v>
      </c>
      <c r="G81" s="1">
        <v>9</v>
      </c>
      <c r="H81" s="9">
        <f t="shared" si="63"/>
        <v>19.969106976774199</v>
      </c>
      <c r="I81" s="9">
        <f t="shared" si="64"/>
        <v>293.11910697677416</v>
      </c>
      <c r="J81" s="9">
        <f t="shared" si="65"/>
        <v>0.19763745875192176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0.42885314740038627</v>
      </c>
      <c r="P81" s="9">
        <f t="shared" si="68"/>
        <v>8.4757446229975664E-2</v>
      </c>
      <c r="Q81" s="12">
        <f t="shared" si="69"/>
        <v>1.5256340321395619E-2</v>
      </c>
      <c r="R81" s="9">
        <f t="shared" si="70"/>
        <v>1.9710000000000002E-2</v>
      </c>
      <c r="S81" s="13">
        <f t="shared" si="71"/>
        <v>0.77404060483996029</v>
      </c>
      <c r="T81" s="2">
        <f t="shared" si="72"/>
        <v>0.01</v>
      </c>
      <c r="U81" s="14">
        <f t="shared" si="73"/>
        <v>7.7404060483996029E-3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2.9340406048399603E-2</v>
      </c>
      <c r="AR81" s="9">
        <f t="shared" si="77"/>
        <v>10.950000000000001</v>
      </c>
      <c r="AS81" s="1">
        <f t="shared" si="78"/>
        <v>0.18</v>
      </c>
      <c r="AT81" s="1">
        <f t="shared" si="79"/>
        <v>9166.6666666666661</v>
      </c>
      <c r="AU81" s="1">
        <f t="shared" si="80"/>
        <v>3551722.1680723815</v>
      </c>
    </row>
    <row r="82" spans="1:48" x14ac:dyDescent="0.15">
      <c r="C82" s="7">
        <v>9</v>
      </c>
      <c r="D82" s="7">
        <f t="shared" si="81"/>
        <v>13.1603172004667</v>
      </c>
      <c r="E82" s="10">
        <f t="shared" si="82"/>
        <v>19.969106976774199</v>
      </c>
      <c r="F82" s="7" t="s">
        <v>83</v>
      </c>
      <c r="G82" s="1">
        <v>10</v>
      </c>
      <c r="H82" s="9">
        <f t="shared" si="63"/>
        <v>13.1603172004667</v>
      </c>
      <c r="I82" s="9">
        <f t="shared" si="64"/>
        <v>286.31031720046667</v>
      </c>
      <c r="J82" s="9">
        <f t="shared" si="65"/>
        <v>8.9700407756889977E-2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0.45359570117041065</v>
      </c>
      <c r="P82" s="9">
        <f t="shared" si="68"/>
        <v>4.0687719351758252E-2</v>
      </c>
      <c r="Q82" s="12">
        <f t="shared" si="69"/>
        <v>7.3237894833164847E-3</v>
      </c>
      <c r="R82" s="9">
        <f t="shared" si="70"/>
        <v>1.9710000000000002E-2</v>
      </c>
      <c r="S82" s="13">
        <f t="shared" si="71"/>
        <v>0.37157734567815748</v>
      </c>
      <c r="T82" s="2">
        <f t="shared" si="72"/>
        <v>0.01</v>
      </c>
      <c r="U82" s="14">
        <f t="shared" si="73"/>
        <v>3.7157734567815747E-3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2.5315773456781578E-2</v>
      </c>
      <c r="AR82" s="9">
        <f t="shared" si="77"/>
        <v>10.950000000000001</v>
      </c>
      <c r="AS82" s="1">
        <f t="shared" si="78"/>
        <v>0.18</v>
      </c>
      <c r="AT82" s="1">
        <f t="shared" si="79"/>
        <v>9166.6666666666661</v>
      </c>
      <c r="AU82" s="1">
        <f t="shared" si="80"/>
        <v>3064531.3374336879</v>
      </c>
    </row>
    <row r="83" spans="1:48" x14ac:dyDescent="0.15">
      <c r="C83" s="7">
        <v>10</v>
      </c>
      <c r="D83" s="7">
        <f t="shared" si="81"/>
        <v>8.6087540550645194</v>
      </c>
      <c r="E83" s="10">
        <f t="shared" si="82"/>
        <v>13.1603172004667</v>
      </c>
      <c r="F83" s="7" t="s">
        <v>83</v>
      </c>
      <c r="G83" s="1">
        <v>11</v>
      </c>
      <c r="H83" s="9">
        <f t="shared" si="63"/>
        <v>8.6087540550645194</v>
      </c>
      <c r="I83" s="9">
        <f t="shared" si="64"/>
        <v>281.75875405506451</v>
      </c>
      <c r="J83" s="9">
        <f t="shared" si="65"/>
        <v>5.17854454614304E-2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0.3922625827277198</v>
      </c>
      <c r="O83" s="9">
        <f t="shared" si="83"/>
        <v>0.13014539909093253</v>
      </c>
      <c r="P83" s="9">
        <f t="shared" si="68"/>
        <v>6.7396374666795801E-3</v>
      </c>
      <c r="Q83" s="12">
        <f t="shared" si="69"/>
        <v>1.2131347440023244E-3</v>
      </c>
      <c r="R83" s="9">
        <f t="shared" si="70"/>
        <v>1.9710000000000002E-2</v>
      </c>
      <c r="S83" s="13">
        <f t="shared" si="71"/>
        <v>6.1549200608945934E-2</v>
      </c>
      <c r="T83" s="2">
        <f t="shared" si="72"/>
        <v>0.01</v>
      </c>
      <c r="U83" s="14">
        <f t="shared" si="73"/>
        <v>6.1549200608945938E-4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1.3215492006089459E-2</v>
      </c>
      <c r="AR83" s="9">
        <f t="shared" si="77"/>
        <v>10.950000000000001</v>
      </c>
      <c r="AS83" s="1">
        <f t="shared" si="78"/>
        <v>0.18</v>
      </c>
      <c r="AT83" s="1">
        <f t="shared" si="79"/>
        <v>9166.6666666666661</v>
      </c>
      <c r="AU83" s="1">
        <f t="shared" si="80"/>
        <v>1599765.0421941429</v>
      </c>
    </row>
    <row r="84" spans="1:48" x14ac:dyDescent="0.15">
      <c r="C84" s="7">
        <v>11</v>
      </c>
      <c r="D84" s="7">
        <f t="shared" si="81"/>
        <v>7.71208817863333</v>
      </c>
      <c r="E84" s="10">
        <f t="shared" si="82"/>
        <v>8.6087540550645194</v>
      </c>
      <c r="F84" s="7" t="s">
        <v>85</v>
      </c>
      <c r="G84" s="1">
        <v>12</v>
      </c>
      <c r="H84" s="9">
        <f t="shared" si="63"/>
        <v>7.71208817863333</v>
      </c>
      <c r="I84" s="9">
        <f t="shared" si="64"/>
        <v>280.86208817863331</v>
      </c>
      <c r="J84" s="9">
        <f t="shared" si="65"/>
        <v>4.6376072310392133E-2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0.23290576162425297</v>
      </c>
      <c r="P84" s="9">
        <f t="shared" si="68"/>
        <v>1.0801254442593309E-2</v>
      </c>
      <c r="Q84" s="12">
        <f t="shared" si="69"/>
        <v>1.9442257996667956E-3</v>
      </c>
      <c r="R84" s="9">
        <f t="shared" si="70"/>
        <v>1.9710000000000002E-2</v>
      </c>
      <c r="S84" s="13">
        <f t="shared" si="71"/>
        <v>9.8641593083043905E-2</v>
      </c>
      <c r="T84" s="2">
        <f t="shared" si="72"/>
        <v>0.01</v>
      </c>
      <c r="U84" s="14">
        <f t="shared" si="73"/>
        <v>9.8641593083043902E-4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1.358641593083044E-2</v>
      </c>
      <c r="AR84" s="9">
        <f t="shared" si="77"/>
        <v>10.950000000000001</v>
      </c>
      <c r="AS84" s="1">
        <f t="shared" si="78"/>
        <v>0.18</v>
      </c>
      <c r="AT84" s="1">
        <f t="shared" si="79"/>
        <v>9166.6666666666661</v>
      </c>
      <c r="AU84" s="1">
        <f t="shared" si="80"/>
        <v>1644666.2178628694</v>
      </c>
      <c r="AV84" s="1">
        <f>SUM(AU73:AU84)</f>
        <v>26103856.340801127</v>
      </c>
    </row>
    <row r="85" spans="1:48" x14ac:dyDescent="0.15">
      <c r="C85" s="7">
        <v>12</v>
      </c>
      <c r="D85" s="7">
        <f t="shared" si="81"/>
        <v>6.7677979927096796</v>
      </c>
      <c r="E85" s="10">
        <f t="shared" si="82"/>
        <v>7.71208817863333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4.1109012549677404</v>
      </c>
      <c r="E89" s="7"/>
      <c r="F89" s="7"/>
      <c r="G89" s="1">
        <v>1</v>
      </c>
      <c r="H89" s="9">
        <f t="shared" ref="H89:H100" si="84">E90</f>
        <v>4.1109012549677404</v>
      </c>
      <c r="I89" s="9">
        <f t="shared" ref="I89:I100" si="85">H89+273.15</f>
        <v>277.26090125496773</v>
      </c>
      <c r="J89" s="9">
        <f t="shared" ref="J89:J100" si="86">EXP(($C$15*(I89-$C$13))/($C$16*I89*$C$13))</f>
        <v>2.9562501953839387E-2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0.15683720255315525</v>
      </c>
      <c r="Q89" s="12">
        <f t="shared" ref="Q89:Q100" si="90">P89*$B$91</f>
        <v>7.0576741148919861E-2</v>
      </c>
      <c r="R89" s="9">
        <f t="shared" ref="R89:R100" si="91">L89*$B$91</f>
        <v>2.3873737500000001</v>
      </c>
      <c r="S89" s="13">
        <f t="shared" ref="S89:S100" si="92">Q89/R89</f>
        <v>2.9562501953839384E-2</v>
      </c>
      <c r="T89" s="2">
        <f t="shared" ref="T89:T100" si="93">$B$90/100</f>
        <v>0.51</v>
      </c>
      <c r="U89" s="14">
        <f t="shared" ref="U89:U100" si="94">S89*T89</f>
        <v>1.5076875996458086E-2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3.4882678112932115E-2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2304368</v>
      </c>
      <c r="AN89" s="1">
        <f t="shared" ref="AN89:AN100" si="99">AM89*10000*AK89*AJ89</f>
        <v>8361792391.7450237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2.3693038729677398</v>
      </c>
      <c r="E90" s="10">
        <f t="shared" ref="E90:E101" si="101">D89</f>
        <v>4.1109012549677404</v>
      </c>
      <c r="F90" s="7" t="s">
        <v>83</v>
      </c>
      <c r="G90" s="1">
        <v>2</v>
      </c>
      <c r="H90" s="9">
        <f t="shared" si="84"/>
        <v>2.3693038729677398</v>
      </c>
      <c r="I90" s="9">
        <f t="shared" si="85"/>
        <v>275.51930387296773</v>
      </c>
      <c r="J90" s="9">
        <f t="shared" si="86"/>
        <v>2.3677426435012847E-2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10.453712797446844</v>
      </c>
      <c r="P90" s="9">
        <f t="shared" si="89"/>
        <v>0.24751701573429999</v>
      </c>
      <c r="Q90" s="12">
        <f t="shared" si="90"/>
        <v>0.111382657080435</v>
      </c>
      <c r="R90" s="9">
        <f t="shared" si="91"/>
        <v>2.3873737500000001</v>
      </c>
      <c r="S90" s="13">
        <f t="shared" si="92"/>
        <v>4.6654888904778737E-2</v>
      </c>
      <c r="T90" s="2">
        <f t="shared" si="93"/>
        <v>0.51</v>
      </c>
      <c r="U90" s="14">
        <f t="shared" si="94"/>
        <v>2.3793993341437156E-2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3.75108889924433E-2</v>
      </c>
      <c r="AK90" s="9">
        <f t="shared" si="96"/>
        <v>10.4025</v>
      </c>
      <c r="AL90" s="1">
        <f t="shared" si="97"/>
        <v>0.45</v>
      </c>
      <c r="AM90" s="17">
        <f t="shared" si="98"/>
        <v>2304368</v>
      </c>
      <c r="AN90" s="1">
        <f t="shared" si="99"/>
        <v>8991805765.862957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1.0080539241428601</v>
      </c>
      <c r="E91" s="10">
        <f t="shared" si="101"/>
        <v>2.3693038729677398</v>
      </c>
      <c r="F91" s="7" t="s">
        <v>83</v>
      </c>
      <c r="G91" s="1">
        <v>3</v>
      </c>
      <c r="H91" s="9">
        <f t="shared" si="84"/>
        <v>1.0080539241428601</v>
      </c>
      <c r="I91" s="9">
        <f t="shared" si="85"/>
        <v>274.15805392414285</v>
      </c>
      <c r="J91" s="9">
        <f t="shared" si="86"/>
        <v>1.9866860515174844E-2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15.511470781712545</v>
      </c>
      <c r="P91" s="9">
        <f t="shared" si="89"/>
        <v>0.30816422640549324</v>
      </c>
      <c r="Q91" s="12">
        <f t="shared" si="90"/>
        <v>0.13867390188247197</v>
      </c>
      <c r="R91" s="9">
        <f t="shared" si="91"/>
        <v>2.3873737500000001</v>
      </c>
      <c r="S91" s="13">
        <f t="shared" si="92"/>
        <v>5.8086381272505809E-2</v>
      </c>
      <c r="T91" s="2">
        <f t="shared" si="93"/>
        <v>0.51</v>
      </c>
      <c r="U91" s="14">
        <f t="shared" si="94"/>
        <v>2.9624054448977963E-2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3.9268652416366859E-2</v>
      </c>
      <c r="AK91" s="9">
        <f t="shared" si="96"/>
        <v>10.4025</v>
      </c>
      <c r="AL91" s="1">
        <f t="shared" si="97"/>
        <v>0.45</v>
      </c>
      <c r="AM91" s="17">
        <f t="shared" si="98"/>
        <v>2304368</v>
      </c>
      <c r="AN91" s="1">
        <f t="shared" si="99"/>
        <v>9413162542.9162254</v>
      </c>
    </row>
    <row r="92" spans="1:48" x14ac:dyDescent="0.15">
      <c r="C92" s="7">
        <v>3</v>
      </c>
      <c r="D92" s="7">
        <f t="shared" si="100"/>
        <v>5.3667662710967701</v>
      </c>
      <c r="E92" s="10">
        <f t="shared" si="101"/>
        <v>1.0080539241428601</v>
      </c>
      <c r="F92" s="7" t="s">
        <v>83</v>
      </c>
      <c r="G92" s="1">
        <v>4</v>
      </c>
      <c r="H92" s="9">
        <f t="shared" si="84"/>
        <v>5.3667662710967701</v>
      </c>
      <c r="I92" s="9">
        <f t="shared" si="85"/>
        <v>278.51676627109674</v>
      </c>
      <c r="J92" s="9">
        <f t="shared" si="86"/>
        <v>3.4634731599340052E-2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20.50858155530705</v>
      </c>
      <c r="P92" s="9">
        <f t="shared" si="89"/>
        <v>0.71030921765123567</v>
      </c>
      <c r="Q92" s="12">
        <f t="shared" si="90"/>
        <v>0.31963914794305603</v>
      </c>
      <c r="R92" s="9">
        <f t="shared" si="91"/>
        <v>2.3873737500000001</v>
      </c>
      <c r="S92" s="13">
        <f t="shared" si="92"/>
        <v>0.13388735129681978</v>
      </c>
      <c r="T92" s="2">
        <f t="shared" si="93"/>
        <v>0.51</v>
      </c>
      <c r="U92" s="14">
        <f t="shared" si="94"/>
        <v>6.8282549161378089E-2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5.0924188572155499E-2</v>
      </c>
      <c r="AK92" s="9">
        <f t="shared" si="96"/>
        <v>10.4025</v>
      </c>
      <c r="AL92" s="1">
        <f t="shared" si="97"/>
        <v>0.45</v>
      </c>
      <c r="AM92" s="17">
        <f t="shared" si="98"/>
        <v>2304368</v>
      </c>
      <c r="AN92" s="1">
        <f t="shared" si="99"/>
        <v>12207133041.214937</v>
      </c>
    </row>
    <row r="93" spans="1:48" x14ac:dyDescent="0.15">
      <c r="C93" s="7">
        <v>4</v>
      </c>
      <c r="D93" s="7">
        <f t="shared" si="100"/>
        <v>8.6018294555666692</v>
      </c>
      <c r="E93" s="10">
        <f t="shared" si="101"/>
        <v>5.3667662710967701</v>
      </c>
      <c r="F93" s="7" t="s">
        <v>83</v>
      </c>
      <c r="G93" s="1">
        <v>5</v>
      </c>
      <c r="H93" s="9">
        <f t="shared" si="84"/>
        <v>8.6018294555666692</v>
      </c>
      <c r="I93" s="9">
        <f t="shared" si="85"/>
        <v>281.75182945556662</v>
      </c>
      <c r="J93" s="9">
        <f t="shared" si="86"/>
        <v>5.1741482234160557E-2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18.808358720773025</v>
      </c>
      <c r="O93" s="9">
        <f t="shared" si="102"/>
        <v>6.2951886168827862</v>
      </c>
      <c r="P93" s="9">
        <f t="shared" si="89"/>
        <v>0.32572238998113046</v>
      </c>
      <c r="Q93" s="12">
        <f t="shared" si="90"/>
        <v>0.14657507549150872</v>
      </c>
      <c r="R93" s="9">
        <f t="shared" si="91"/>
        <v>2.3873737500000001</v>
      </c>
      <c r="S93" s="13">
        <f t="shared" si="92"/>
        <v>6.1395948368582302E-2</v>
      </c>
      <c r="T93" s="2">
        <f t="shared" si="93"/>
        <v>0.51</v>
      </c>
      <c r="U93" s="14">
        <f t="shared" si="94"/>
        <v>3.1311933667976972E-2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3.2351548000895056E-2</v>
      </c>
      <c r="AK93" s="9">
        <f t="shared" si="96"/>
        <v>10.4025</v>
      </c>
      <c r="AL93" s="1">
        <f t="shared" si="97"/>
        <v>0.45</v>
      </c>
      <c r="AM93" s="17">
        <f t="shared" si="98"/>
        <v>2304368</v>
      </c>
      <c r="AN93" s="1">
        <f t="shared" si="99"/>
        <v>7755050431.0266533</v>
      </c>
    </row>
    <row r="94" spans="1:48" x14ac:dyDescent="0.15">
      <c r="C94" s="7">
        <v>5</v>
      </c>
      <c r="D94" s="7">
        <f t="shared" si="100"/>
        <v>12.4440260663548</v>
      </c>
      <c r="E94" s="10">
        <f t="shared" si="101"/>
        <v>8.6018294555666692</v>
      </c>
      <c r="F94" s="7" t="s">
        <v>85</v>
      </c>
      <c r="G94" s="1">
        <v>6</v>
      </c>
      <c r="H94" s="9">
        <f t="shared" si="84"/>
        <v>12.4440260663548</v>
      </c>
      <c r="I94" s="9">
        <f t="shared" si="85"/>
        <v>285.59402606635479</v>
      </c>
      <c r="J94" s="9">
        <f t="shared" si="86"/>
        <v>8.2366695073613494E-2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11.274741226901655</v>
      </c>
      <c r="P94" s="9">
        <f t="shared" si="89"/>
        <v>0.92866317267010756</v>
      </c>
      <c r="Q94" s="12">
        <f t="shared" si="90"/>
        <v>0.41789842770154839</v>
      </c>
      <c r="R94" s="9">
        <f t="shared" si="91"/>
        <v>2.3873737500000001</v>
      </c>
      <c r="S94" s="13">
        <f t="shared" si="92"/>
        <v>0.1750452469796773</v>
      </c>
      <c r="T94" s="2">
        <f t="shared" si="93"/>
        <v>0.51</v>
      </c>
      <c r="U94" s="14">
        <f t="shared" si="94"/>
        <v>8.927307595963542E-2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5.3044832401830083E-2</v>
      </c>
      <c r="AK94" s="9">
        <f t="shared" si="96"/>
        <v>10.4025</v>
      </c>
      <c r="AL94" s="1">
        <f t="shared" si="97"/>
        <v>0.45</v>
      </c>
      <c r="AM94" s="17">
        <f t="shared" si="98"/>
        <v>2304368</v>
      </c>
      <c r="AN94" s="1">
        <f t="shared" si="99"/>
        <v>12715476562.981403</v>
      </c>
    </row>
    <row r="95" spans="1:48" x14ac:dyDescent="0.15">
      <c r="C95" s="7">
        <v>6</v>
      </c>
      <c r="D95" s="7">
        <f t="shared" si="100"/>
        <v>15.8927783636667</v>
      </c>
      <c r="E95" s="10">
        <f t="shared" si="101"/>
        <v>12.4440260663548</v>
      </c>
      <c r="F95" s="7" t="s">
        <v>83</v>
      </c>
      <c r="G95" s="1">
        <v>7</v>
      </c>
      <c r="H95" s="9">
        <f t="shared" si="84"/>
        <v>15.8927783636667</v>
      </c>
      <c r="I95" s="9">
        <f t="shared" si="85"/>
        <v>289.04277836366668</v>
      </c>
      <c r="J95" s="9">
        <f t="shared" si="86"/>
        <v>0.12371340782655403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15.651353054231548</v>
      </c>
      <c r="P95" s="9">
        <f t="shared" si="89"/>
        <v>1.9362822234355295</v>
      </c>
      <c r="Q95" s="12">
        <f t="shared" si="90"/>
        <v>0.87132700054598833</v>
      </c>
      <c r="R95" s="9">
        <f t="shared" si="91"/>
        <v>2.3873737500000001</v>
      </c>
      <c r="S95" s="13">
        <f t="shared" si="92"/>
        <v>0.36497301712645047</v>
      </c>
      <c r="T95" s="2">
        <f t="shared" si="93"/>
        <v>0.51</v>
      </c>
      <c r="U95" s="14">
        <f t="shared" si="94"/>
        <v>0.18613623873448976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0.10257507597844867</v>
      </c>
      <c r="AK95" s="9">
        <f t="shared" si="96"/>
        <v>10.4025</v>
      </c>
      <c r="AL95" s="1">
        <f t="shared" si="97"/>
        <v>0.45</v>
      </c>
      <c r="AM95" s="17">
        <f t="shared" si="98"/>
        <v>2304368</v>
      </c>
      <c r="AN95" s="1">
        <f t="shared" si="99"/>
        <v>24588464427.026863</v>
      </c>
    </row>
    <row r="96" spans="1:48" x14ac:dyDescent="0.15">
      <c r="C96" s="7">
        <v>7</v>
      </c>
      <c r="D96" s="7">
        <f t="shared" si="100"/>
        <v>19.459141622580599</v>
      </c>
      <c r="E96" s="10">
        <f t="shared" si="101"/>
        <v>15.8927783636667</v>
      </c>
      <c r="F96" s="7" t="s">
        <v>83</v>
      </c>
      <c r="G96" s="1">
        <v>8</v>
      </c>
      <c r="H96" s="9">
        <f t="shared" si="84"/>
        <v>19.459141622580599</v>
      </c>
      <c r="I96" s="9">
        <f t="shared" si="85"/>
        <v>292.60914162258058</v>
      </c>
      <c r="J96" s="9">
        <f t="shared" si="86"/>
        <v>0.18652057490475368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19.020345830796018</v>
      </c>
      <c r="P96" s="9">
        <f t="shared" si="89"/>
        <v>3.5476858392473081</v>
      </c>
      <c r="Q96" s="12">
        <f t="shared" si="90"/>
        <v>1.5964586276612887</v>
      </c>
      <c r="R96" s="9">
        <f t="shared" si="91"/>
        <v>2.3873737500000001</v>
      </c>
      <c r="S96" s="13">
        <f t="shared" si="92"/>
        <v>0.6687091318069861</v>
      </c>
      <c r="T96" s="2">
        <f t="shared" si="93"/>
        <v>0.51</v>
      </c>
      <c r="U96" s="14">
        <f t="shared" si="94"/>
        <v>0.34104165722156293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0.14927905965230123</v>
      </c>
      <c r="AK96" s="9">
        <f t="shared" si="96"/>
        <v>10.4025</v>
      </c>
      <c r="AL96" s="1">
        <f t="shared" si="97"/>
        <v>0.45</v>
      </c>
      <c r="AM96" s="17">
        <f t="shared" si="98"/>
        <v>2304368</v>
      </c>
      <c r="AN96" s="1">
        <f t="shared" si="99"/>
        <v>35783964213.020149</v>
      </c>
    </row>
    <row r="97" spans="1:50" x14ac:dyDescent="0.15">
      <c r="C97" s="7">
        <v>8</v>
      </c>
      <c r="D97" s="7">
        <f t="shared" si="100"/>
        <v>19.969106976774199</v>
      </c>
      <c r="E97" s="10">
        <f t="shared" si="101"/>
        <v>19.459141622580599</v>
      </c>
      <c r="F97" s="7" t="s">
        <v>83</v>
      </c>
      <c r="G97" s="1">
        <v>9</v>
      </c>
      <c r="H97" s="9">
        <f t="shared" si="84"/>
        <v>19.969106976774199</v>
      </c>
      <c r="I97" s="9">
        <f t="shared" si="85"/>
        <v>293.11910697677416</v>
      </c>
      <c r="J97" s="9">
        <f t="shared" si="86"/>
        <v>0.19763745875192176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20.777934991548712</v>
      </c>
      <c r="P97" s="9">
        <f t="shared" si="89"/>
        <v>4.1064982698423202</v>
      </c>
      <c r="Q97" s="12">
        <f t="shared" si="90"/>
        <v>1.8479242214290441</v>
      </c>
      <c r="R97" s="9">
        <f t="shared" si="91"/>
        <v>2.3873737500000001</v>
      </c>
      <c r="S97" s="13">
        <f t="shared" si="92"/>
        <v>0.77404060483996029</v>
      </c>
      <c r="T97" s="2">
        <f t="shared" si="93"/>
        <v>0.51</v>
      </c>
      <c r="U97" s="14">
        <f t="shared" si="94"/>
        <v>0.39476070846837974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0.16547535360321652</v>
      </c>
      <c r="AK97" s="9">
        <f t="shared" si="96"/>
        <v>10.4025</v>
      </c>
      <c r="AL97" s="1">
        <f t="shared" si="97"/>
        <v>0.45</v>
      </c>
      <c r="AM97" s="17">
        <f t="shared" si="98"/>
        <v>2304368</v>
      </c>
      <c r="AN97" s="1">
        <f t="shared" si="99"/>
        <v>39666408304.462234</v>
      </c>
    </row>
    <row r="98" spans="1:50" x14ac:dyDescent="0.15">
      <c r="C98" s="7">
        <v>9</v>
      </c>
      <c r="D98" s="7">
        <f t="shared" si="100"/>
        <v>13.1603172004667</v>
      </c>
      <c r="E98" s="10">
        <f t="shared" si="101"/>
        <v>19.969106976774199</v>
      </c>
      <c r="F98" s="7" t="s">
        <v>83</v>
      </c>
      <c r="G98" s="1">
        <v>10</v>
      </c>
      <c r="H98" s="9">
        <f t="shared" si="84"/>
        <v>13.1603172004667</v>
      </c>
      <c r="I98" s="9">
        <f t="shared" si="85"/>
        <v>286.31031720046667</v>
      </c>
      <c r="J98" s="9">
        <f t="shared" si="86"/>
        <v>8.9700407756889977E-2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21.976711721706394</v>
      </c>
      <c r="P98" s="9">
        <f t="shared" si="89"/>
        <v>1.9713200025926871</v>
      </c>
      <c r="Q98" s="12">
        <f t="shared" si="90"/>
        <v>0.88709400116670922</v>
      </c>
      <c r="R98" s="9">
        <f t="shared" si="91"/>
        <v>2.3873737500000001</v>
      </c>
      <c r="S98" s="13">
        <f t="shared" si="92"/>
        <v>0.37157734567815753</v>
      </c>
      <c r="T98" s="2">
        <f t="shared" si="93"/>
        <v>0.51</v>
      </c>
      <c r="U98" s="14">
        <f t="shared" si="94"/>
        <v>0.18950444629586036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0.1003845905582019</v>
      </c>
      <c r="AK98" s="9">
        <f t="shared" si="96"/>
        <v>10.4025</v>
      </c>
      <c r="AL98" s="1">
        <f t="shared" si="97"/>
        <v>0.45</v>
      </c>
      <c r="AM98" s="17">
        <f t="shared" si="98"/>
        <v>2304368</v>
      </c>
      <c r="AN98" s="1">
        <f t="shared" si="99"/>
        <v>24063379046.198334</v>
      </c>
    </row>
    <row r="99" spans="1:50" x14ac:dyDescent="0.15">
      <c r="C99" s="7">
        <v>10</v>
      </c>
      <c r="D99" s="7">
        <f t="shared" si="100"/>
        <v>8.6087540550645194</v>
      </c>
      <c r="E99" s="10">
        <f t="shared" si="101"/>
        <v>13.1603172004667</v>
      </c>
      <c r="F99" s="7" t="s">
        <v>83</v>
      </c>
      <c r="G99" s="1">
        <v>11</v>
      </c>
      <c r="H99" s="9">
        <f t="shared" si="84"/>
        <v>8.6087540550645194</v>
      </c>
      <c r="I99" s="9">
        <f t="shared" si="85"/>
        <v>281.75875405506451</v>
      </c>
      <c r="J99" s="9">
        <f t="shared" si="86"/>
        <v>5.17854454614304E-2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19.005122133158022</v>
      </c>
      <c r="O99" s="9">
        <f t="shared" si="102"/>
        <v>6.3055445859556869</v>
      </c>
      <c r="P99" s="9">
        <f t="shared" si="89"/>
        <v>0.32653543526062595</v>
      </c>
      <c r="Q99" s="12">
        <f t="shared" si="90"/>
        <v>0.14694094586728168</v>
      </c>
      <c r="R99" s="9">
        <f t="shared" si="91"/>
        <v>2.3873737500000001</v>
      </c>
      <c r="S99" s="13">
        <f t="shared" si="92"/>
        <v>6.1549200608945989E-2</v>
      </c>
      <c r="T99" s="2">
        <f t="shared" si="93"/>
        <v>0.51</v>
      </c>
      <c r="U99" s="14">
        <f t="shared" si="94"/>
        <v>3.1390092310562452E-2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3.980111283163458E-2</v>
      </c>
      <c r="AK99" s="9">
        <f t="shared" si="96"/>
        <v>10.4025</v>
      </c>
      <c r="AL99" s="1">
        <f t="shared" si="97"/>
        <v>0.45</v>
      </c>
      <c r="AM99" s="17">
        <f t="shared" si="98"/>
        <v>2304368</v>
      </c>
      <c r="AN99" s="1">
        <f t="shared" si="99"/>
        <v>9540799630.7245846</v>
      </c>
    </row>
    <row r="100" spans="1:50" x14ac:dyDescent="0.15">
      <c r="C100" s="7">
        <v>11</v>
      </c>
      <c r="D100" s="7">
        <f t="shared" si="100"/>
        <v>7.71208817863333</v>
      </c>
      <c r="E100" s="10">
        <f t="shared" si="101"/>
        <v>8.6087540550645194</v>
      </c>
      <c r="F100" s="7" t="s">
        <v>85</v>
      </c>
      <c r="G100" s="1">
        <v>12</v>
      </c>
      <c r="H100" s="9">
        <f t="shared" si="84"/>
        <v>7.71208817863333</v>
      </c>
      <c r="I100" s="9">
        <f t="shared" si="85"/>
        <v>280.86208817863331</v>
      </c>
      <c r="J100" s="9">
        <f t="shared" si="86"/>
        <v>4.6376072310392133E-2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11.284284150695061</v>
      </c>
      <c r="P100" s="9">
        <f t="shared" si="89"/>
        <v>0.52332077774364605</v>
      </c>
      <c r="Q100" s="12">
        <f t="shared" si="90"/>
        <v>0.23549434998464072</v>
      </c>
      <c r="R100" s="9">
        <f t="shared" si="91"/>
        <v>2.3873737500000001</v>
      </c>
      <c r="S100" s="13">
        <f t="shared" si="92"/>
        <v>9.864159308304396E-2</v>
      </c>
      <c r="T100" s="2">
        <f t="shared" si="93"/>
        <v>0.51</v>
      </c>
      <c r="U100" s="14">
        <f t="shared" si="94"/>
        <v>5.0307212472352418E-2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4.5504624560414257E-2</v>
      </c>
      <c r="AK100" s="9">
        <f t="shared" si="96"/>
        <v>10.4025</v>
      </c>
      <c r="AL100" s="1">
        <f t="shared" si="97"/>
        <v>0.45</v>
      </c>
      <c r="AM100" s="17">
        <f t="shared" si="98"/>
        <v>2304368</v>
      </c>
      <c r="AN100" s="1">
        <f t="shared" si="99"/>
        <v>10907999156.676624</v>
      </c>
      <c r="AO100" s="1">
        <f>SUM(AN89:AN100)</f>
        <v>203995435513.85596</v>
      </c>
    </row>
    <row r="101" spans="1:50" x14ac:dyDescent="0.15">
      <c r="C101" s="7">
        <v>12</v>
      </c>
      <c r="D101" s="7">
        <f t="shared" si="100"/>
        <v>6.7677979927096796</v>
      </c>
      <c r="E101" s="10">
        <f t="shared" si="101"/>
        <v>7.71208817863333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4.1109012549677404</v>
      </c>
      <c r="E105" s="7"/>
      <c r="F105" s="7"/>
      <c r="G105" s="1">
        <v>1</v>
      </c>
      <c r="H105" s="9">
        <f t="shared" ref="H105:H116" si="103">E106</f>
        <v>4.1109012549677404</v>
      </c>
      <c r="I105" s="9">
        <f t="shared" ref="I105:I116" si="104">H105+273.15</f>
        <v>277.26090125496773</v>
      </c>
      <c r="J105" s="9">
        <f t="shared" ref="J105:J116" si="105">EXP(($C$15*(I105-$C$13))/($C$16*I105*$C$13))</f>
        <v>2.9562501953839387E-2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1.9153255549727577E-2</v>
      </c>
      <c r="Q105" s="12">
        <f t="shared" ref="Q105:Q116" si="109">P105*$B$107</f>
        <v>5.7459766649182731E-3</v>
      </c>
      <c r="R105" s="9">
        <f t="shared" ref="R105:R116" si="110">L105*$B$107</f>
        <v>0.19436706250000002</v>
      </c>
      <c r="S105" s="13">
        <f t="shared" ref="S105:S116" si="111">Q105/R105</f>
        <v>2.9562501953839387E-2</v>
      </c>
      <c r="T105" s="2">
        <f t="shared" ref="T105:T116" si="112">$B$106/100</f>
        <v>0.01</v>
      </c>
      <c r="U105" s="14">
        <f t="shared" ref="U105:U116" si="113">S105*T105</f>
        <v>2.956250195383939E-4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5.7856250195383943E-3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35221.416666666664</v>
      </c>
      <c r="AX105" s="1">
        <f t="shared" ref="AX105:AX116" si="120">AW105*10000*AV105*0.67*AU105*AT105</f>
        <v>26537168.158907637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2.3693038729677398</v>
      </c>
      <c r="E106" s="10">
        <f t="shared" ref="E106:E117" si="122">D105</f>
        <v>4.1109012549677404</v>
      </c>
      <c r="F106" s="7" t="s">
        <v>83</v>
      </c>
      <c r="G106" s="1">
        <v>2</v>
      </c>
      <c r="H106" s="9">
        <f t="shared" si="103"/>
        <v>2.3693038729677398</v>
      </c>
      <c r="I106" s="9">
        <f t="shared" si="104"/>
        <v>275.51930387296773</v>
      </c>
      <c r="J106" s="9">
        <f t="shared" si="105"/>
        <v>2.3677426435012847E-2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1.2766271611169393</v>
      </c>
      <c r="P106" s="9">
        <f t="shared" si="108"/>
        <v>3.0227245692285624E-2</v>
      </c>
      <c r="Q106" s="12">
        <f t="shared" si="109"/>
        <v>9.0681737076856866E-3</v>
      </c>
      <c r="R106" s="9">
        <f t="shared" si="110"/>
        <v>0.19436706250000002</v>
      </c>
      <c r="S106" s="13">
        <f t="shared" si="111"/>
        <v>4.6654888904778737E-2</v>
      </c>
      <c r="T106" s="2">
        <f t="shared" si="112"/>
        <v>0.01</v>
      </c>
      <c r="U106" s="14">
        <f t="shared" si="113"/>
        <v>4.6654888904778738E-4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5.9565488890477875E-3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35221.416666666664</v>
      </c>
      <c r="AX106" s="1">
        <f t="shared" si="120"/>
        <v>27321151.817064565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1.0080539241428601</v>
      </c>
      <c r="E107" s="10">
        <f t="shared" si="122"/>
        <v>2.3693038729677398</v>
      </c>
      <c r="F107" s="7" t="s">
        <v>83</v>
      </c>
      <c r="G107" s="1">
        <v>3</v>
      </c>
      <c r="H107" s="9">
        <f t="shared" si="103"/>
        <v>1.0080539241428601</v>
      </c>
      <c r="I107" s="9">
        <f t="shared" si="104"/>
        <v>274.15805392414285</v>
      </c>
      <c r="J107" s="9">
        <f t="shared" si="105"/>
        <v>1.9866860515174844E-2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1.8942901237579872</v>
      </c>
      <c r="P107" s="9">
        <f t="shared" si="108"/>
        <v>3.7633597663973221E-2</v>
      </c>
      <c r="Q107" s="12">
        <f t="shared" si="109"/>
        <v>1.1290079299191966E-2</v>
      </c>
      <c r="R107" s="9">
        <f t="shared" si="110"/>
        <v>0.19436706250000002</v>
      </c>
      <c r="S107" s="13">
        <f t="shared" si="111"/>
        <v>5.8086381272505802E-2</v>
      </c>
      <c r="T107" s="2">
        <f t="shared" si="112"/>
        <v>0.01</v>
      </c>
      <c r="U107" s="14">
        <f t="shared" si="113"/>
        <v>5.8086381272505808E-4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6.0708638127250584E-3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35221.416666666664</v>
      </c>
      <c r="AX107" s="1">
        <f t="shared" si="120"/>
        <v>27845484.856701907</v>
      </c>
    </row>
    <row r="108" spans="1:50" x14ac:dyDescent="0.15">
      <c r="C108" s="7">
        <v>3</v>
      </c>
      <c r="D108" s="7">
        <f t="shared" si="121"/>
        <v>5.3667662710967701</v>
      </c>
      <c r="E108" s="10">
        <f t="shared" si="122"/>
        <v>1.0080539241428601</v>
      </c>
      <c r="F108" s="7" t="s">
        <v>83</v>
      </c>
      <c r="G108" s="1">
        <v>4</v>
      </c>
      <c r="H108" s="9">
        <f t="shared" si="103"/>
        <v>5.3667662710967701</v>
      </c>
      <c r="I108" s="9">
        <f t="shared" si="104"/>
        <v>278.51676627109674</v>
      </c>
      <c r="J108" s="9">
        <f t="shared" si="105"/>
        <v>3.4634731599340052E-2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2.5045467344273478</v>
      </c>
      <c r="P108" s="9">
        <f t="shared" si="108"/>
        <v>8.6744303924894794E-2</v>
      </c>
      <c r="Q108" s="12">
        <f t="shared" si="109"/>
        <v>2.6023291177468436E-2</v>
      </c>
      <c r="R108" s="9">
        <f t="shared" si="110"/>
        <v>0.19436706250000002</v>
      </c>
      <c r="S108" s="13">
        <f t="shared" si="111"/>
        <v>0.13388735129681981</v>
      </c>
      <c r="T108" s="2">
        <f t="shared" si="112"/>
        <v>0.01</v>
      </c>
      <c r="U108" s="14">
        <f t="shared" si="113"/>
        <v>1.3388735129681981E-3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6.8288735129681984E-3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35221.416666666664</v>
      </c>
      <c r="AX108" s="1">
        <f t="shared" si="120"/>
        <v>31322279.639202397</v>
      </c>
    </row>
    <row r="109" spans="1:50" x14ac:dyDescent="0.15">
      <c r="C109" s="7">
        <v>4</v>
      </c>
      <c r="D109" s="7">
        <f t="shared" si="121"/>
        <v>8.6018294555666692</v>
      </c>
      <c r="E109" s="10">
        <f t="shared" si="122"/>
        <v>5.3667662710967701</v>
      </c>
      <c r="F109" s="7" t="s">
        <v>83</v>
      </c>
      <c r="G109" s="1">
        <v>5</v>
      </c>
      <c r="H109" s="9">
        <f t="shared" si="103"/>
        <v>8.6018294555666692</v>
      </c>
      <c r="I109" s="9">
        <f t="shared" si="104"/>
        <v>281.75182945556662</v>
      </c>
      <c r="J109" s="9">
        <f t="shared" si="105"/>
        <v>5.1741482234160557E-2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2.2969123089773302</v>
      </c>
      <c r="O109" s="9">
        <f t="shared" si="123"/>
        <v>0.76878032985845612</v>
      </c>
      <c r="P109" s="9">
        <f t="shared" si="108"/>
        <v>3.9777833779343401E-2</v>
      </c>
      <c r="Q109" s="12">
        <f t="shared" si="109"/>
        <v>1.193335013380302E-2</v>
      </c>
      <c r="R109" s="9">
        <f t="shared" si="110"/>
        <v>0.19436706250000002</v>
      </c>
      <c r="S109" s="13">
        <f t="shared" si="111"/>
        <v>6.1395948368582351E-2</v>
      </c>
      <c r="T109" s="2">
        <f t="shared" si="112"/>
        <v>0.01</v>
      </c>
      <c r="U109" s="14">
        <f t="shared" si="113"/>
        <v>6.1395948368582357E-4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6.103959483685824E-3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35221.416666666664</v>
      </c>
      <c r="AX109" s="1">
        <f t="shared" si="120"/>
        <v>27997286.154340755</v>
      </c>
    </row>
    <row r="110" spans="1:50" x14ac:dyDescent="0.15">
      <c r="C110" s="7">
        <v>5</v>
      </c>
      <c r="D110" s="7">
        <f t="shared" si="121"/>
        <v>12.4440260663548</v>
      </c>
      <c r="E110" s="10">
        <f t="shared" si="122"/>
        <v>8.6018294555666692</v>
      </c>
      <c r="F110" s="7" t="s">
        <v>85</v>
      </c>
      <c r="G110" s="1">
        <v>6</v>
      </c>
      <c r="H110" s="9">
        <f t="shared" si="103"/>
        <v>12.4440260663548</v>
      </c>
      <c r="I110" s="9">
        <f t="shared" si="104"/>
        <v>285.59402606635479</v>
      </c>
      <c r="J110" s="9">
        <f t="shared" si="105"/>
        <v>8.2366695073613494E-2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1.3768927044124464</v>
      </c>
      <c r="P110" s="9">
        <f t="shared" si="108"/>
        <v>0.11341010153342301</v>
      </c>
      <c r="Q110" s="12">
        <f t="shared" si="109"/>
        <v>3.4023030460026901E-2</v>
      </c>
      <c r="R110" s="9">
        <f t="shared" si="110"/>
        <v>0.19436706250000002</v>
      </c>
      <c r="S110" s="13">
        <f t="shared" si="111"/>
        <v>0.17504524697967741</v>
      </c>
      <c r="T110" s="2">
        <f t="shared" si="112"/>
        <v>0.01</v>
      </c>
      <c r="U110" s="14">
        <f t="shared" si="113"/>
        <v>1.7504524697967742E-3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7.2404524697967741E-3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35221.416666666664</v>
      </c>
      <c r="AX110" s="1">
        <f t="shared" si="120"/>
        <v>33210086.047523536</v>
      </c>
    </row>
    <row r="111" spans="1:50" x14ac:dyDescent="0.15">
      <c r="C111" s="7">
        <v>6</v>
      </c>
      <c r="D111" s="7">
        <f t="shared" si="121"/>
        <v>15.8927783636667</v>
      </c>
      <c r="E111" s="10">
        <f t="shared" si="122"/>
        <v>12.4440260663548</v>
      </c>
      <c r="F111" s="7" t="s">
        <v>83</v>
      </c>
      <c r="G111" s="1">
        <v>7</v>
      </c>
      <c r="H111" s="9">
        <f t="shared" si="103"/>
        <v>15.8927783636667</v>
      </c>
      <c r="I111" s="9">
        <f t="shared" si="104"/>
        <v>289.04277836366668</v>
      </c>
      <c r="J111" s="9">
        <f t="shared" si="105"/>
        <v>0.12371340782655403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1.9113728112123569</v>
      </c>
      <c r="P111" s="9">
        <f t="shared" si="108"/>
        <v>0.23646244410210138</v>
      </c>
      <c r="Q111" s="12">
        <f t="shared" si="109"/>
        <v>7.0938733230630407E-2</v>
      </c>
      <c r="R111" s="9">
        <f t="shared" si="110"/>
        <v>0.19436706250000002</v>
      </c>
      <c r="S111" s="13">
        <f t="shared" si="111"/>
        <v>0.36497301712645064</v>
      </c>
      <c r="T111" s="2">
        <f t="shared" si="112"/>
        <v>0.01</v>
      </c>
      <c r="U111" s="14">
        <f t="shared" si="113"/>
        <v>3.6497301712645064E-3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1.3599730171264507E-2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35221.416666666664</v>
      </c>
      <c r="AX111" s="1">
        <f t="shared" si="120"/>
        <v>62378450.945548877</v>
      </c>
    </row>
    <row r="112" spans="1:50" x14ac:dyDescent="0.15">
      <c r="C112" s="7">
        <v>7</v>
      </c>
      <c r="D112" s="7">
        <f t="shared" si="121"/>
        <v>19.459141622580599</v>
      </c>
      <c r="E112" s="10">
        <f t="shared" si="122"/>
        <v>15.8927783636667</v>
      </c>
      <c r="F112" s="7" t="s">
        <v>83</v>
      </c>
      <c r="G112" s="1">
        <v>8</v>
      </c>
      <c r="H112" s="9">
        <f t="shared" si="103"/>
        <v>19.459141622580599</v>
      </c>
      <c r="I112" s="9">
        <f t="shared" si="104"/>
        <v>292.60914162258058</v>
      </c>
      <c r="J112" s="9">
        <f t="shared" si="105"/>
        <v>0.18652057490475368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2.3228005754435892</v>
      </c>
      <c r="P112" s="9">
        <f t="shared" si="108"/>
        <v>0.43325009872083092</v>
      </c>
      <c r="Q112" s="12">
        <f t="shared" si="109"/>
        <v>0.12997502961624927</v>
      </c>
      <c r="R112" s="9">
        <f t="shared" si="110"/>
        <v>0.19436706250000002</v>
      </c>
      <c r="S112" s="13">
        <f t="shared" si="111"/>
        <v>0.66870913180698632</v>
      </c>
      <c r="T112" s="2">
        <f t="shared" si="112"/>
        <v>0.01</v>
      </c>
      <c r="U112" s="14">
        <f t="shared" si="113"/>
        <v>6.687091318069863E-3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1.6637091318069862E-2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35221.416666666664</v>
      </c>
      <c r="AX112" s="1">
        <f t="shared" si="120"/>
        <v>76310042.301695406</v>
      </c>
    </row>
    <row r="113" spans="1:53" x14ac:dyDescent="0.15">
      <c r="C113" s="7">
        <v>8</v>
      </c>
      <c r="D113" s="7">
        <f t="shared" si="121"/>
        <v>19.969106976774199</v>
      </c>
      <c r="E113" s="10">
        <f t="shared" si="122"/>
        <v>19.459141622580599</v>
      </c>
      <c r="F113" s="7" t="s">
        <v>83</v>
      </c>
      <c r="G113" s="1">
        <v>9</v>
      </c>
      <c r="H113" s="9">
        <f t="shared" si="103"/>
        <v>19.969106976774199</v>
      </c>
      <c r="I113" s="9">
        <f t="shared" si="104"/>
        <v>293.11910697677416</v>
      </c>
      <c r="J113" s="9">
        <f t="shared" si="105"/>
        <v>0.19763745875192176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2.537440685056092</v>
      </c>
      <c r="P113" s="9">
        <f t="shared" si="108"/>
        <v>0.5014933287282215</v>
      </c>
      <c r="Q113" s="12">
        <f t="shared" si="109"/>
        <v>0.15044799861846644</v>
      </c>
      <c r="R113" s="9">
        <f t="shared" si="110"/>
        <v>0.19436706250000002</v>
      </c>
      <c r="S113" s="13">
        <f t="shared" si="111"/>
        <v>0.77404060483996062</v>
      </c>
      <c r="T113" s="2">
        <f t="shared" si="112"/>
        <v>0.01</v>
      </c>
      <c r="U113" s="14">
        <f t="shared" si="113"/>
        <v>7.7404060483996064E-3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1.7690406048399606E-2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35221.416666666664</v>
      </c>
      <c r="AX113" s="1">
        <f t="shared" si="120"/>
        <v>81141325.011622056</v>
      </c>
    </row>
    <row r="114" spans="1:53" x14ac:dyDescent="0.15">
      <c r="C114" s="7">
        <v>9</v>
      </c>
      <c r="D114" s="7">
        <f t="shared" si="121"/>
        <v>13.1603172004667</v>
      </c>
      <c r="E114" s="10">
        <f t="shared" si="122"/>
        <v>19.969106976774199</v>
      </c>
      <c r="F114" s="7" t="s">
        <v>83</v>
      </c>
      <c r="G114" s="1">
        <v>10</v>
      </c>
      <c r="H114" s="9">
        <f t="shared" si="103"/>
        <v>13.1603172004667</v>
      </c>
      <c r="I114" s="9">
        <f t="shared" si="104"/>
        <v>286.31031720046667</v>
      </c>
      <c r="J114" s="9">
        <f t="shared" si="105"/>
        <v>8.9700407756889977E-2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2.683837564661204</v>
      </c>
      <c r="P114" s="9">
        <f t="shared" si="108"/>
        <v>0.24074132390336858</v>
      </c>
      <c r="Q114" s="12">
        <f t="shared" si="109"/>
        <v>7.2222397171010574E-2</v>
      </c>
      <c r="R114" s="9">
        <f t="shared" si="110"/>
        <v>0.19436706250000002</v>
      </c>
      <c r="S114" s="13">
        <f t="shared" si="111"/>
        <v>0.37157734567815764</v>
      </c>
      <c r="T114" s="2">
        <f t="shared" si="112"/>
        <v>0.01</v>
      </c>
      <c r="U114" s="14">
        <f t="shared" si="113"/>
        <v>3.7157734567815764E-3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1.3665773456781577E-2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35221.416666666664</v>
      </c>
      <c r="AX114" s="1">
        <f t="shared" si="120"/>
        <v>62681374.444326378</v>
      </c>
    </row>
    <row r="115" spans="1:53" x14ac:dyDescent="0.15">
      <c r="C115" s="7">
        <v>10</v>
      </c>
      <c r="D115" s="7">
        <f t="shared" si="121"/>
        <v>8.6087540550645194</v>
      </c>
      <c r="E115" s="10">
        <f t="shared" si="122"/>
        <v>13.1603172004667</v>
      </c>
      <c r="F115" s="7" t="s">
        <v>83</v>
      </c>
      <c r="G115" s="1">
        <v>11</v>
      </c>
      <c r="H115" s="9">
        <f t="shared" si="103"/>
        <v>8.6087540550645194</v>
      </c>
      <c r="I115" s="9">
        <f t="shared" si="104"/>
        <v>281.75875405506451</v>
      </c>
      <c r="J115" s="9">
        <f t="shared" si="105"/>
        <v>5.17854454614304E-2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2.3209414287199439</v>
      </c>
      <c r="O115" s="9">
        <f t="shared" si="123"/>
        <v>0.77004502037122524</v>
      </c>
      <c r="P115" s="9">
        <f t="shared" si="108"/>
        <v>3.987712440528015E-2</v>
      </c>
      <c r="Q115" s="12">
        <f t="shared" si="109"/>
        <v>1.1963137321584045E-2</v>
      </c>
      <c r="R115" s="9">
        <f t="shared" si="110"/>
        <v>0.19436706250000002</v>
      </c>
      <c r="S115" s="13">
        <f t="shared" si="111"/>
        <v>6.1549200608945989E-2</v>
      </c>
      <c r="T115" s="2">
        <f t="shared" si="112"/>
        <v>0.01</v>
      </c>
      <c r="U115" s="14">
        <f t="shared" si="113"/>
        <v>6.1549200608945992E-4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6.1054920060894602E-3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35221.416666666664</v>
      </c>
      <c r="AX115" s="1">
        <f t="shared" si="120"/>
        <v>28004315.438920252</v>
      </c>
    </row>
    <row r="116" spans="1:53" x14ac:dyDescent="0.15">
      <c r="C116" s="7">
        <v>11</v>
      </c>
      <c r="D116" s="7">
        <f t="shared" si="121"/>
        <v>7.71208817863333</v>
      </c>
      <c r="E116" s="10">
        <f t="shared" si="122"/>
        <v>8.6087540550645194</v>
      </c>
      <c r="F116" s="7" t="s">
        <v>85</v>
      </c>
      <c r="G116" s="1">
        <v>12</v>
      </c>
      <c r="H116" s="9">
        <f t="shared" si="103"/>
        <v>7.71208817863333</v>
      </c>
      <c r="I116" s="9">
        <f t="shared" si="104"/>
        <v>280.86208817863331</v>
      </c>
      <c r="J116" s="9">
        <f t="shared" si="105"/>
        <v>4.6376072310392133E-2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1.3780581042992786</v>
      </c>
      <c r="P116" s="9">
        <f t="shared" si="108"/>
        <v>6.3908922292905249E-2</v>
      </c>
      <c r="Q116" s="12">
        <f t="shared" si="109"/>
        <v>1.9172676687871575E-2</v>
      </c>
      <c r="R116" s="9">
        <f t="shared" si="110"/>
        <v>0.19436706250000002</v>
      </c>
      <c r="S116" s="13">
        <f t="shared" si="111"/>
        <v>9.864159308304396E-2</v>
      </c>
      <c r="T116" s="2">
        <f t="shared" si="112"/>
        <v>0.01</v>
      </c>
      <c r="U116" s="14">
        <f t="shared" si="113"/>
        <v>9.8641593083043967E-4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6.4764159308304398E-3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35221.416666666664</v>
      </c>
      <c r="AX116" s="1">
        <f t="shared" si="120"/>
        <v>29705647.711885069</v>
      </c>
      <c r="AY116" s="1">
        <f>SUM(AX105:AX116)</f>
        <v>514454612.52773893</v>
      </c>
    </row>
    <row r="117" spans="1:53" x14ac:dyDescent="0.15">
      <c r="C117" s="7">
        <v>12</v>
      </c>
      <c r="D117" s="7">
        <f t="shared" si="121"/>
        <v>6.7677979927096796</v>
      </c>
      <c r="E117" s="10">
        <f t="shared" si="122"/>
        <v>7.71208817863333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4.1109012549677404</v>
      </c>
      <c r="E121" s="7"/>
      <c r="F121" s="7"/>
      <c r="G121" s="1">
        <v>1</v>
      </c>
      <c r="H121" s="9">
        <f t="shared" ref="H121:H132" si="124">E122</f>
        <v>4.1109012549677404</v>
      </c>
      <c r="I121" s="9">
        <f t="shared" ref="I121:I132" si="125">H121+273.15</f>
        <v>277.26090125496773</v>
      </c>
      <c r="J121" s="9">
        <f t="shared" ref="J121:J132" si="126">EXP(($C$15*(I121-$C$13))/($C$16*I121*$C$13))</f>
        <v>2.9562501953839387E-2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8.4164443062580731E-3</v>
      </c>
      <c r="Q121" s="12">
        <f t="shared" ref="Q121:Q132" si="130">P121*$B$123</f>
        <v>2.7774266210651641E-3</v>
      </c>
      <c r="R121" s="9">
        <f t="shared" ref="R121:R132" si="131">L121*$B$123</f>
        <v>9.3951000000000007E-2</v>
      </c>
      <c r="S121" s="13">
        <f t="shared" ref="S121:S132" si="132">Q121/R121</f>
        <v>2.9562501953839384E-2</v>
      </c>
      <c r="T121" s="2">
        <f t="shared" ref="T121:T132" si="133">$B$122/100</f>
        <v>0.01</v>
      </c>
      <c r="U121" s="14">
        <f t="shared" ref="U121:U132" si="134">S121*T121</f>
        <v>2.9562501953839384E-4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5.7856250195383943E-3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2.3693038729677398</v>
      </c>
      <c r="E122" s="10">
        <f t="shared" ref="E122:E133" si="145">D121</f>
        <v>4.1109012549677404</v>
      </c>
      <c r="F122" s="7" t="s">
        <v>83</v>
      </c>
      <c r="G122" s="1">
        <v>2</v>
      </c>
      <c r="H122" s="9">
        <f t="shared" si="124"/>
        <v>2.3693038729677398</v>
      </c>
      <c r="I122" s="9">
        <f t="shared" si="125"/>
        <v>275.51930387296773</v>
      </c>
      <c r="J122" s="9">
        <f t="shared" si="126"/>
        <v>2.3677426435012847E-2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0.56098355569374192</v>
      </c>
      <c r="P122" s="9">
        <f t="shared" si="129"/>
        <v>1.3282646871190507E-2</v>
      </c>
      <c r="Q122" s="12">
        <f t="shared" si="130"/>
        <v>4.3832734674928674E-3</v>
      </c>
      <c r="R122" s="9">
        <f t="shared" si="131"/>
        <v>9.3951000000000007E-2</v>
      </c>
      <c r="S122" s="13">
        <f t="shared" si="132"/>
        <v>4.6654888904778737E-2</v>
      </c>
      <c r="T122" s="2">
        <f t="shared" si="133"/>
        <v>0.01</v>
      </c>
      <c r="U122" s="14">
        <f t="shared" si="134"/>
        <v>4.6654888904778738E-4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5.9565488890477875E-3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1.0080539241428601</v>
      </c>
      <c r="E123" s="10">
        <f t="shared" si="145"/>
        <v>2.3693038729677398</v>
      </c>
      <c r="F123" s="7" t="s">
        <v>83</v>
      </c>
      <c r="G123" s="1">
        <v>3</v>
      </c>
      <c r="H123" s="9">
        <f t="shared" si="124"/>
        <v>1.0080539241428601</v>
      </c>
      <c r="I123" s="9">
        <f t="shared" si="125"/>
        <v>274.15805392414285</v>
      </c>
      <c r="J123" s="9">
        <f t="shared" si="126"/>
        <v>1.9866860515174844E-2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0.83240090882255136</v>
      </c>
      <c r="P123" s="9">
        <f t="shared" si="129"/>
        <v>1.65371927482824E-2</v>
      </c>
      <c r="Q123" s="12">
        <f t="shared" si="130"/>
        <v>5.4572736069331924E-3</v>
      </c>
      <c r="R123" s="9">
        <f t="shared" si="131"/>
        <v>9.3951000000000007E-2</v>
      </c>
      <c r="S123" s="13">
        <f t="shared" si="132"/>
        <v>5.8086381272505795E-2</v>
      </c>
      <c r="T123" s="2">
        <f t="shared" si="133"/>
        <v>0.01</v>
      </c>
      <c r="U123" s="14">
        <f t="shared" si="134"/>
        <v>5.8086381272505797E-4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6.0708638127250584E-3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5.3667662710967701</v>
      </c>
      <c r="E124" s="10">
        <f t="shared" si="145"/>
        <v>1.0080539241428601</v>
      </c>
      <c r="F124" s="7" t="s">
        <v>83</v>
      </c>
      <c r="G124" s="1">
        <v>4</v>
      </c>
      <c r="H124" s="9">
        <f t="shared" si="124"/>
        <v>5.3667662710967701</v>
      </c>
      <c r="I124" s="9">
        <f t="shared" si="125"/>
        <v>278.51676627109674</v>
      </c>
      <c r="J124" s="9">
        <f t="shared" si="126"/>
        <v>3.4634731599340052E-2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1.1005637160742689</v>
      </c>
      <c r="P124" s="9">
        <f t="shared" si="129"/>
        <v>3.8117728914204597E-2</v>
      </c>
      <c r="Q124" s="12">
        <f t="shared" si="130"/>
        <v>1.2578850541687519E-2</v>
      </c>
      <c r="R124" s="9">
        <f t="shared" si="131"/>
        <v>9.3951000000000007E-2</v>
      </c>
      <c r="S124" s="13">
        <f t="shared" si="132"/>
        <v>0.13388735129681981</v>
      </c>
      <c r="T124" s="2">
        <f t="shared" si="133"/>
        <v>0.01</v>
      </c>
      <c r="U124" s="14">
        <f t="shared" si="134"/>
        <v>1.3388735129681981E-3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6.8288735129681984E-3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8.6018294555666692</v>
      </c>
      <c r="E125" s="10">
        <f t="shared" si="145"/>
        <v>5.3667662710967701</v>
      </c>
      <c r="F125" s="7" t="s">
        <v>83</v>
      </c>
      <c r="G125" s="1">
        <v>5</v>
      </c>
      <c r="H125" s="9">
        <f t="shared" si="124"/>
        <v>8.6018294555666692</v>
      </c>
      <c r="I125" s="9">
        <f t="shared" si="125"/>
        <v>281.75182945556662</v>
      </c>
      <c r="J125" s="9">
        <f t="shared" si="126"/>
        <v>5.1741482234160557E-2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1.0093236878020613</v>
      </c>
      <c r="O125" s="9">
        <f t="shared" si="146"/>
        <v>0.33782229935800312</v>
      </c>
      <c r="P125" s="9">
        <f t="shared" si="129"/>
        <v>1.7479426500535387E-2</v>
      </c>
      <c r="Q125" s="12">
        <f t="shared" si="130"/>
        <v>5.7682107451766775E-3</v>
      </c>
      <c r="R125" s="9">
        <f t="shared" si="131"/>
        <v>9.3951000000000007E-2</v>
      </c>
      <c r="S125" s="13">
        <f t="shared" si="132"/>
        <v>6.1395948368582316E-2</v>
      </c>
      <c r="T125" s="2">
        <f t="shared" si="133"/>
        <v>0.01</v>
      </c>
      <c r="U125" s="14">
        <f t="shared" si="134"/>
        <v>6.1395948368582313E-4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6.1039594836858231E-3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12.4440260663548</v>
      </c>
      <c r="E126" s="10">
        <f t="shared" si="145"/>
        <v>8.6018294555666692</v>
      </c>
      <c r="F126" s="7" t="s">
        <v>85</v>
      </c>
      <c r="G126" s="1">
        <v>6</v>
      </c>
      <c r="H126" s="9">
        <f t="shared" si="124"/>
        <v>12.4440260663548</v>
      </c>
      <c r="I126" s="9">
        <f t="shared" si="125"/>
        <v>285.59402606635479</v>
      </c>
      <c r="J126" s="9">
        <f t="shared" si="126"/>
        <v>8.2366695073613494E-2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0.60504287285746772</v>
      </c>
      <c r="P126" s="9">
        <f t="shared" si="129"/>
        <v>4.9835381815114141E-2</v>
      </c>
      <c r="Q126" s="12">
        <f t="shared" si="130"/>
        <v>1.6445675998987667E-2</v>
      </c>
      <c r="R126" s="9">
        <f t="shared" si="131"/>
        <v>9.3951000000000007E-2</v>
      </c>
      <c r="S126" s="13">
        <f t="shared" si="132"/>
        <v>0.17504524697967733</v>
      </c>
      <c r="T126" s="2">
        <f t="shared" si="133"/>
        <v>0.01</v>
      </c>
      <c r="U126" s="14">
        <f t="shared" si="134"/>
        <v>1.7504524697967733E-3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7.2404524697967732E-3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15.8927783636667</v>
      </c>
      <c r="E127" s="10">
        <f t="shared" si="145"/>
        <v>12.4440260663548</v>
      </c>
      <c r="F127" s="7" t="s">
        <v>83</v>
      </c>
      <c r="G127" s="1">
        <v>7</v>
      </c>
      <c r="H127" s="9">
        <f t="shared" si="124"/>
        <v>15.8927783636667</v>
      </c>
      <c r="I127" s="9">
        <f t="shared" si="125"/>
        <v>289.04277836366668</v>
      </c>
      <c r="J127" s="9">
        <f t="shared" si="126"/>
        <v>0.12371340782655403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0.83990749104235352</v>
      </c>
      <c r="P127" s="9">
        <f t="shared" si="129"/>
        <v>0.10390781797590046</v>
      </c>
      <c r="Q127" s="12">
        <f t="shared" si="130"/>
        <v>3.4289579932047155E-2</v>
      </c>
      <c r="R127" s="9">
        <f t="shared" si="131"/>
        <v>9.3951000000000007E-2</v>
      </c>
      <c r="S127" s="13">
        <f t="shared" si="132"/>
        <v>0.36497301712645053</v>
      </c>
      <c r="T127" s="2">
        <f t="shared" si="133"/>
        <v>0.01</v>
      </c>
      <c r="U127" s="14">
        <f t="shared" si="134"/>
        <v>3.6497301712645055E-3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1.3599730171264507E-2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19.459141622580599</v>
      </c>
      <c r="E128" s="10">
        <f t="shared" si="145"/>
        <v>15.8927783636667</v>
      </c>
      <c r="F128" s="7" t="s">
        <v>83</v>
      </c>
      <c r="G128" s="1">
        <v>8</v>
      </c>
      <c r="H128" s="9">
        <f t="shared" si="124"/>
        <v>19.459141622580599</v>
      </c>
      <c r="I128" s="9">
        <f t="shared" si="125"/>
        <v>292.60914162258058</v>
      </c>
      <c r="J128" s="9">
        <f t="shared" si="126"/>
        <v>0.18652057490475368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1.020699673066453</v>
      </c>
      <c r="P128" s="9">
        <f t="shared" si="129"/>
        <v>0.19038148982544895</v>
      </c>
      <c r="Q128" s="12">
        <f t="shared" si="130"/>
        <v>6.2825891642398157E-2</v>
      </c>
      <c r="R128" s="9">
        <f t="shared" si="131"/>
        <v>9.3951000000000007E-2</v>
      </c>
      <c r="S128" s="13">
        <f t="shared" si="132"/>
        <v>0.6687091318069861</v>
      </c>
      <c r="T128" s="2">
        <f t="shared" si="133"/>
        <v>0.01</v>
      </c>
      <c r="U128" s="14">
        <f t="shared" si="134"/>
        <v>6.6870913180698613E-3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1.6637091318069862E-2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19.969106976774199</v>
      </c>
      <c r="E129" s="10">
        <f t="shared" si="145"/>
        <v>19.459141622580599</v>
      </c>
      <c r="F129" s="7" t="s">
        <v>83</v>
      </c>
      <c r="G129" s="1">
        <v>9</v>
      </c>
      <c r="H129" s="9">
        <f t="shared" si="124"/>
        <v>19.969106976774199</v>
      </c>
      <c r="I129" s="9">
        <f t="shared" si="125"/>
        <v>293.11910697677416</v>
      </c>
      <c r="J129" s="9">
        <f t="shared" si="126"/>
        <v>0.19763745875192176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1.115018183241004</v>
      </c>
      <c r="P129" s="9">
        <f t="shared" si="129"/>
        <v>0.22036936019793668</v>
      </c>
      <c r="Q129" s="12">
        <f t="shared" si="130"/>
        <v>7.2721888865319106E-2</v>
      </c>
      <c r="R129" s="9">
        <f t="shared" si="131"/>
        <v>9.3951000000000007E-2</v>
      </c>
      <c r="S129" s="13">
        <f t="shared" si="132"/>
        <v>0.77404060483996018</v>
      </c>
      <c r="T129" s="2">
        <f t="shared" si="133"/>
        <v>0.01</v>
      </c>
      <c r="U129" s="14">
        <f t="shared" si="134"/>
        <v>7.7404060483996021E-3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1.7690406048399603E-2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13.1603172004667</v>
      </c>
      <c r="E130" s="10">
        <f t="shared" si="145"/>
        <v>19.969106976774199</v>
      </c>
      <c r="F130" s="7" t="s">
        <v>83</v>
      </c>
      <c r="G130" s="1">
        <v>10</v>
      </c>
      <c r="H130" s="9">
        <f t="shared" si="124"/>
        <v>13.1603172004667</v>
      </c>
      <c r="I130" s="9">
        <f t="shared" si="125"/>
        <v>286.31031720046667</v>
      </c>
      <c r="J130" s="9">
        <f t="shared" si="126"/>
        <v>8.9700407756889977E-2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1.1793488230430673</v>
      </c>
      <c r="P130" s="9">
        <f t="shared" si="129"/>
        <v>0.10578807031457142</v>
      </c>
      <c r="Q130" s="12">
        <f t="shared" si="130"/>
        <v>3.4910063203808572E-2</v>
      </c>
      <c r="R130" s="9">
        <f t="shared" si="131"/>
        <v>9.3951000000000007E-2</v>
      </c>
      <c r="S130" s="13">
        <f t="shared" si="132"/>
        <v>0.37157734567815742</v>
      </c>
      <c r="T130" s="2">
        <f t="shared" si="133"/>
        <v>0.01</v>
      </c>
      <c r="U130" s="14">
        <f t="shared" si="134"/>
        <v>3.7157734567815743E-3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1.3665773456781573E-2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8.6087540550645194</v>
      </c>
      <c r="E131" s="10">
        <f t="shared" si="145"/>
        <v>13.1603172004667</v>
      </c>
      <c r="F131" s="7" t="s">
        <v>83</v>
      </c>
      <c r="G131" s="1">
        <v>11</v>
      </c>
      <c r="H131" s="9">
        <f t="shared" si="124"/>
        <v>8.6087540550645194</v>
      </c>
      <c r="I131" s="9">
        <f t="shared" si="125"/>
        <v>281.75875405506451</v>
      </c>
      <c r="J131" s="9">
        <f t="shared" si="126"/>
        <v>5.17854454614304E-2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1.0198827150920711</v>
      </c>
      <c r="O131" s="9">
        <f t="shared" si="146"/>
        <v>0.33837803763642471</v>
      </c>
      <c r="P131" s="9">
        <f t="shared" si="129"/>
        <v>1.7523057413366915E-2</v>
      </c>
      <c r="Q131" s="12">
        <f t="shared" si="130"/>
        <v>5.7826089464110822E-3</v>
      </c>
      <c r="R131" s="9">
        <f t="shared" si="131"/>
        <v>9.3951000000000007E-2</v>
      </c>
      <c r="S131" s="13">
        <f t="shared" si="132"/>
        <v>6.1549200608945961E-2</v>
      </c>
      <c r="T131" s="2">
        <f t="shared" si="133"/>
        <v>0.01</v>
      </c>
      <c r="U131" s="14">
        <f t="shared" si="134"/>
        <v>6.1549200608945959E-4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6.1054920060894594E-3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7.71208817863333</v>
      </c>
      <c r="E132" s="10">
        <f t="shared" si="145"/>
        <v>8.6087540550645194</v>
      </c>
      <c r="F132" s="7" t="s">
        <v>85</v>
      </c>
      <c r="G132" s="1">
        <v>12</v>
      </c>
      <c r="H132" s="9">
        <f t="shared" si="124"/>
        <v>7.71208817863333</v>
      </c>
      <c r="I132" s="9">
        <f t="shared" si="125"/>
        <v>280.86208817863331</v>
      </c>
      <c r="J132" s="9">
        <f t="shared" si="126"/>
        <v>4.6376072310392133E-2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0.60555498022305776</v>
      </c>
      <c r="P132" s="9">
        <f t="shared" si="129"/>
        <v>2.8083261550742606E-2</v>
      </c>
      <c r="Q132" s="12">
        <f t="shared" si="130"/>
        <v>9.2674763117450605E-3</v>
      </c>
      <c r="R132" s="9">
        <f t="shared" si="131"/>
        <v>9.3951000000000007E-2</v>
      </c>
      <c r="S132" s="13">
        <f t="shared" si="132"/>
        <v>9.8641593083043919E-2</v>
      </c>
      <c r="T132" s="2">
        <f t="shared" si="133"/>
        <v>0.01</v>
      </c>
      <c r="U132" s="14">
        <f t="shared" si="134"/>
        <v>9.8641593083043924E-4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6.4764159308304389E-3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6.7677979927096796</v>
      </c>
      <c r="E133" s="10">
        <f t="shared" si="145"/>
        <v>7.71208817863333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4.1109012549677404</v>
      </c>
      <c r="E136" s="7"/>
      <c r="F136" s="7"/>
      <c r="G136" s="1">
        <v>1</v>
      </c>
      <c r="H136" s="9">
        <f t="shared" ref="H136:H147" si="147">E137</f>
        <v>4.1109012549677404</v>
      </c>
      <c r="I136" s="9">
        <f t="shared" ref="I136:I147" si="148">H136+273.15</f>
        <v>277.26090125496773</v>
      </c>
      <c r="J136" s="9">
        <f t="shared" ref="J136:J147" si="149">EXP(($C$15*(I136-$C$13))/($C$16*I136*$C$13))</f>
        <v>2.9562501953839387E-2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2.2439355519516053E-2</v>
      </c>
      <c r="Q136" s="12">
        <f t="shared" ref="Q136:Q147" si="153">P136*$B$138</f>
        <v>5.8342324350741737E-3</v>
      </c>
      <c r="R136" s="9">
        <f t="shared" ref="R136:R147" si="154">L136*$B$138</f>
        <v>0.19735245833333334</v>
      </c>
      <c r="S136" s="13">
        <f t="shared" ref="S136:S147" si="155">Q136/R136</f>
        <v>2.9562501953839391E-2</v>
      </c>
      <c r="T136" s="2">
        <f t="shared" ref="T136:T147" si="156">$B$137/100</f>
        <v>0.01</v>
      </c>
      <c r="U136" s="14">
        <f t="shared" ref="U136:U147" si="157">S136*T136</f>
        <v>2.956250195383939E-4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5.7856250195383943E-3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2.3693038729677398</v>
      </c>
      <c r="E137" s="10">
        <f t="shared" ref="E137:E148" si="166">D136</f>
        <v>4.1109012549677404</v>
      </c>
      <c r="F137" s="7" t="s">
        <v>83</v>
      </c>
      <c r="G137" s="1">
        <v>2</v>
      </c>
      <c r="H137" s="9">
        <f t="shared" si="147"/>
        <v>2.3693038729677398</v>
      </c>
      <c r="I137" s="9">
        <f t="shared" si="148"/>
        <v>275.51930387296773</v>
      </c>
      <c r="J137" s="9">
        <f t="shared" si="149"/>
        <v>2.3677426435012847E-2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1.4956564778138173</v>
      </c>
      <c r="P137" s="9">
        <f t="shared" si="152"/>
        <v>3.5413296225487084E-2</v>
      </c>
      <c r="Q137" s="12">
        <f t="shared" si="153"/>
        <v>9.2074570186266424E-3</v>
      </c>
      <c r="R137" s="9">
        <f t="shared" si="154"/>
        <v>0.19735245833333334</v>
      </c>
      <c r="S137" s="13">
        <f t="shared" si="155"/>
        <v>4.6654888904778744E-2</v>
      </c>
      <c r="T137" s="2">
        <f t="shared" si="156"/>
        <v>0.01</v>
      </c>
      <c r="U137" s="14">
        <f t="shared" si="157"/>
        <v>4.6654888904778744E-4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5.9565488890477875E-3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1.0080539241428601</v>
      </c>
      <c r="E138" s="10">
        <f t="shared" si="166"/>
        <v>2.3693038729677398</v>
      </c>
      <c r="F138" s="7" t="s">
        <v>83</v>
      </c>
      <c r="G138" s="1">
        <v>3</v>
      </c>
      <c r="H138" s="9">
        <f t="shared" si="147"/>
        <v>1.0080539241428601</v>
      </c>
      <c r="I138" s="9">
        <f t="shared" si="148"/>
        <v>274.15805392414285</v>
      </c>
      <c r="J138" s="9">
        <f t="shared" si="149"/>
        <v>1.9866860515174844E-2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2.2192910982549972</v>
      </c>
      <c r="P138" s="9">
        <f t="shared" si="152"/>
        <v>4.4090346691601216E-2</v>
      </c>
      <c r="Q138" s="12">
        <f t="shared" si="153"/>
        <v>1.1463490139816316E-2</v>
      </c>
      <c r="R138" s="9">
        <f t="shared" si="154"/>
        <v>0.19735245833333334</v>
      </c>
      <c r="S138" s="13">
        <f t="shared" si="155"/>
        <v>5.8086381272505809E-2</v>
      </c>
      <c r="T138" s="2">
        <f t="shared" si="156"/>
        <v>0.01</v>
      </c>
      <c r="U138" s="14">
        <f t="shared" si="157"/>
        <v>5.8086381272505808E-4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6.0708638127250584E-3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5.3667662710967701</v>
      </c>
      <c r="E139" s="10">
        <f t="shared" si="166"/>
        <v>1.0080539241428601</v>
      </c>
      <c r="F139" s="7" t="s">
        <v>83</v>
      </c>
      <c r="G139" s="1">
        <v>4</v>
      </c>
      <c r="H139" s="9">
        <f t="shared" si="147"/>
        <v>5.3667662710967701</v>
      </c>
      <c r="I139" s="9">
        <f t="shared" si="148"/>
        <v>278.51676627109674</v>
      </c>
      <c r="J139" s="9">
        <f t="shared" si="149"/>
        <v>3.4634731599340052E-2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2.9342486682300626</v>
      </c>
      <c r="P139" s="9">
        <f t="shared" si="152"/>
        <v>0.10162691506986921</v>
      </c>
      <c r="Q139" s="12">
        <f t="shared" si="153"/>
        <v>2.6422997918165995E-2</v>
      </c>
      <c r="R139" s="9">
        <f t="shared" si="154"/>
        <v>0.19735245833333334</v>
      </c>
      <c r="S139" s="13">
        <f t="shared" si="155"/>
        <v>0.13388735129681981</v>
      </c>
      <c r="T139" s="2">
        <f t="shared" si="156"/>
        <v>0.01</v>
      </c>
      <c r="U139" s="14">
        <f t="shared" si="157"/>
        <v>1.3388735129681981E-3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6.8288735129681984E-3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8.6018294555666692</v>
      </c>
      <c r="E140" s="10">
        <f t="shared" si="166"/>
        <v>5.3667662710967701</v>
      </c>
      <c r="F140" s="7" t="s">
        <v>83</v>
      </c>
      <c r="G140" s="1">
        <v>5</v>
      </c>
      <c r="H140" s="9">
        <f t="shared" si="147"/>
        <v>8.6018294555666692</v>
      </c>
      <c r="I140" s="9">
        <f t="shared" si="148"/>
        <v>281.75182945556662</v>
      </c>
      <c r="J140" s="9">
        <f t="shared" si="149"/>
        <v>5.1741482234160557E-2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3.5916696698268602</v>
      </c>
      <c r="P140" s="9">
        <f t="shared" si="152"/>
        <v>0.18583831241231979</v>
      </c>
      <c r="Q140" s="12">
        <f t="shared" si="153"/>
        <v>4.8317961227203152E-2</v>
      </c>
      <c r="R140" s="9">
        <f t="shared" si="154"/>
        <v>0.19735245833333334</v>
      </c>
      <c r="S140" s="13">
        <f t="shared" si="155"/>
        <v>0.24483080492259632</v>
      </c>
      <c r="T140" s="2">
        <f t="shared" si="156"/>
        <v>0.01</v>
      </c>
      <c r="U140" s="14">
        <f t="shared" si="157"/>
        <v>2.4483080492259633E-3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7.9383080492259634E-3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12.4440260663548</v>
      </c>
      <c r="E141" s="10">
        <f t="shared" si="166"/>
        <v>8.6018294555666692</v>
      </c>
      <c r="F141" s="7" t="s">
        <v>85</v>
      </c>
      <c r="G141" s="1">
        <v>6</v>
      </c>
      <c r="H141" s="9">
        <f t="shared" si="147"/>
        <v>12.4440260663548</v>
      </c>
      <c r="I141" s="9">
        <f t="shared" si="148"/>
        <v>285.59402606635479</v>
      </c>
      <c r="J141" s="9">
        <f t="shared" si="149"/>
        <v>8.2366695073613494E-2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4.1648792740812075</v>
      </c>
      <c r="P141" s="9">
        <f t="shared" si="152"/>
        <v>0.34304734118665953</v>
      </c>
      <c r="Q141" s="12">
        <f t="shared" si="153"/>
        <v>8.9192308708531481E-2</v>
      </c>
      <c r="R141" s="9">
        <f t="shared" si="154"/>
        <v>0.19735245833333334</v>
      </c>
      <c r="S141" s="13">
        <f t="shared" si="155"/>
        <v>0.45194424970315494</v>
      </c>
      <c r="T141" s="2">
        <f t="shared" si="156"/>
        <v>0.01</v>
      </c>
      <c r="U141" s="14">
        <f t="shared" si="157"/>
        <v>4.5194424970315498E-3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1.0009442497031552E-2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15.8927783636667</v>
      </c>
      <c r="E142" s="10">
        <f t="shared" si="166"/>
        <v>12.4440260663548</v>
      </c>
      <c r="F142" s="7" t="s">
        <v>83</v>
      </c>
      <c r="G142" s="1">
        <v>7</v>
      </c>
      <c r="H142" s="9">
        <f t="shared" si="147"/>
        <v>15.8927783636667</v>
      </c>
      <c r="I142" s="9">
        <f t="shared" si="148"/>
        <v>289.04277836366668</v>
      </c>
      <c r="J142" s="9">
        <f t="shared" si="149"/>
        <v>0.12371340782655403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4.5808798495612146</v>
      </c>
      <c r="P142" s="9">
        <f t="shared" si="152"/>
        <v>0.56671625703321005</v>
      </c>
      <c r="Q142" s="12">
        <f t="shared" si="153"/>
        <v>0.14734622682863463</v>
      </c>
      <c r="R142" s="9">
        <f t="shared" si="154"/>
        <v>0.19735245833333334</v>
      </c>
      <c r="S142" s="13">
        <f t="shared" si="155"/>
        <v>0.74661460046149053</v>
      </c>
      <c r="T142" s="2">
        <f t="shared" si="156"/>
        <v>0.01</v>
      </c>
      <c r="U142" s="14">
        <f t="shared" si="157"/>
        <v>7.4661460046149056E-3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1.7416146004614906E-2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19.459141622580599</v>
      </c>
      <c r="E143" s="10">
        <f t="shared" si="166"/>
        <v>15.8927783636667</v>
      </c>
      <c r="F143" s="7" t="s">
        <v>83</v>
      </c>
      <c r="G143" s="1">
        <v>8</v>
      </c>
      <c r="H143" s="9">
        <f t="shared" si="147"/>
        <v>19.459141622580599</v>
      </c>
      <c r="I143" s="9">
        <f t="shared" si="148"/>
        <v>292.60914162258058</v>
      </c>
      <c r="J143" s="9">
        <f t="shared" si="149"/>
        <v>0.18652057490475368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4.7732115091946712</v>
      </c>
      <c r="P143" s="9">
        <f t="shared" si="152"/>
        <v>0.89030215483697706</v>
      </c>
      <c r="Q143" s="12">
        <f t="shared" si="153"/>
        <v>0.23147856025761404</v>
      </c>
      <c r="R143" s="9">
        <f t="shared" si="154"/>
        <v>0.19735245833333334</v>
      </c>
      <c r="S143" s="13">
        <f t="shared" si="155"/>
        <v>1.1729195684334515</v>
      </c>
      <c r="T143" s="2">
        <f t="shared" si="156"/>
        <v>0.01</v>
      </c>
      <c r="U143" s="14">
        <f t="shared" si="157"/>
        <v>1.1729195684334516E-2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2.1679195684334518E-2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19.969106976774199</v>
      </c>
      <c r="E144" s="10">
        <f t="shared" si="166"/>
        <v>19.459141622580599</v>
      </c>
      <c r="F144" s="7" t="s">
        <v>83</v>
      </c>
      <c r="G144" s="1">
        <v>9</v>
      </c>
      <c r="H144" s="9">
        <f t="shared" si="147"/>
        <v>19.969106976774199</v>
      </c>
      <c r="I144" s="9">
        <f t="shared" si="148"/>
        <v>293.11910697677416</v>
      </c>
      <c r="J144" s="9">
        <f t="shared" si="149"/>
        <v>0.19763745875192176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4.6419572710243608</v>
      </c>
      <c r="P144" s="9">
        <f t="shared" si="152"/>
        <v>0.91742463868026047</v>
      </c>
      <c r="Q144" s="12">
        <f t="shared" si="153"/>
        <v>0.23853040605686773</v>
      </c>
      <c r="R144" s="9">
        <f t="shared" si="154"/>
        <v>0.19735245833333334</v>
      </c>
      <c r="S144" s="13">
        <f t="shared" si="155"/>
        <v>1.2086518104273309</v>
      </c>
      <c r="T144" s="2">
        <f t="shared" si="156"/>
        <v>0.01</v>
      </c>
      <c r="U144" s="14">
        <f t="shared" si="157"/>
        <v>1.208651810427331E-2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2.203651810427331E-2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13.1603172004667</v>
      </c>
      <c r="E145" s="10">
        <f t="shared" si="166"/>
        <v>19.969106976774199</v>
      </c>
      <c r="F145" s="7" t="s">
        <v>83</v>
      </c>
      <c r="G145" s="1">
        <v>10</v>
      </c>
      <c r="H145" s="9">
        <f t="shared" si="147"/>
        <v>13.1603172004667</v>
      </c>
      <c r="I145" s="9">
        <f t="shared" si="148"/>
        <v>286.31031720046667</v>
      </c>
      <c r="J145" s="9">
        <f t="shared" si="149"/>
        <v>8.9700407756889977E-2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4.4835805490107674</v>
      </c>
      <c r="P145" s="9">
        <f t="shared" si="152"/>
        <v>0.40217900345712648</v>
      </c>
      <c r="Q145" s="12">
        <f t="shared" si="153"/>
        <v>0.10456654089885289</v>
      </c>
      <c r="R145" s="9">
        <f t="shared" si="154"/>
        <v>0.19735245833333334</v>
      </c>
      <c r="S145" s="13">
        <f t="shared" si="155"/>
        <v>0.52984666004128178</v>
      </c>
      <c r="T145" s="2">
        <f t="shared" si="156"/>
        <v>0.01</v>
      </c>
      <c r="U145" s="14">
        <f t="shared" si="157"/>
        <v>5.2984666004128175E-3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1.5248466600412819E-2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8.6087540550645194</v>
      </c>
      <c r="E146" s="10">
        <f t="shared" si="166"/>
        <v>13.1603172004667</v>
      </c>
      <c r="F146" s="7" t="s">
        <v>83</v>
      </c>
      <c r="G146" s="1">
        <v>11</v>
      </c>
      <c r="H146" s="9">
        <f t="shared" si="147"/>
        <v>8.6087540550645194</v>
      </c>
      <c r="I146" s="9">
        <f t="shared" si="148"/>
        <v>281.75875405506451</v>
      </c>
      <c r="J146" s="9">
        <f t="shared" si="149"/>
        <v>5.17854454614304E-2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4.8404494622203078</v>
      </c>
      <c r="P146" s="9">
        <f t="shared" si="152"/>
        <v>0.25066483163461983</v>
      </c>
      <c r="Q146" s="12">
        <f t="shared" si="153"/>
        <v>6.5172856225001158E-2</v>
      </c>
      <c r="R146" s="9">
        <f t="shared" si="154"/>
        <v>0.19735245833333334</v>
      </c>
      <c r="S146" s="13">
        <f t="shared" si="155"/>
        <v>0.33023584694811625</v>
      </c>
      <c r="T146" s="2">
        <f t="shared" si="156"/>
        <v>0.01</v>
      </c>
      <c r="U146" s="14">
        <f t="shared" si="157"/>
        <v>3.3023584694811627E-3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8.7923584694811624E-3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7.71208817863333</v>
      </c>
      <c r="E147" s="10">
        <f t="shared" si="166"/>
        <v>8.6087540550645194</v>
      </c>
      <c r="F147" s="7" t="s">
        <v>85</v>
      </c>
      <c r="G147" s="1">
        <v>12</v>
      </c>
      <c r="H147" s="9">
        <f t="shared" si="147"/>
        <v>7.71208817863333</v>
      </c>
      <c r="I147" s="9">
        <f t="shared" si="148"/>
        <v>280.86208817863331</v>
      </c>
      <c r="J147" s="9">
        <f t="shared" si="149"/>
        <v>4.6376072310392133E-2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5.3488325472523552</v>
      </c>
      <c r="P147" s="9">
        <f t="shared" si="152"/>
        <v>0.24805784498755418</v>
      </c>
      <c r="Q147" s="12">
        <f t="shared" si="153"/>
        <v>6.4495039696764095E-2</v>
      </c>
      <c r="R147" s="9">
        <f t="shared" si="154"/>
        <v>0.19735245833333334</v>
      </c>
      <c r="S147" s="13">
        <f t="shared" si="155"/>
        <v>0.32680129875975666</v>
      </c>
      <c r="T147" s="2">
        <f t="shared" si="156"/>
        <v>0.01</v>
      </c>
      <c r="U147" s="14">
        <f t="shared" si="157"/>
        <v>3.2680129875975669E-3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8.7580129875975687E-3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6.7677979927096796</v>
      </c>
      <c r="E148" s="10">
        <f t="shared" si="166"/>
        <v>7.71208817863333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B148"/>
  <sheetViews>
    <sheetView topLeftCell="A4"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1551948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2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144418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12537763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57720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11864148.332697853</v>
      </c>
      <c r="J13" s="6" t="s">
        <v>37</v>
      </c>
      <c r="K13" s="6">
        <f>I13/(10000*1000)</f>
        <v>1.1864148332697853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4.6104063366128996</v>
      </c>
      <c r="E26" s="7"/>
      <c r="F26" s="7"/>
      <c r="G26" s="1">
        <v>1</v>
      </c>
      <c r="H26" s="9">
        <f t="shared" ref="H26:H37" si="0">E27</f>
        <v>4.6104063366128996</v>
      </c>
      <c r="I26" s="9">
        <f t="shared" ref="I26:I37" si="1">H26+273.15</f>
        <v>277.7604063366129</v>
      </c>
      <c r="J26" s="9">
        <f t="shared" ref="J26:J37" si="2">EXP(($C$15*(I26-$C$13))/($C$16*I26*$C$13))</f>
        <v>3.1489688022432766E-2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1.2763430002042002</v>
      </c>
      <c r="Q26" s="12">
        <f t="shared" ref="Q26:Q37" si="6">P26*$B$28</f>
        <v>0.12763430002042003</v>
      </c>
      <c r="R26" s="9">
        <f t="shared" ref="R26:R37" si="7">L26*$B$28</f>
        <v>4.0532094166666672</v>
      </c>
      <c r="S26" s="13">
        <f t="shared" ref="S26:S37" si="8">Q26/R26</f>
        <v>3.1489688022432759E-2</v>
      </c>
      <c r="T26" s="2">
        <f t="shared" ref="T26:T37" si="9">$B$27/100</f>
        <v>0.34</v>
      </c>
      <c r="U26" s="14">
        <f t="shared" ref="U26:U37" si="10">S26*T26</f>
        <v>1.0706493927627139E-2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2.3606493927627141E-2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3.3393758707419301</v>
      </c>
      <c r="E27" s="10">
        <f t="shared" ref="E27:E38" si="18">D26</f>
        <v>4.6104063366128996</v>
      </c>
      <c r="F27" s="7" t="s">
        <v>83</v>
      </c>
      <c r="G27" s="1">
        <v>2</v>
      </c>
      <c r="H27" s="9">
        <f t="shared" si="0"/>
        <v>3.3393758707419301</v>
      </c>
      <c r="I27" s="9">
        <f t="shared" si="1"/>
        <v>276.48937587074192</v>
      </c>
      <c r="J27" s="9">
        <f t="shared" si="2"/>
        <v>2.6802974314521888E-2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79.787845333129127</v>
      </c>
      <c r="P27" s="9">
        <f t="shared" si="5"/>
        <v>2.1385515690749051</v>
      </c>
      <c r="Q27" s="12">
        <f t="shared" si="6"/>
        <v>0.21385515690749052</v>
      </c>
      <c r="R27" s="9">
        <f t="shared" si="7"/>
        <v>4.0532094166666672</v>
      </c>
      <c r="S27" s="13">
        <f t="shared" si="8"/>
        <v>5.2761931329806194E-2</v>
      </c>
      <c r="T27" s="2">
        <f t="shared" si="9"/>
        <v>0.34</v>
      </c>
      <c r="U27" s="14">
        <f t="shared" si="10"/>
        <v>1.7939056652134109E-2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3.0839056652134107E-2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2.4601269760357098</v>
      </c>
      <c r="E28" s="10">
        <f t="shared" si="18"/>
        <v>3.3393758707419301</v>
      </c>
      <c r="F28" s="7" t="s">
        <v>83</v>
      </c>
      <c r="G28" s="1">
        <v>3</v>
      </c>
      <c r="H28" s="9">
        <f t="shared" si="0"/>
        <v>2.4601269760357098</v>
      </c>
      <c r="I28" s="9">
        <f t="shared" si="1"/>
        <v>275.6101269760357</v>
      </c>
      <c r="J28" s="9">
        <f t="shared" si="2"/>
        <v>2.3954778034295077E-2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118.18138793072089</v>
      </c>
      <c r="P28" s="9">
        <f t="shared" si="5"/>
        <v>2.831008915665338</v>
      </c>
      <c r="Q28" s="12">
        <f t="shared" si="6"/>
        <v>0.28310089156653379</v>
      </c>
      <c r="R28" s="9">
        <f t="shared" si="7"/>
        <v>4.0532094166666672</v>
      </c>
      <c r="S28" s="13">
        <f t="shared" si="8"/>
        <v>6.9846105262272404E-2</v>
      </c>
      <c r="T28" s="2">
        <f t="shared" si="9"/>
        <v>0.34</v>
      </c>
      <c r="U28" s="14">
        <f t="shared" si="10"/>
        <v>2.3747675789172619E-2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3.6647675789172621E-2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4.7634403653548398</v>
      </c>
      <c r="E29" s="10">
        <f t="shared" si="18"/>
        <v>2.4601269760357098</v>
      </c>
      <c r="F29" s="7" t="s">
        <v>83</v>
      </c>
      <c r="G29" s="1">
        <v>4</v>
      </c>
      <c r="H29" s="9">
        <f t="shared" si="0"/>
        <v>4.7634403653548398</v>
      </c>
      <c r="I29" s="9">
        <f t="shared" si="1"/>
        <v>277.9134403653548</v>
      </c>
      <c r="J29" s="9">
        <f t="shared" si="2"/>
        <v>3.2103436703003509E-2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155.88247318172222</v>
      </c>
      <c r="P29" s="9">
        <f t="shared" si="5"/>
        <v>5.004363110897061</v>
      </c>
      <c r="Q29" s="12">
        <f t="shared" si="6"/>
        <v>0.5004363110897061</v>
      </c>
      <c r="R29" s="9">
        <f t="shared" si="7"/>
        <v>4.0532094166666672</v>
      </c>
      <c r="S29" s="13">
        <f t="shared" si="8"/>
        <v>0.12346668026377518</v>
      </c>
      <c r="T29" s="2">
        <f t="shared" si="9"/>
        <v>0.34</v>
      </c>
      <c r="U29" s="14">
        <f t="shared" si="10"/>
        <v>4.1978671289683564E-2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5.4878671289683566E-2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7.0527336836666699</v>
      </c>
      <c r="E30" s="10">
        <f t="shared" si="18"/>
        <v>4.7634403653548398</v>
      </c>
      <c r="F30" s="7" t="s">
        <v>83</v>
      </c>
      <c r="G30" s="1">
        <v>5</v>
      </c>
      <c r="H30" s="9">
        <f t="shared" si="0"/>
        <v>7.0527336836666699</v>
      </c>
      <c r="I30" s="9">
        <f t="shared" si="1"/>
        <v>280.20273368366662</v>
      </c>
      <c r="J30" s="9">
        <f t="shared" si="2"/>
        <v>4.274303927963017E-2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143.3342045672839</v>
      </c>
      <c r="O30" s="9">
        <f t="shared" si="19"/>
        <v>48.075999670207921</v>
      </c>
      <c r="P30" s="9">
        <f t="shared" si="5"/>
        <v>2.0549143423111844</v>
      </c>
      <c r="Q30" s="12">
        <f t="shared" si="6"/>
        <v>0.20549143423111846</v>
      </c>
      <c r="R30" s="9">
        <f t="shared" si="7"/>
        <v>4.0532094166666672</v>
      </c>
      <c r="S30" s="13">
        <f t="shared" si="8"/>
        <v>5.069844982253921E-2</v>
      </c>
      <c r="T30" s="2">
        <f t="shared" si="9"/>
        <v>0.34</v>
      </c>
      <c r="U30" s="14">
        <f t="shared" si="10"/>
        <v>1.7237472939663333E-2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3.0137472939663332E-2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9.7697257972580598</v>
      </c>
      <c r="E31" s="10">
        <f t="shared" si="18"/>
        <v>7.0527336836666699</v>
      </c>
      <c r="F31" s="7" t="s">
        <v>85</v>
      </c>
      <c r="G31" s="1">
        <v>6</v>
      </c>
      <c r="H31" s="9">
        <f t="shared" si="0"/>
        <v>9.7697257972580598</v>
      </c>
      <c r="I31" s="9">
        <f t="shared" si="1"/>
        <v>282.91972579725802</v>
      </c>
      <c r="J31" s="9">
        <f t="shared" si="2"/>
        <v>5.9675159171142064E-2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86.553179494563409</v>
      </c>
      <c r="P31" s="9">
        <f t="shared" si="5"/>
        <v>5.1650747631065013</v>
      </c>
      <c r="Q31" s="12">
        <f t="shared" si="6"/>
        <v>0.51650747631065019</v>
      </c>
      <c r="R31" s="9">
        <f t="shared" si="7"/>
        <v>4.0532094166666672</v>
      </c>
      <c r="S31" s="13">
        <f t="shared" si="8"/>
        <v>0.12743172711155462</v>
      </c>
      <c r="T31" s="2">
        <f t="shared" si="9"/>
        <v>0.34</v>
      </c>
      <c r="U31" s="14">
        <f t="shared" si="10"/>
        <v>4.3326787217928577E-2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5.6226787217928578E-2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12.797985645666699</v>
      </c>
      <c r="E32" s="10">
        <f t="shared" si="18"/>
        <v>9.7697257972580598</v>
      </c>
      <c r="F32" s="7" t="s">
        <v>83</v>
      </c>
      <c r="G32" s="1">
        <v>7</v>
      </c>
      <c r="H32" s="9">
        <f t="shared" si="0"/>
        <v>12.797985645666699</v>
      </c>
      <c r="I32" s="9">
        <f t="shared" si="1"/>
        <v>285.94798564566668</v>
      </c>
      <c r="J32" s="9">
        <f t="shared" si="2"/>
        <v>8.5917127046555533E-2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121.92019889812357</v>
      </c>
      <c r="P32" s="9">
        <f t="shared" si="5"/>
        <v>10.475033218271403</v>
      </c>
      <c r="Q32" s="12">
        <f t="shared" si="6"/>
        <v>1.0475033218271403</v>
      </c>
      <c r="R32" s="9">
        <f t="shared" si="7"/>
        <v>4.0532094166666672</v>
      </c>
      <c r="S32" s="13">
        <f t="shared" si="8"/>
        <v>0.25843799669462925</v>
      </c>
      <c r="T32" s="2">
        <f t="shared" si="9"/>
        <v>0.34</v>
      </c>
      <c r="U32" s="14">
        <f t="shared" si="10"/>
        <v>8.7868918876173943E-2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0.11351891887617394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15.6330303745161</v>
      </c>
      <c r="E33" s="10">
        <f t="shared" si="18"/>
        <v>12.797985645666699</v>
      </c>
      <c r="F33" s="7" t="s">
        <v>83</v>
      </c>
      <c r="G33" s="1">
        <v>8</v>
      </c>
      <c r="H33" s="9">
        <f t="shared" si="0"/>
        <v>15.6330303745161</v>
      </c>
      <c r="I33" s="9">
        <f t="shared" si="1"/>
        <v>288.7830303745161</v>
      </c>
      <c r="J33" s="9">
        <f t="shared" si="2"/>
        <v>0.12002118319056039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151.97725984651885</v>
      </c>
      <c r="P33" s="9">
        <f t="shared" si="5"/>
        <v>18.240490544838437</v>
      </c>
      <c r="Q33" s="12">
        <f t="shared" si="6"/>
        <v>1.8240490544838437</v>
      </c>
      <c r="R33" s="9">
        <f t="shared" si="7"/>
        <v>4.0532094166666672</v>
      </c>
      <c r="S33" s="13">
        <f t="shared" si="8"/>
        <v>0.4500258602438385</v>
      </c>
      <c r="T33" s="2">
        <f t="shared" si="9"/>
        <v>0.34</v>
      </c>
      <c r="U33" s="14">
        <f t="shared" si="10"/>
        <v>0.15300879248290511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0.17865879248290512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17.449272282903198</v>
      </c>
      <c r="E34" s="10">
        <f t="shared" si="18"/>
        <v>15.6330303745161</v>
      </c>
      <c r="F34" s="7" t="s">
        <v>83</v>
      </c>
      <c r="G34" s="1">
        <v>9</v>
      </c>
      <c r="H34" s="9">
        <f t="shared" si="0"/>
        <v>17.449272282903198</v>
      </c>
      <c r="I34" s="9">
        <f t="shared" si="1"/>
        <v>290.5992722829032</v>
      </c>
      <c r="J34" s="9">
        <f t="shared" si="2"/>
        <v>0.14817540614602243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174.26886346834709</v>
      </c>
      <c r="P34" s="9">
        <f t="shared" si="5"/>
        <v>25.82235962302806</v>
      </c>
      <c r="Q34" s="12">
        <f t="shared" si="6"/>
        <v>2.5822359623028062</v>
      </c>
      <c r="R34" s="9">
        <f t="shared" si="7"/>
        <v>4.0532094166666672</v>
      </c>
      <c r="S34" s="13">
        <f t="shared" si="8"/>
        <v>0.63708426998238354</v>
      </c>
      <c r="T34" s="2">
        <f t="shared" si="9"/>
        <v>0.34</v>
      </c>
      <c r="U34" s="14">
        <f t="shared" si="10"/>
        <v>0.21660865179401043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0.24225865179401043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13.542999001</v>
      </c>
      <c r="E35" s="10">
        <f t="shared" si="18"/>
        <v>17.449272282903198</v>
      </c>
      <c r="F35" s="7" t="s">
        <v>83</v>
      </c>
      <c r="G35" s="1">
        <v>10</v>
      </c>
      <c r="H35" s="9">
        <f t="shared" si="0"/>
        <v>13.542999001</v>
      </c>
      <c r="I35" s="9">
        <f t="shared" si="1"/>
        <v>286.69299900099998</v>
      </c>
      <c r="J35" s="9">
        <f t="shared" si="2"/>
        <v>9.3866111664015733E-2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188.9785980119857</v>
      </c>
      <c r="P35" s="9">
        <f t="shared" si="5"/>
        <v>17.738686183102192</v>
      </c>
      <c r="Q35" s="12">
        <f t="shared" si="6"/>
        <v>1.7738686183102192</v>
      </c>
      <c r="R35" s="9">
        <f t="shared" si="7"/>
        <v>4.0532094166666672</v>
      </c>
      <c r="S35" s="13">
        <f t="shared" si="8"/>
        <v>0.43764543993609811</v>
      </c>
      <c r="T35" s="2">
        <f t="shared" si="9"/>
        <v>0.34</v>
      </c>
      <c r="U35" s="14">
        <f t="shared" si="10"/>
        <v>0.14879944957827337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0.17444944957827338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9.9055529265483795</v>
      </c>
      <c r="E36" s="10">
        <f t="shared" si="18"/>
        <v>13.542999001</v>
      </c>
      <c r="F36" s="7" t="s">
        <v>83</v>
      </c>
      <c r="G36" s="1">
        <v>11</v>
      </c>
      <c r="H36" s="9">
        <f t="shared" si="0"/>
        <v>9.9055529265483795</v>
      </c>
      <c r="I36" s="9">
        <f t="shared" si="1"/>
        <v>283.05555292654833</v>
      </c>
      <c r="J36" s="9">
        <f t="shared" si="2"/>
        <v>6.0668851630788681E-2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162.67791623743932</v>
      </c>
      <c r="O36" s="9">
        <f t="shared" si="19"/>
        <v>49.09408975811084</v>
      </c>
      <c r="P36" s="9">
        <f t="shared" si="5"/>
        <v>2.9784820474834488</v>
      </c>
      <c r="Q36" s="12">
        <f t="shared" si="6"/>
        <v>0.29784820474834489</v>
      </c>
      <c r="R36" s="9">
        <f t="shared" si="7"/>
        <v>4.0532094166666672</v>
      </c>
      <c r="S36" s="13">
        <f t="shared" si="8"/>
        <v>7.3484533891489207E-2</v>
      </c>
      <c r="T36" s="2">
        <f t="shared" si="9"/>
        <v>0.34</v>
      </c>
      <c r="U36" s="14">
        <f t="shared" si="10"/>
        <v>2.498474152310633E-2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3.7884741523106329E-2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7.9085715778000001</v>
      </c>
      <c r="E37" s="10">
        <f t="shared" si="18"/>
        <v>9.9055529265483795</v>
      </c>
      <c r="F37" s="7" t="s">
        <v>85</v>
      </c>
      <c r="G37" s="1">
        <v>12</v>
      </c>
      <c r="H37" s="9">
        <f t="shared" si="0"/>
        <v>7.9085715778000001</v>
      </c>
      <c r="I37" s="9">
        <f t="shared" si="1"/>
        <v>281.05857157779997</v>
      </c>
      <c r="J37" s="9">
        <f t="shared" si="2"/>
        <v>4.7513749193192741E-2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86.647701877294054</v>
      </c>
      <c r="P37" s="9">
        <f t="shared" si="5"/>
        <v>4.1169571751642851</v>
      </c>
      <c r="Q37" s="12">
        <f t="shared" si="6"/>
        <v>0.41169571751642853</v>
      </c>
      <c r="R37" s="9">
        <f t="shared" si="7"/>
        <v>4.0532094166666672</v>
      </c>
      <c r="S37" s="13">
        <f t="shared" si="8"/>
        <v>0.10157277238712338</v>
      </c>
      <c r="T37" s="2">
        <f t="shared" si="9"/>
        <v>0.34</v>
      </c>
      <c r="U37" s="14">
        <f t="shared" si="10"/>
        <v>3.4534742611621955E-2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4.7434742611621956E-2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6.9814986636128999</v>
      </c>
      <c r="E38" s="10">
        <f t="shared" si="18"/>
        <v>7.9085715778000001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4.6104063366128996</v>
      </c>
      <c r="E42" s="7"/>
      <c r="F42" s="7"/>
      <c r="G42" s="1">
        <v>1</v>
      </c>
      <c r="H42" s="9">
        <f t="shared" ref="H42:H53" si="20">E43</f>
        <v>4.6104063366128996</v>
      </c>
      <c r="I42" s="9">
        <f t="shared" ref="I42:I53" si="21">H42+273.15</f>
        <v>277.7604063366129</v>
      </c>
      <c r="J42" s="9">
        <f t="shared" ref="J42:J53" si="22">EXP(($C$15*(I42-$C$13))/($C$16*I42*$C$13))</f>
        <v>3.1489688022432766E-2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1.8533649506703085</v>
      </c>
      <c r="Q42" s="12">
        <f t="shared" ref="Q42:Q53" si="26">P42*$B$44</f>
        <v>0.44480758816087401</v>
      </c>
      <c r="R42" s="9">
        <f t="shared" ref="R42:R53" si="27">L42*$B$44</f>
        <v>14.125500000000001</v>
      </c>
      <c r="S42" s="13">
        <f t="shared" ref="S42:S53" si="28">Q42/R42</f>
        <v>3.1489688022432766E-2</v>
      </c>
      <c r="T42" s="2">
        <f t="shared" ref="T42:T53" si="29">$B$43/100</f>
        <v>0.43</v>
      </c>
      <c r="U42" s="14">
        <f t="shared" ref="U42:U53" si="30">S42*T42</f>
        <v>1.3540565849646089E-2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2.1960565849646087E-2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129329</v>
      </c>
      <c r="AU42" s="1">
        <f t="shared" ref="AU42:AU53" si="38">AT42*10000*AS42*0.67*AR42*AQ42</f>
        <v>625100177.68112636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3.3393758707419301</v>
      </c>
      <c r="E43" s="10">
        <f t="shared" ref="E43:E54" si="40">D42</f>
        <v>4.6104063366128996</v>
      </c>
      <c r="F43" s="7" t="s">
        <v>83</v>
      </c>
      <c r="G43" s="1">
        <v>2</v>
      </c>
      <c r="H43" s="9">
        <f t="shared" si="20"/>
        <v>3.3393758707419301</v>
      </c>
      <c r="I43" s="9">
        <f t="shared" si="21"/>
        <v>276.48937587074192</v>
      </c>
      <c r="J43" s="9">
        <f t="shared" si="22"/>
        <v>2.6802974314521888E-2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115.85913504932969</v>
      </c>
      <c r="P43" s="9">
        <f t="shared" si="25"/>
        <v>3.1053694208299065</v>
      </c>
      <c r="Q43" s="12">
        <f t="shared" si="26"/>
        <v>0.74528866099917757</v>
      </c>
      <c r="R43" s="9">
        <f t="shared" si="27"/>
        <v>14.125500000000001</v>
      </c>
      <c r="S43" s="13">
        <f t="shared" si="28"/>
        <v>5.2761931329806201E-2</v>
      </c>
      <c r="T43" s="2">
        <f t="shared" si="29"/>
        <v>0.43</v>
      </c>
      <c r="U43" s="14">
        <f t="shared" si="30"/>
        <v>2.2687630471816666E-2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3.1107630471816666E-2</v>
      </c>
      <c r="AR43" s="9">
        <f t="shared" si="35"/>
        <v>136.875</v>
      </c>
      <c r="AS43" s="1">
        <f t="shared" si="36"/>
        <v>0.24</v>
      </c>
      <c r="AT43" s="1">
        <f t="shared" si="37"/>
        <v>129329</v>
      </c>
      <c r="AU43" s="1">
        <f t="shared" si="38"/>
        <v>885468319.36412954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2.4601269760357098</v>
      </c>
      <c r="E44" s="10">
        <f t="shared" si="40"/>
        <v>3.3393758707419301</v>
      </c>
      <c r="F44" s="7" t="s">
        <v>83</v>
      </c>
      <c r="G44" s="1">
        <v>3</v>
      </c>
      <c r="H44" s="9">
        <f t="shared" si="20"/>
        <v>2.4601269760357098</v>
      </c>
      <c r="I44" s="9">
        <f t="shared" si="21"/>
        <v>275.6101269760357</v>
      </c>
      <c r="J44" s="9">
        <f t="shared" si="22"/>
        <v>2.3954778034295077E-2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171.61001562849981</v>
      </c>
      <c r="P44" s="9">
        <f t="shared" si="25"/>
        <v>4.1108798328426222</v>
      </c>
      <c r="Q44" s="12">
        <f t="shared" si="26"/>
        <v>0.98661115988222925</v>
      </c>
      <c r="R44" s="9">
        <f t="shared" si="27"/>
        <v>14.125500000000001</v>
      </c>
      <c r="S44" s="13">
        <f t="shared" si="28"/>
        <v>6.9846105262272432E-2</v>
      </c>
      <c r="T44" s="2">
        <f t="shared" si="29"/>
        <v>0.43</v>
      </c>
      <c r="U44" s="14">
        <f t="shared" si="30"/>
        <v>3.0033825262777144E-2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3.8453825262777144E-2</v>
      </c>
      <c r="AR44" s="9">
        <f t="shared" si="35"/>
        <v>136.875</v>
      </c>
      <c r="AS44" s="1">
        <f t="shared" si="36"/>
        <v>0.24</v>
      </c>
      <c r="AT44" s="1">
        <f t="shared" si="37"/>
        <v>129329</v>
      </c>
      <c r="AU44" s="1">
        <f t="shared" si="38"/>
        <v>1094575302.333039</v>
      </c>
    </row>
    <row r="45" spans="1:48" x14ac:dyDescent="0.15">
      <c r="C45" s="7">
        <v>3</v>
      </c>
      <c r="D45" s="7">
        <f t="shared" si="39"/>
        <v>4.7634403653548398</v>
      </c>
      <c r="E45" s="10">
        <f t="shared" si="40"/>
        <v>2.4601269760357098</v>
      </c>
      <c r="F45" s="7" t="s">
        <v>83</v>
      </c>
      <c r="G45" s="1">
        <v>4</v>
      </c>
      <c r="H45" s="9">
        <f t="shared" si="20"/>
        <v>4.7634403653548398</v>
      </c>
      <c r="I45" s="9">
        <f t="shared" si="21"/>
        <v>277.9134403653548</v>
      </c>
      <c r="J45" s="9">
        <f t="shared" si="22"/>
        <v>3.2103436703003509E-2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226.35538579565718</v>
      </c>
      <c r="P45" s="9">
        <f t="shared" si="25"/>
        <v>7.2667858002748202</v>
      </c>
      <c r="Q45" s="12">
        <f t="shared" si="26"/>
        <v>1.7440285920659568</v>
      </c>
      <c r="R45" s="9">
        <f t="shared" si="27"/>
        <v>14.125500000000001</v>
      </c>
      <c r="S45" s="13">
        <f t="shared" si="28"/>
        <v>0.12346668026377522</v>
      </c>
      <c r="T45" s="2">
        <f t="shared" si="29"/>
        <v>0.43</v>
      </c>
      <c r="U45" s="14">
        <f t="shared" si="30"/>
        <v>5.3090672513423344E-2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6.1510672513423341E-2</v>
      </c>
      <c r="AR45" s="9">
        <f t="shared" si="35"/>
        <v>136.875</v>
      </c>
      <c r="AS45" s="1">
        <f t="shared" si="36"/>
        <v>0.24</v>
      </c>
      <c r="AT45" s="1">
        <f t="shared" si="37"/>
        <v>129329</v>
      </c>
      <c r="AU45" s="1">
        <f t="shared" si="38"/>
        <v>1750880764.2151973</v>
      </c>
    </row>
    <row r="46" spans="1:48" x14ac:dyDescent="0.15">
      <c r="C46" s="7">
        <v>4</v>
      </c>
      <c r="D46" s="7">
        <f t="shared" si="39"/>
        <v>7.0527336836666699</v>
      </c>
      <c r="E46" s="10">
        <f t="shared" si="40"/>
        <v>4.7634403653548398</v>
      </c>
      <c r="F46" s="7" t="s">
        <v>83</v>
      </c>
      <c r="G46" s="1">
        <v>5</v>
      </c>
      <c r="H46" s="9">
        <f t="shared" si="20"/>
        <v>7.0527336836666699</v>
      </c>
      <c r="I46" s="9">
        <f t="shared" si="21"/>
        <v>280.20273368366662</v>
      </c>
      <c r="J46" s="9">
        <f t="shared" si="22"/>
        <v>4.274303927963017E-2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208.13416999561326</v>
      </c>
      <c r="O46" s="9">
        <f t="shared" si="41"/>
        <v>69.810679999769093</v>
      </c>
      <c r="P46" s="9">
        <f t="shared" si="25"/>
        <v>2.9839206373678224</v>
      </c>
      <c r="Q46" s="12">
        <f t="shared" si="26"/>
        <v>0.7161409529682774</v>
      </c>
      <c r="R46" s="9">
        <f t="shared" si="27"/>
        <v>14.125500000000001</v>
      </c>
      <c r="S46" s="13">
        <f t="shared" si="28"/>
        <v>5.0698449822539196E-2</v>
      </c>
      <c r="T46" s="2">
        <f t="shared" si="29"/>
        <v>0.43</v>
      </c>
      <c r="U46" s="14">
        <f t="shared" si="30"/>
        <v>2.1800333423691854E-2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3.0220333423691854E-2</v>
      </c>
      <c r="AR46" s="9">
        <f t="shared" si="35"/>
        <v>136.875</v>
      </c>
      <c r="AS46" s="1">
        <f t="shared" si="36"/>
        <v>0.24</v>
      </c>
      <c r="AT46" s="1">
        <f t="shared" si="37"/>
        <v>129329</v>
      </c>
      <c r="AU46" s="1">
        <f t="shared" si="38"/>
        <v>860211705.02021015</v>
      </c>
    </row>
    <row r="47" spans="1:48" x14ac:dyDescent="0.15">
      <c r="C47" s="7">
        <v>5</v>
      </c>
      <c r="D47" s="7">
        <f t="shared" si="39"/>
        <v>9.7697257972580598</v>
      </c>
      <c r="E47" s="10">
        <f t="shared" si="40"/>
        <v>7.0527336836666699</v>
      </c>
      <c r="F47" s="7" t="s">
        <v>85</v>
      </c>
      <c r="G47" s="1">
        <v>6</v>
      </c>
      <c r="H47" s="9">
        <f t="shared" si="20"/>
        <v>9.7697257972580598</v>
      </c>
      <c r="I47" s="9">
        <f t="shared" si="21"/>
        <v>282.91972579725802</v>
      </c>
      <c r="J47" s="9">
        <f t="shared" si="22"/>
        <v>5.9675159171142064E-2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125.68300936240126</v>
      </c>
      <c r="P47" s="9">
        <f t="shared" si="25"/>
        <v>7.5001535888094342</v>
      </c>
      <c r="Q47" s="12">
        <f t="shared" si="26"/>
        <v>1.8000368613142641</v>
      </c>
      <c r="R47" s="9">
        <f t="shared" si="27"/>
        <v>14.125500000000001</v>
      </c>
      <c r="S47" s="13">
        <f t="shared" si="28"/>
        <v>0.12743172711155457</v>
      </c>
      <c r="T47" s="2">
        <f t="shared" si="29"/>
        <v>0.43</v>
      </c>
      <c r="U47" s="14">
        <f t="shared" si="30"/>
        <v>5.4795642657968463E-2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6.3215642657968474E-2</v>
      </c>
      <c r="AR47" s="9">
        <f t="shared" si="35"/>
        <v>136.875</v>
      </c>
      <c r="AS47" s="1">
        <f t="shared" si="36"/>
        <v>0.24</v>
      </c>
      <c r="AT47" s="1">
        <f t="shared" si="37"/>
        <v>129329</v>
      </c>
      <c r="AU47" s="1">
        <f t="shared" si="38"/>
        <v>1799412170.3544137</v>
      </c>
    </row>
    <row r="48" spans="1:48" x14ac:dyDescent="0.15">
      <c r="C48" s="7">
        <v>6</v>
      </c>
      <c r="D48" s="7">
        <f t="shared" si="39"/>
        <v>12.797985645666699</v>
      </c>
      <c r="E48" s="10">
        <f t="shared" si="40"/>
        <v>9.7697257972580598</v>
      </c>
      <c r="F48" s="7" t="s">
        <v>83</v>
      </c>
      <c r="G48" s="1">
        <v>7</v>
      </c>
      <c r="H48" s="9">
        <f t="shared" si="20"/>
        <v>12.797985645666699</v>
      </c>
      <c r="I48" s="9">
        <f t="shared" si="21"/>
        <v>285.94798564566668</v>
      </c>
      <c r="J48" s="9">
        <f t="shared" si="22"/>
        <v>8.5917127046555533E-2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177.03910577359181</v>
      </c>
      <c r="P48" s="9">
        <f t="shared" si="25"/>
        <v>15.21069134295827</v>
      </c>
      <c r="Q48" s="12">
        <f t="shared" si="26"/>
        <v>3.6505659223099847</v>
      </c>
      <c r="R48" s="9">
        <f t="shared" si="27"/>
        <v>14.125500000000001</v>
      </c>
      <c r="S48" s="13">
        <f t="shared" si="28"/>
        <v>0.25843799669462919</v>
      </c>
      <c r="T48" s="2">
        <f t="shared" si="29"/>
        <v>0.43</v>
      </c>
      <c r="U48" s="14">
        <f t="shared" si="30"/>
        <v>0.11112833857869055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0.12672833857869054</v>
      </c>
      <c r="AR48" s="9">
        <f t="shared" si="35"/>
        <v>136.875</v>
      </c>
      <c r="AS48" s="1">
        <f t="shared" si="36"/>
        <v>0.24</v>
      </c>
      <c r="AT48" s="1">
        <f t="shared" si="37"/>
        <v>129329</v>
      </c>
      <c r="AU48" s="1">
        <f t="shared" si="38"/>
        <v>3607279862.6930671</v>
      </c>
    </row>
    <row r="49" spans="1:48" x14ac:dyDescent="0.15">
      <c r="C49" s="7">
        <v>7</v>
      </c>
      <c r="D49" s="7">
        <f t="shared" si="39"/>
        <v>15.6330303745161</v>
      </c>
      <c r="E49" s="10">
        <f t="shared" si="40"/>
        <v>12.797985645666699</v>
      </c>
      <c r="F49" s="7" t="s">
        <v>83</v>
      </c>
      <c r="G49" s="1">
        <v>8</v>
      </c>
      <c r="H49" s="9">
        <f t="shared" si="20"/>
        <v>15.6330303745161</v>
      </c>
      <c r="I49" s="9">
        <f t="shared" si="21"/>
        <v>288.7830303745161</v>
      </c>
      <c r="J49" s="9">
        <f t="shared" si="22"/>
        <v>0.12002118319056039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220.68466443063352</v>
      </c>
      <c r="P49" s="9">
        <f t="shared" si="25"/>
        <v>26.486834536976414</v>
      </c>
      <c r="Q49" s="12">
        <f t="shared" si="26"/>
        <v>6.3568402888743387</v>
      </c>
      <c r="R49" s="9">
        <f t="shared" si="27"/>
        <v>14.125500000000001</v>
      </c>
      <c r="S49" s="13">
        <f t="shared" si="28"/>
        <v>0.45002586024383834</v>
      </c>
      <c r="T49" s="2">
        <f t="shared" si="29"/>
        <v>0.43</v>
      </c>
      <c r="U49" s="14">
        <f t="shared" si="30"/>
        <v>0.19351111990485048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0.20911111990485048</v>
      </c>
      <c r="AR49" s="9">
        <f t="shared" si="35"/>
        <v>136.875</v>
      </c>
      <c r="AS49" s="1">
        <f t="shared" si="36"/>
        <v>0.24</v>
      </c>
      <c r="AT49" s="1">
        <f t="shared" si="37"/>
        <v>129329</v>
      </c>
      <c r="AU49" s="1">
        <f t="shared" si="38"/>
        <v>5952278238.3008566</v>
      </c>
    </row>
    <row r="50" spans="1:48" x14ac:dyDescent="0.15">
      <c r="C50" s="7">
        <v>8</v>
      </c>
      <c r="D50" s="7">
        <f t="shared" si="39"/>
        <v>17.449272282903198</v>
      </c>
      <c r="E50" s="10">
        <f t="shared" si="40"/>
        <v>15.6330303745161</v>
      </c>
      <c r="F50" s="7" t="s">
        <v>83</v>
      </c>
      <c r="G50" s="1">
        <v>9</v>
      </c>
      <c r="H50" s="9">
        <f t="shared" si="20"/>
        <v>17.449272282903198</v>
      </c>
      <c r="I50" s="9">
        <f t="shared" si="21"/>
        <v>290.5992722829032</v>
      </c>
      <c r="J50" s="9">
        <f t="shared" si="22"/>
        <v>0.14817540614602243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253.0540798936571</v>
      </c>
      <c r="P50" s="9">
        <f t="shared" si="25"/>
        <v>37.496391065150647</v>
      </c>
      <c r="Q50" s="12">
        <f t="shared" si="26"/>
        <v>8.9991338556361544</v>
      </c>
      <c r="R50" s="9">
        <f t="shared" si="27"/>
        <v>14.125500000000001</v>
      </c>
      <c r="S50" s="13">
        <f t="shared" si="28"/>
        <v>0.63708426998238321</v>
      </c>
      <c r="T50" s="2">
        <f t="shared" si="29"/>
        <v>0.43</v>
      </c>
      <c r="U50" s="14">
        <f t="shared" si="30"/>
        <v>0.2739462360924248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0.2895462360924248</v>
      </c>
      <c r="AR50" s="9">
        <f t="shared" si="35"/>
        <v>136.875</v>
      </c>
      <c r="AS50" s="1">
        <f t="shared" si="36"/>
        <v>0.24</v>
      </c>
      <c r="AT50" s="1">
        <f t="shared" si="37"/>
        <v>129329</v>
      </c>
      <c r="AU50" s="1">
        <f t="shared" si="38"/>
        <v>8241836975.7623072</v>
      </c>
    </row>
    <row r="51" spans="1:48" x14ac:dyDescent="0.15">
      <c r="C51" s="7">
        <v>9</v>
      </c>
      <c r="D51" s="7">
        <f t="shared" si="39"/>
        <v>13.542999001</v>
      </c>
      <c r="E51" s="10">
        <f t="shared" si="40"/>
        <v>17.449272282903198</v>
      </c>
      <c r="F51" s="7" t="s">
        <v>83</v>
      </c>
      <c r="G51" s="1">
        <v>10</v>
      </c>
      <c r="H51" s="9">
        <f t="shared" si="20"/>
        <v>13.542999001</v>
      </c>
      <c r="I51" s="9">
        <f t="shared" si="21"/>
        <v>286.69299900099998</v>
      </c>
      <c r="J51" s="9">
        <f t="shared" si="22"/>
        <v>9.3866111664015733E-2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274.41393882850645</v>
      </c>
      <c r="P51" s="9">
        <f t="shared" si="25"/>
        <v>25.758169424238968</v>
      </c>
      <c r="Q51" s="12">
        <f t="shared" si="26"/>
        <v>6.1819606618173522</v>
      </c>
      <c r="R51" s="9">
        <f t="shared" si="27"/>
        <v>14.125500000000001</v>
      </c>
      <c r="S51" s="13">
        <f t="shared" si="28"/>
        <v>0.43764543993609795</v>
      </c>
      <c r="T51" s="2">
        <f t="shared" si="29"/>
        <v>0.43</v>
      </c>
      <c r="U51" s="14">
        <f t="shared" si="30"/>
        <v>0.18818753917252212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0.20378753917252213</v>
      </c>
      <c r="AR51" s="9">
        <f t="shared" si="35"/>
        <v>136.875</v>
      </c>
      <c r="AS51" s="1">
        <f t="shared" si="36"/>
        <v>0.24</v>
      </c>
      <c r="AT51" s="1">
        <f t="shared" si="37"/>
        <v>129329</v>
      </c>
      <c r="AU51" s="1">
        <f t="shared" si="38"/>
        <v>5800744289.4735813</v>
      </c>
    </row>
    <row r="52" spans="1:48" x14ac:dyDescent="0.15">
      <c r="C52" s="7">
        <v>10</v>
      </c>
      <c r="D52" s="7">
        <f t="shared" si="39"/>
        <v>9.9055529265483795</v>
      </c>
      <c r="E52" s="10">
        <f t="shared" si="40"/>
        <v>13.542999001</v>
      </c>
      <c r="F52" s="7" t="s">
        <v>83</v>
      </c>
      <c r="G52" s="1">
        <v>11</v>
      </c>
      <c r="H52" s="9">
        <f t="shared" si="20"/>
        <v>9.9055529265483795</v>
      </c>
      <c r="I52" s="9">
        <f t="shared" si="21"/>
        <v>283.05555292654833</v>
      </c>
      <c r="J52" s="9">
        <f t="shared" si="22"/>
        <v>6.0668851630788681E-2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236.22298093405411</v>
      </c>
      <c r="O52" s="9">
        <f t="shared" si="41"/>
        <v>71.289038470213342</v>
      </c>
      <c r="P52" s="9">
        <f t="shared" si="25"/>
        <v>4.3250240978509593</v>
      </c>
      <c r="Q52" s="12">
        <f t="shared" si="26"/>
        <v>1.0380057834842302</v>
      </c>
      <c r="R52" s="9">
        <f t="shared" si="27"/>
        <v>14.125500000000001</v>
      </c>
      <c r="S52" s="13">
        <f t="shared" si="28"/>
        <v>7.3484533891489165E-2</v>
      </c>
      <c r="T52" s="2">
        <f t="shared" si="29"/>
        <v>0.43</v>
      </c>
      <c r="U52" s="14">
        <f t="shared" si="30"/>
        <v>3.1598349573340338E-2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4.0018349573340335E-2</v>
      </c>
      <c r="AR52" s="9">
        <f t="shared" si="35"/>
        <v>136.875</v>
      </c>
      <c r="AS52" s="1">
        <f t="shared" si="36"/>
        <v>0.24</v>
      </c>
      <c r="AT52" s="1">
        <f t="shared" si="37"/>
        <v>129329</v>
      </c>
      <c r="AU52" s="1">
        <f t="shared" si="38"/>
        <v>1139108964.6810544</v>
      </c>
    </row>
    <row r="53" spans="1:48" x14ac:dyDescent="0.15">
      <c r="C53" s="7">
        <v>11</v>
      </c>
      <c r="D53" s="7">
        <f t="shared" si="39"/>
        <v>7.9085715778000001</v>
      </c>
      <c r="E53" s="10">
        <f t="shared" si="40"/>
        <v>9.9055529265483795</v>
      </c>
      <c r="F53" s="7" t="s">
        <v>85</v>
      </c>
      <c r="G53" s="1">
        <v>12</v>
      </c>
      <c r="H53" s="9">
        <f t="shared" si="20"/>
        <v>7.9085715778000001</v>
      </c>
      <c r="I53" s="9">
        <f t="shared" si="21"/>
        <v>281.05857157779997</v>
      </c>
      <c r="J53" s="9">
        <f t="shared" si="22"/>
        <v>4.7513749193192741E-2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125.8202643723624</v>
      </c>
      <c r="P53" s="9">
        <f t="shared" si="25"/>
        <v>5.9781924848096315</v>
      </c>
      <c r="Q53" s="12">
        <f t="shared" si="26"/>
        <v>1.4347661963543115</v>
      </c>
      <c r="R53" s="9">
        <f t="shared" si="27"/>
        <v>14.125500000000001</v>
      </c>
      <c r="S53" s="13">
        <f t="shared" si="28"/>
        <v>0.10157277238712338</v>
      </c>
      <c r="T53" s="2">
        <f t="shared" si="29"/>
        <v>0.43</v>
      </c>
      <c r="U53" s="14">
        <f t="shared" si="30"/>
        <v>4.3676292126463054E-2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5.2096292126463051E-2</v>
      </c>
      <c r="AR53" s="9">
        <f t="shared" si="35"/>
        <v>136.875</v>
      </c>
      <c r="AS53" s="1">
        <f t="shared" si="36"/>
        <v>0.24</v>
      </c>
      <c r="AT53" s="1">
        <f t="shared" si="37"/>
        <v>129329</v>
      </c>
      <c r="AU53" s="1">
        <f t="shared" si="38"/>
        <v>1482903568.5027549</v>
      </c>
      <c r="AV53" s="1">
        <f>SUM(AU42:AU53)</f>
        <v>33239800338.381737</v>
      </c>
    </row>
    <row r="54" spans="1:48" x14ac:dyDescent="0.15">
      <c r="C54" s="7">
        <v>12</v>
      </c>
      <c r="D54" s="7">
        <f t="shared" si="39"/>
        <v>6.9814986636128999</v>
      </c>
      <c r="E54" s="10">
        <f t="shared" si="40"/>
        <v>7.9085715778000001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4.6104063366128996</v>
      </c>
      <c r="E58" s="7"/>
      <c r="F58" s="7"/>
      <c r="G58" s="1">
        <v>1</v>
      </c>
      <c r="H58" s="9">
        <f t="shared" ref="H58:H69" si="42">E59</f>
        <v>4.6104063366128996</v>
      </c>
      <c r="I58" s="9">
        <f t="shared" ref="I58:I69" si="43">H58+273.15</f>
        <v>277.7604063366129</v>
      </c>
      <c r="J58" s="9">
        <f t="shared" ref="J58:J69" si="44">EXP(($C$15*(I58-$C$13))/($C$16*I58*$C$13))</f>
        <v>3.1489688022432766E-2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3.1416212083713755E-3</v>
      </c>
      <c r="Q58" s="12">
        <f t="shared" ref="Q58:Q69" si="48">P58*$B$60</f>
        <v>5.9690802959056139E-4</v>
      </c>
      <c r="R58" s="9">
        <f t="shared" ref="R58:R69" si="49">L58*$B$60</f>
        <v>1.8955666666666669E-2</v>
      </c>
      <c r="S58" s="13">
        <f t="shared" ref="S58:S69" si="50">Q58/R58</f>
        <v>3.1489688022432766E-2</v>
      </c>
      <c r="T58" s="2">
        <f t="shared" ref="T58:T69" si="51">$B$59/100</f>
        <v>0.01</v>
      </c>
      <c r="U58" s="14">
        <f t="shared" ref="U58:U69" si="52">S58*T58</f>
        <v>3.1489688022432767E-4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1.2314896880224328E-2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12034.833333333334</v>
      </c>
      <c r="AU58" s="1">
        <f t="shared" ref="AU58:AU69" si="59">AT58*10000*AS58*0.67*AR58*AQ58</f>
        <v>1882282.1579713873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3.3393758707419301</v>
      </c>
      <c r="E59" s="10">
        <f t="shared" ref="E59:E70" si="61">D58</f>
        <v>4.6104063366128996</v>
      </c>
      <c r="F59" s="7" t="s">
        <v>83</v>
      </c>
      <c r="G59" s="1">
        <v>2</v>
      </c>
      <c r="H59" s="9">
        <f t="shared" si="42"/>
        <v>3.3393758707419301</v>
      </c>
      <c r="I59" s="9">
        <f t="shared" si="43"/>
        <v>276.48937587074192</v>
      </c>
      <c r="J59" s="9">
        <f t="shared" si="44"/>
        <v>2.6802974314521888E-2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0.19639171212496195</v>
      </c>
      <c r="P59" s="9">
        <f t="shared" si="47"/>
        <v>5.2638820156703323E-3</v>
      </c>
      <c r="Q59" s="12">
        <f t="shared" si="48"/>
        <v>1.0001375829773631E-3</v>
      </c>
      <c r="R59" s="9">
        <f t="shared" si="49"/>
        <v>1.8955666666666669E-2</v>
      </c>
      <c r="S59" s="13">
        <f t="shared" si="50"/>
        <v>5.2761931329806194E-2</v>
      </c>
      <c r="T59" s="2">
        <f t="shared" si="51"/>
        <v>0.01</v>
      </c>
      <c r="U59" s="14">
        <f t="shared" si="52"/>
        <v>5.2761931329806198E-4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1.2527619313298061E-2</v>
      </c>
      <c r="AR59" s="9">
        <f t="shared" si="56"/>
        <v>9.9766666666666666</v>
      </c>
      <c r="AS59" s="1">
        <f t="shared" si="57"/>
        <v>0.19</v>
      </c>
      <c r="AT59" s="1">
        <f t="shared" si="58"/>
        <v>12034.833333333334</v>
      </c>
      <c r="AU59" s="1">
        <f t="shared" si="59"/>
        <v>1914795.921120954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2.4601269760357098</v>
      </c>
      <c r="E60" s="10">
        <f t="shared" si="61"/>
        <v>3.3393758707419301</v>
      </c>
      <c r="F60" s="7" t="s">
        <v>83</v>
      </c>
      <c r="G60" s="1">
        <v>3</v>
      </c>
      <c r="H60" s="9">
        <f t="shared" si="42"/>
        <v>2.4601269760357098</v>
      </c>
      <c r="I60" s="9">
        <f t="shared" si="43"/>
        <v>275.6101269760357</v>
      </c>
      <c r="J60" s="9">
        <f t="shared" si="44"/>
        <v>2.3954778034295077E-2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0.2908944967759583</v>
      </c>
      <c r="P60" s="9">
        <f t="shared" si="47"/>
        <v>6.9683131016660457E-3</v>
      </c>
      <c r="Q60" s="12">
        <f t="shared" si="48"/>
        <v>1.3239794893165487E-3</v>
      </c>
      <c r="R60" s="9">
        <f t="shared" si="49"/>
        <v>1.8955666666666669E-2</v>
      </c>
      <c r="S60" s="13">
        <f t="shared" si="50"/>
        <v>6.9846105262272418E-2</v>
      </c>
      <c r="T60" s="2">
        <f t="shared" si="51"/>
        <v>0.01</v>
      </c>
      <c r="U60" s="14">
        <f t="shared" si="52"/>
        <v>6.9846105262272415E-4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1.2698461052622725E-2</v>
      </c>
      <c r="AR60" s="9">
        <f t="shared" si="56"/>
        <v>9.9766666666666666</v>
      </c>
      <c r="AS60" s="1">
        <f t="shared" si="57"/>
        <v>0.19</v>
      </c>
      <c r="AT60" s="1">
        <f t="shared" si="58"/>
        <v>12034.833333333334</v>
      </c>
      <c r="AU60" s="1">
        <f t="shared" si="59"/>
        <v>1940908.389694199</v>
      </c>
    </row>
    <row r="61" spans="1:48" x14ac:dyDescent="0.15">
      <c r="C61" s="7">
        <v>3</v>
      </c>
      <c r="D61" s="7">
        <f t="shared" si="60"/>
        <v>4.7634403653548398</v>
      </c>
      <c r="E61" s="10">
        <f t="shared" si="61"/>
        <v>2.4601269760357098</v>
      </c>
      <c r="F61" s="7" t="s">
        <v>83</v>
      </c>
      <c r="G61" s="1">
        <v>4</v>
      </c>
      <c r="H61" s="9">
        <f t="shared" si="42"/>
        <v>4.7634403653548398</v>
      </c>
      <c r="I61" s="9">
        <f t="shared" si="43"/>
        <v>277.9134403653548</v>
      </c>
      <c r="J61" s="9">
        <f t="shared" si="44"/>
        <v>3.2103436703003509E-2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0.3836928503409589</v>
      </c>
      <c r="P61" s="9">
        <f t="shared" si="47"/>
        <v>1.2317859134315972E-2</v>
      </c>
      <c r="Q61" s="12">
        <f t="shared" si="48"/>
        <v>2.3403932355200345E-3</v>
      </c>
      <c r="R61" s="9">
        <f t="shared" si="49"/>
        <v>1.8955666666666669E-2</v>
      </c>
      <c r="S61" s="13">
        <f t="shared" si="50"/>
        <v>0.12346668026377518</v>
      </c>
      <c r="T61" s="2">
        <f t="shared" si="51"/>
        <v>0.01</v>
      </c>
      <c r="U61" s="14">
        <f t="shared" si="52"/>
        <v>1.2346668026377518E-3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1.3234666802637752E-2</v>
      </c>
      <c r="AR61" s="9">
        <f t="shared" si="56"/>
        <v>9.9766666666666666</v>
      </c>
      <c r="AS61" s="1">
        <f t="shared" si="57"/>
        <v>0.19</v>
      </c>
      <c r="AT61" s="1">
        <f t="shared" si="58"/>
        <v>12034.833333333334</v>
      </c>
      <c r="AU61" s="1">
        <f t="shared" si="59"/>
        <v>2022865.268917094</v>
      </c>
    </row>
    <row r="62" spans="1:48" x14ac:dyDescent="0.15">
      <c r="C62" s="7">
        <v>4</v>
      </c>
      <c r="D62" s="7">
        <f t="shared" si="60"/>
        <v>7.0527336836666699</v>
      </c>
      <c r="E62" s="10">
        <f t="shared" si="61"/>
        <v>4.7634403653548398</v>
      </c>
      <c r="F62" s="7" t="s">
        <v>83</v>
      </c>
      <c r="G62" s="1">
        <v>5</v>
      </c>
      <c r="H62" s="9">
        <f t="shared" si="42"/>
        <v>7.0527336836666699</v>
      </c>
      <c r="I62" s="9">
        <f t="shared" si="43"/>
        <v>280.20273368366662</v>
      </c>
      <c r="J62" s="9">
        <f t="shared" si="44"/>
        <v>4.274303927963017E-2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0.3528062416463108</v>
      </c>
      <c r="O62" s="9">
        <f t="shared" si="62"/>
        <v>0.11833541622699878</v>
      </c>
      <c r="P62" s="9">
        <f t="shared" si="47"/>
        <v>5.0580153439619942E-3</v>
      </c>
      <c r="Q62" s="12">
        <f t="shared" si="48"/>
        <v>9.6102291535277889E-4</v>
      </c>
      <c r="R62" s="9">
        <f t="shared" si="49"/>
        <v>1.8955666666666669E-2</v>
      </c>
      <c r="S62" s="13">
        <f t="shared" si="50"/>
        <v>5.0698449822539189E-2</v>
      </c>
      <c r="T62" s="2">
        <f t="shared" si="51"/>
        <v>0.01</v>
      </c>
      <c r="U62" s="14">
        <f t="shared" si="52"/>
        <v>5.0698449822539186E-4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1.2506984498225392E-2</v>
      </c>
      <c r="AR62" s="9">
        <f t="shared" si="56"/>
        <v>9.9766666666666666</v>
      </c>
      <c r="AS62" s="1">
        <f t="shared" si="57"/>
        <v>0.19</v>
      </c>
      <c r="AT62" s="1">
        <f t="shared" si="58"/>
        <v>12034.833333333334</v>
      </c>
      <c r="AU62" s="1">
        <f t="shared" si="59"/>
        <v>1911641.973132425</v>
      </c>
    </row>
    <row r="63" spans="1:48" x14ac:dyDescent="0.15">
      <c r="C63" s="7">
        <v>5</v>
      </c>
      <c r="D63" s="7">
        <f t="shared" si="60"/>
        <v>9.7697257972580598</v>
      </c>
      <c r="E63" s="10">
        <f t="shared" si="61"/>
        <v>7.0527336836666699</v>
      </c>
      <c r="F63" s="7" t="s">
        <v>85</v>
      </c>
      <c r="G63" s="1">
        <v>6</v>
      </c>
      <c r="H63" s="9">
        <f t="shared" si="42"/>
        <v>9.7697257972580598</v>
      </c>
      <c r="I63" s="9">
        <f t="shared" si="43"/>
        <v>282.91972579725802</v>
      </c>
      <c r="J63" s="9">
        <f t="shared" si="44"/>
        <v>5.9675159171142064E-2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0.21304406754970345</v>
      </c>
      <c r="P63" s="9">
        <f t="shared" si="47"/>
        <v>1.2713438641496095E-2</v>
      </c>
      <c r="Q63" s="12">
        <f t="shared" si="48"/>
        <v>2.4155533418842579E-3</v>
      </c>
      <c r="R63" s="9">
        <f t="shared" si="49"/>
        <v>1.8955666666666669E-2</v>
      </c>
      <c r="S63" s="13">
        <f t="shared" si="50"/>
        <v>0.12743172711155454</v>
      </c>
      <c r="T63" s="2">
        <f t="shared" si="51"/>
        <v>0.01</v>
      </c>
      <c r="U63" s="14">
        <f t="shared" si="52"/>
        <v>1.2743172711155454E-3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1.3274317271115546E-2</v>
      </c>
      <c r="AR63" s="9">
        <f t="shared" si="56"/>
        <v>9.9766666666666666</v>
      </c>
      <c r="AS63" s="1">
        <f t="shared" si="57"/>
        <v>0.19</v>
      </c>
      <c r="AT63" s="1">
        <f t="shared" si="58"/>
        <v>12034.833333333334</v>
      </c>
      <c r="AU63" s="1">
        <f t="shared" si="59"/>
        <v>2028925.6825849346</v>
      </c>
    </row>
    <row r="64" spans="1:48" x14ac:dyDescent="0.15">
      <c r="C64" s="7">
        <v>6</v>
      </c>
      <c r="D64" s="7">
        <f t="shared" si="60"/>
        <v>12.797985645666699</v>
      </c>
      <c r="E64" s="10">
        <f t="shared" si="61"/>
        <v>9.7697257972580598</v>
      </c>
      <c r="F64" s="7" t="s">
        <v>83</v>
      </c>
      <c r="G64" s="1">
        <v>7</v>
      </c>
      <c r="H64" s="9">
        <f t="shared" si="42"/>
        <v>12.797985645666699</v>
      </c>
      <c r="I64" s="9">
        <f t="shared" si="43"/>
        <v>285.94798564566668</v>
      </c>
      <c r="J64" s="9">
        <f t="shared" si="44"/>
        <v>8.5917127046555533E-2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0.30009729557487402</v>
      </c>
      <c r="P64" s="9">
        <f t="shared" si="47"/>
        <v>2.578349747023418E-2</v>
      </c>
      <c r="Q64" s="12">
        <f t="shared" si="48"/>
        <v>4.8988645193444947E-3</v>
      </c>
      <c r="R64" s="9">
        <f t="shared" si="49"/>
        <v>1.8955666666666669E-2</v>
      </c>
      <c r="S64" s="13">
        <f t="shared" si="50"/>
        <v>0.25843799669462925</v>
      </c>
      <c r="T64" s="2">
        <f t="shared" si="51"/>
        <v>0.01</v>
      </c>
      <c r="U64" s="14">
        <f t="shared" si="52"/>
        <v>2.5843799669462925E-3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2.2684379966946291E-2</v>
      </c>
      <c r="AR64" s="9">
        <f t="shared" si="56"/>
        <v>9.9766666666666666</v>
      </c>
      <c r="AS64" s="1">
        <f t="shared" si="57"/>
        <v>0.19</v>
      </c>
      <c r="AT64" s="1">
        <f t="shared" si="58"/>
        <v>12034.833333333334</v>
      </c>
      <c r="AU64" s="1">
        <f t="shared" si="59"/>
        <v>3467215.6893975371</v>
      </c>
    </row>
    <row r="65" spans="1:48" x14ac:dyDescent="0.15">
      <c r="C65" s="7">
        <v>7</v>
      </c>
      <c r="D65" s="7">
        <f t="shared" si="60"/>
        <v>15.6330303745161</v>
      </c>
      <c r="E65" s="10">
        <f t="shared" si="61"/>
        <v>12.797985645666699</v>
      </c>
      <c r="F65" s="7" t="s">
        <v>83</v>
      </c>
      <c r="G65" s="1">
        <v>8</v>
      </c>
      <c r="H65" s="9">
        <f t="shared" si="42"/>
        <v>15.6330303745161</v>
      </c>
      <c r="I65" s="9">
        <f t="shared" si="43"/>
        <v>288.7830303745161</v>
      </c>
      <c r="J65" s="9">
        <f t="shared" si="44"/>
        <v>0.12002118319056039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0.37408046477130652</v>
      </c>
      <c r="P65" s="9">
        <f t="shared" si="47"/>
        <v>4.4897579990326952E-2</v>
      </c>
      <c r="Q65" s="12">
        <f t="shared" si="48"/>
        <v>8.5305401981621218E-3</v>
      </c>
      <c r="R65" s="9">
        <f t="shared" si="49"/>
        <v>1.8955666666666669E-2</v>
      </c>
      <c r="S65" s="13">
        <f t="shared" si="50"/>
        <v>0.45002586024383845</v>
      </c>
      <c r="T65" s="2">
        <f t="shared" si="51"/>
        <v>0.01</v>
      </c>
      <c r="U65" s="14">
        <f t="shared" si="52"/>
        <v>4.5002586024383848E-3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2.4600258602438384E-2</v>
      </c>
      <c r="AR65" s="9">
        <f t="shared" si="56"/>
        <v>9.9766666666666666</v>
      </c>
      <c r="AS65" s="1">
        <f t="shared" si="57"/>
        <v>0.19</v>
      </c>
      <c r="AT65" s="1">
        <f t="shared" si="58"/>
        <v>12034.833333333334</v>
      </c>
      <c r="AU65" s="1">
        <f t="shared" si="59"/>
        <v>3760049.9865499823</v>
      </c>
    </row>
    <row r="66" spans="1:48" x14ac:dyDescent="0.15">
      <c r="C66" s="7">
        <v>8</v>
      </c>
      <c r="D66" s="7">
        <f t="shared" si="60"/>
        <v>17.449272282903198</v>
      </c>
      <c r="E66" s="10">
        <f t="shared" si="61"/>
        <v>15.6330303745161</v>
      </c>
      <c r="F66" s="7" t="s">
        <v>83</v>
      </c>
      <c r="G66" s="1">
        <v>9</v>
      </c>
      <c r="H66" s="9">
        <f t="shared" si="42"/>
        <v>17.449272282903198</v>
      </c>
      <c r="I66" s="9">
        <f t="shared" si="43"/>
        <v>290.5992722829032</v>
      </c>
      <c r="J66" s="9">
        <f t="shared" si="44"/>
        <v>0.14817540614602243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0.42894955144764624</v>
      </c>
      <c r="P66" s="9">
        <f t="shared" si="47"/>
        <v>6.3559774001909125E-2</v>
      </c>
      <c r="Q66" s="12">
        <f t="shared" si="48"/>
        <v>1.2076357060362733E-2</v>
      </c>
      <c r="R66" s="9">
        <f t="shared" si="49"/>
        <v>1.8955666666666669E-2</v>
      </c>
      <c r="S66" s="13">
        <f t="shared" si="50"/>
        <v>0.63708426998238332</v>
      </c>
      <c r="T66" s="2">
        <f t="shared" si="51"/>
        <v>0.01</v>
      </c>
      <c r="U66" s="14">
        <f t="shared" si="52"/>
        <v>6.3708426998238333E-3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2.6470842699823832E-2</v>
      </c>
      <c r="AR66" s="9">
        <f t="shared" si="56"/>
        <v>9.9766666666666666</v>
      </c>
      <c r="AS66" s="1">
        <f t="shared" si="57"/>
        <v>0.19</v>
      </c>
      <c r="AT66" s="1">
        <f t="shared" si="58"/>
        <v>12034.833333333334</v>
      </c>
      <c r="AU66" s="1">
        <f t="shared" si="59"/>
        <v>4045961.1968296012</v>
      </c>
    </row>
    <row r="67" spans="1:48" x14ac:dyDescent="0.15">
      <c r="C67" s="7">
        <v>9</v>
      </c>
      <c r="D67" s="7">
        <f t="shared" si="60"/>
        <v>13.542999001</v>
      </c>
      <c r="E67" s="10">
        <f t="shared" si="61"/>
        <v>17.449272282903198</v>
      </c>
      <c r="F67" s="7" t="s">
        <v>83</v>
      </c>
      <c r="G67" s="1">
        <v>10</v>
      </c>
      <c r="H67" s="9">
        <f t="shared" si="42"/>
        <v>13.542999001</v>
      </c>
      <c r="I67" s="9">
        <f t="shared" si="43"/>
        <v>286.69299900099998</v>
      </c>
      <c r="J67" s="9">
        <f t="shared" si="44"/>
        <v>9.3866111664015733E-2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0.46515644411240376</v>
      </c>
      <c r="P67" s="9">
        <f t="shared" si="47"/>
        <v>4.3662426724291388E-2</v>
      </c>
      <c r="Q67" s="12">
        <f t="shared" si="48"/>
        <v>8.2958610776153636E-3</v>
      </c>
      <c r="R67" s="9">
        <f t="shared" si="49"/>
        <v>1.8955666666666669E-2</v>
      </c>
      <c r="S67" s="13">
        <f t="shared" si="50"/>
        <v>0.43764543993609806</v>
      </c>
      <c r="T67" s="2">
        <f t="shared" si="51"/>
        <v>0.01</v>
      </c>
      <c r="U67" s="14">
        <f t="shared" si="52"/>
        <v>4.376454399360981E-3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2.447645439936098E-2</v>
      </c>
      <c r="AR67" s="9">
        <f t="shared" si="56"/>
        <v>9.9766666666666666</v>
      </c>
      <c r="AS67" s="1">
        <f t="shared" si="57"/>
        <v>0.19</v>
      </c>
      <c r="AT67" s="1">
        <f t="shared" si="58"/>
        <v>12034.833333333334</v>
      </c>
      <c r="AU67" s="1">
        <f t="shared" si="59"/>
        <v>3741127.015062606</v>
      </c>
    </row>
    <row r="68" spans="1:48" x14ac:dyDescent="0.15">
      <c r="C68" s="7">
        <v>10</v>
      </c>
      <c r="D68" s="7">
        <f t="shared" si="60"/>
        <v>9.9055529265483795</v>
      </c>
      <c r="E68" s="10">
        <f t="shared" si="61"/>
        <v>13.542999001</v>
      </c>
      <c r="F68" s="7" t="s">
        <v>83</v>
      </c>
      <c r="G68" s="1">
        <v>11</v>
      </c>
      <c r="H68" s="9">
        <f t="shared" si="42"/>
        <v>9.9055529265483795</v>
      </c>
      <c r="I68" s="9">
        <f t="shared" si="43"/>
        <v>283.05555292654833</v>
      </c>
      <c r="J68" s="9">
        <f t="shared" si="44"/>
        <v>6.0668851630788681E-2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0.40041931651870677</v>
      </c>
      <c r="O68" s="9">
        <f t="shared" si="62"/>
        <v>0.12084136753607222</v>
      </c>
      <c r="P68" s="9">
        <f t="shared" si="47"/>
        <v>7.3313069979075692E-3</v>
      </c>
      <c r="Q68" s="12">
        <f t="shared" si="48"/>
        <v>1.3929483296024382E-3</v>
      </c>
      <c r="R68" s="9">
        <f t="shared" si="49"/>
        <v>1.8955666666666669E-2</v>
      </c>
      <c r="S68" s="13">
        <f t="shared" si="50"/>
        <v>7.3484533891489165E-2</v>
      </c>
      <c r="T68" s="2">
        <f t="shared" si="51"/>
        <v>0.01</v>
      </c>
      <c r="U68" s="14">
        <f t="shared" si="52"/>
        <v>7.3484533891489162E-4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1.2734845338914893E-2</v>
      </c>
      <c r="AR68" s="9">
        <f t="shared" si="56"/>
        <v>9.9766666666666666</v>
      </c>
      <c r="AS68" s="1">
        <f t="shared" si="57"/>
        <v>0.19</v>
      </c>
      <c r="AT68" s="1">
        <f t="shared" si="58"/>
        <v>12034.833333333334</v>
      </c>
      <c r="AU68" s="1">
        <f t="shared" si="59"/>
        <v>1946469.5806310268</v>
      </c>
    </row>
    <row r="69" spans="1:48" x14ac:dyDescent="0.15">
      <c r="C69" s="7">
        <v>11</v>
      </c>
      <c r="D69" s="7">
        <f t="shared" si="60"/>
        <v>7.9085715778000001</v>
      </c>
      <c r="E69" s="10">
        <f t="shared" si="61"/>
        <v>9.9055529265483795</v>
      </c>
      <c r="F69" s="7" t="s">
        <v>85</v>
      </c>
      <c r="G69" s="1">
        <v>12</v>
      </c>
      <c r="H69" s="9">
        <f t="shared" si="42"/>
        <v>7.9085715778000001</v>
      </c>
      <c r="I69" s="9">
        <f t="shared" si="43"/>
        <v>281.05857157779997</v>
      </c>
      <c r="J69" s="9">
        <f t="shared" si="44"/>
        <v>4.7513749193192741E-2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0.21327672720483132</v>
      </c>
      <c r="P69" s="9">
        <f t="shared" si="47"/>
        <v>1.0133576925155343E-2</v>
      </c>
      <c r="Q69" s="12">
        <f t="shared" si="48"/>
        <v>1.9253796157795151E-3</v>
      </c>
      <c r="R69" s="9">
        <f t="shared" si="49"/>
        <v>1.8955666666666669E-2</v>
      </c>
      <c r="S69" s="13">
        <f t="shared" si="50"/>
        <v>0.10157277238712337</v>
      </c>
      <c r="T69" s="2">
        <f t="shared" si="51"/>
        <v>0.01</v>
      </c>
      <c r="U69" s="14">
        <f t="shared" si="52"/>
        <v>1.0157277238712337E-3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1.3015727723871233E-2</v>
      </c>
      <c r="AR69" s="9">
        <f t="shared" si="56"/>
        <v>9.9766666666666666</v>
      </c>
      <c r="AS69" s="1">
        <f t="shared" si="57"/>
        <v>0.19</v>
      </c>
      <c r="AT69" s="1">
        <f t="shared" si="58"/>
        <v>12034.833333333334</v>
      </c>
      <c r="AU69" s="1">
        <f t="shared" si="59"/>
        <v>1989401.3166280023</v>
      </c>
      <c r="AV69" s="1">
        <f>SUM(AU58:AU69)</f>
        <v>30651644.178519748</v>
      </c>
    </row>
    <row r="70" spans="1:48" x14ac:dyDescent="0.15">
      <c r="C70" s="7">
        <v>12</v>
      </c>
      <c r="D70" s="7">
        <f t="shared" si="60"/>
        <v>6.9814986636128999</v>
      </c>
      <c r="E70" s="10">
        <f t="shared" si="61"/>
        <v>7.9085715778000001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4.6104063366128996</v>
      </c>
      <c r="E73" s="7"/>
      <c r="F73" s="7"/>
      <c r="G73" s="1">
        <v>1</v>
      </c>
      <c r="H73" s="9">
        <f t="shared" ref="H73:H84" si="63">E74</f>
        <v>4.6104063366128996</v>
      </c>
      <c r="I73" s="9">
        <f t="shared" ref="I73:I84" si="64">H73+273.15</f>
        <v>277.7604063366129</v>
      </c>
      <c r="J73" s="9">
        <f t="shared" ref="J73:J84" si="65">EXP(($C$15*(I73-$C$13))/($C$16*I73*$C$13))</f>
        <v>3.1489688022432766E-2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3.4481208384563884E-3</v>
      </c>
      <c r="Q73" s="12">
        <f t="shared" ref="Q73:Q84" si="69">P73*$B$75</f>
        <v>6.2066175092214987E-4</v>
      </c>
      <c r="R73" s="9">
        <f t="shared" ref="R73:R84" si="70">L73*$B$75</f>
        <v>1.9710000000000002E-2</v>
      </c>
      <c r="S73" s="13">
        <f t="shared" ref="S73:S84" si="71">Q73/R73</f>
        <v>3.1489688022432766E-2</v>
      </c>
      <c r="T73" s="2">
        <f t="shared" ref="T73:T84" si="72">$B$74/100</f>
        <v>0.01</v>
      </c>
      <c r="U73" s="14">
        <f t="shared" ref="U73:U84" si="73">S73*T73</f>
        <v>3.1489688022432767E-4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1.2914896880224328E-2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0</v>
      </c>
      <c r="AU73" s="1">
        <f t="shared" ref="AU73:AU84" si="80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3.3393758707419301</v>
      </c>
      <c r="E74" s="10">
        <f t="shared" ref="E74:E85" si="82">D73</f>
        <v>4.6104063366128996</v>
      </c>
      <c r="F74" s="7" t="s">
        <v>83</v>
      </c>
      <c r="G74" s="1">
        <v>2</v>
      </c>
      <c r="H74" s="9">
        <f t="shared" si="63"/>
        <v>3.3393758707419301</v>
      </c>
      <c r="I74" s="9">
        <f t="shared" si="64"/>
        <v>276.48937587074192</v>
      </c>
      <c r="J74" s="9">
        <f t="shared" si="65"/>
        <v>2.6802974314521888E-2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0.21555187916154364</v>
      </c>
      <c r="P74" s="9">
        <f t="shared" si="68"/>
        <v>5.7774314806137801E-3</v>
      </c>
      <c r="Q74" s="12">
        <f t="shared" si="69"/>
        <v>1.0399376665104804E-3</v>
      </c>
      <c r="R74" s="9">
        <f t="shared" si="70"/>
        <v>1.9710000000000002E-2</v>
      </c>
      <c r="S74" s="13">
        <f t="shared" si="71"/>
        <v>5.2761931329806201E-2</v>
      </c>
      <c r="T74" s="2">
        <f t="shared" si="72"/>
        <v>0.01</v>
      </c>
      <c r="U74" s="14">
        <f t="shared" si="73"/>
        <v>5.2761931329806198E-4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1.3127619313298061E-2</v>
      </c>
      <c r="AR74" s="9">
        <f t="shared" si="77"/>
        <v>10.950000000000001</v>
      </c>
      <c r="AS74" s="1">
        <f t="shared" si="78"/>
        <v>0.18</v>
      </c>
      <c r="AT74" s="1">
        <f t="shared" si="79"/>
        <v>0</v>
      </c>
      <c r="AU74" s="1">
        <f t="shared" si="80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2.4601269760357098</v>
      </c>
      <c r="E75" s="10">
        <f t="shared" si="82"/>
        <v>3.3393758707419301</v>
      </c>
      <c r="F75" s="7" t="s">
        <v>83</v>
      </c>
      <c r="G75" s="1">
        <v>3</v>
      </c>
      <c r="H75" s="9">
        <f t="shared" si="63"/>
        <v>2.4601269760357098</v>
      </c>
      <c r="I75" s="9">
        <f t="shared" si="64"/>
        <v>275.6101269760357</v>
      </c>
      <c r="J75" s="9">
        <f t="shared" si="65"/>
        <v>2.3954778034295077E-2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0.31927444768092988</v>
      </c>
      <c r="P75" s="9">
        <f t="shared" si="68"/>
        <v>7.648148526218832E-3</v>
      </c>
      <c r="Q75" s="12">
        <f t="shared" si="69"/>
        <v>1.3766667347193896E-3</v>
      </c>
      <c r="R75" s="9">
        <f t="shared" si="70"/>
        <v>1.9710000000000002E-2</v>
      </c>
      <c r="S75" s="13">
        <f t="shared" si="71"/>
        <v>6.9846105262272432E-2</v>
      </c>
      <c r="T75" s="2">
        <f t="shared" si="72"/>
        <v>0.01</v>
      </c>
      <c r="U75" s="14">
        <f t="shared" si="73"/>
        <v>6.9846105262272437E-4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1.3298461052622725E-2</v>
      </c>
      <c r="AR75" s="9">
        <f t="shared" si="77"/>
        <v>10.950000000000001</v>
      </c>
      <c r="AS75" s="1">
        <f t="shared" si="78"/>
        <v>0.18</v>
      </c>
      <c r="AT75" s="1">
        <f t="shared" si="79"/>
        <v>0</v>
      </c>
      <c r="AU75" s="1">
        <f t="shared" si="80"/>
        <v>0</v>
      </c>
    </row>
    <row r="76" spans="1:48" x14ac:dyDescent="0.15">
      <c r="C76" s="7">
        <v>3</v>
      </c>
      <c r="D76" s="7">
        <f t="shared" si="81"/>
        <v>4.7634403653548398</v>
      </c>
      <c r="E76" s="10">
        <f t="shared" si="82"/>
        <v>2.4601269760357098</v>
      </c>
      <c r="F76" s="7" t="s">
        <v>83</v>
      </c>
      <c r="G76" s="1">
        <v>4</v>
      </c>
      <c r="H76" s="9">
        <f t="shared" si="63"/>
        <v>4.7634403653548398</v>
      </c>
      <c r="I76" s="9">
        <f t="shared" si="64"/>
        <v>277.9134403653548</v>
      </c>
      <c r="J76" s="9">
        <f t="shared" si="65"/>
        <v>3.2103436703003509E-2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0.42112629915471106</v>
      </c>
      <c r="P76" s="9">
        <f t="shared" si="68"/>
        <v>1.3519601488883386E-2</v>
      </c>
      <c r="Q76" s="12">
        <f t="shared" si="69"/>
        <v>2.4335282679990096E-3</v>
      </c>
      <c r="R76" s="9">
        <f t="shared" si="70"/>
        <v>1.9710000000000002E-2</v>
      </c>
      <c r="S76" s="13">
        <f t="shared" si="71"/>
        <v>0.12346668026377521</v>
      </c>
      <c r="T76" s="2">
        <f t="shared" si="72"/>
        <v>0.01</v>
      </c>
      <c r="U76" s="14">
        <f t="shared" si="73"/>
        <v>1.234666802637752E-3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1.3834666802637752E-2</v>
      </c>
      <c r="AR76" s="9">
        <f t="shared" si="77"/>
        <v>10.950000000000001</v>
      </c>
      <c r="AS76" s="1">
        <f t="shared" si="78"/>
        <v>0.18</v>
      </c>
      <c r="AT76" s="1">
        <f t="shared" si="79"/>
        <v>0</v>
      </c>
      <c r="AU76" s="1">
        <f t="shared" si="80"/>
        <v>0</v>
      </c>
    </row>
    <row r="77" spans="1:48" x14ac:dyDescent="0.15">
      <c r="C77" s="7">
        <v>4</v>
      </c>
      <c r="D77" s="7">
        <f t="shared" si="81"/>
        <v>7.0527336836666699</v>
      </c>
      <c r="E77" s="10">
        <f t="shared" si="82"/>
        <v>4.7634403653548398</v>
      </c>
      <c r="F77" s="7" t="s">
        <v>83</v>
      </c>
      <c r="G77" s="1">
        <v>5</v>
      </c>
      <c r="H77" s="9">
        <f t="shared" si="63"/>
        <v>7.0527336836666699</v>
      </c>
      <c r="I77" s="9">
        <f t="shared" si="64"/>
        <v>280.20273368366662</v>
      </c>
      <c r="J77" s="9">
        <f t="shared" si="65"/>
        <v>4.274303927963017E-2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0.3872263627825363</v>
      </c>
      <c r="O77" s="9">
        <f t="shared" si="83"/>
        <v>0.12988033488329132</v>
      </c>
      <c r="P77" s="9">
        <f t="shared" si="68"/>
        <v>5.5514802555680408E-3</v>
      </c>
      <c r="Q77" s="12">
        <f t="shared" si="69"/>
        <v>9.9926644600224724E-4</v>
      </c>
      <c r="R77" s="9">
        <f t="shared" si="70"/>
        <v>1.9710000000000002E-2</v>
      </c>
      <c r="S77" s="13">
        <f t="shared" si="71"/>
        <v>5.0698449822539175E-2</v>
      </c>
      <c r="T77" s="2">
        <f t="shared" si="72"/>
        <v>0.01</v>
      </c>
      <c r="U77" s="14">
        <f t="shared" si="73"/>
        <v>5.0698449822539175E-4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1.3106984498225392E-2</v>
      </c>
      <c r="AR77" s="9">
        <f t="shared" si="77"/>
        <v>10.950000000000001</v>
      </c>
      <c r="AS77" s="1">
        <f t="shared" si="78"/>
        <v>0.18</v>
      </c>
      <c r="AT77" s="1">
        <f t="shared" si="79"/>
        <v>0</v>
      </c>
      <c r="AU77" s="1">
        <f t="shared" si="80"/>
        <v>0</v>
      </c>
    </row>
    <row r="78" spans="1:48" x14ac:dyDescent="0.15">
      <c r="C78" s="7">
        <v>5</v>
      </c>
      <c r="D78" s="7">
        <f t="shared" si="81"/>
        <v>9.7697257972580598</v>
      </c>
      <c r="E78" s="10">
        <f t="shared" si="82"/>
        <v>7.0527336836666699</v>
      </c>
      <c r="F78" s="7" t="s">
        <v>85</v>
      </c>
      <c r="G78" s="1">
        <v>6</v>
      </c>
      <c r="H78" s="9">
        <f t="shared" si="63"/>
        <v>9.7697257972580598</v>
      </c>
      <c r="I78" s="9">
        <f t="shared" si="64"/>
        <v>282.91972579725802</v>
      </c>
      <c r="J78" s="9">
        <f t="shared" si="65"/>
        <v>5.9675159171142064E-2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0.23382885462772329</v>
      </c>
      <c r="P78" s="9">
        <f t="shared" si="68"/>
        <v>1.3953774118715226E-2</v>
      </c>
      <c r="Q78" s="12">
        <f t="shared" si="69"/>
        <v>2.5116793413687403E-3</v>
      </c>
      <c r="R78" s="9">
        <f t="shared" si="70"/>
        <v>1.9710000000000002E-2</v>
      </c>
      <c r="S78" s="13">
        <f t="shared" si="71"/>
        <v>0.12743172711155454</v>
      </c>
      <c r="T78" s="2">
        <f t="shared" si="72"/>
        <v>0.01</v>
      </c>
      <c r="U78" s="14">
        <f t="shared" si="73"/>
        <v>1.2743172711155454E-3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1.3874317271115546E-2</v>
      </c>
      <c r="AR78" s="9">
        <f t="shared" si="77"/>
        <v>10.950000000000001</v>
      </c>
      <c r="AS78" s="1">
        <f t="shared" si="78"/>
        <v>0.18</v>
      </c>
      <c r="AT78" s="1">
        <f t="shared" si="79"/>
        <v>0</v>
      </c>
      <c r="AU78" s="1">
        <f t="shared" si="80"/>
        <v>0</v>
      </c>
    </row>
    <row r="79" spans="1:48" x14ac:dyDescent="0.15">
      <c r="C79" s="7">
        <v>6</v>
      </c>
      <c r="D79" s="7">
        <f t="shared" si="81"/>
        <v>12.797985645666699</v>
      </c>
      <c r="E79" s="10">
        <f t="shared" si="82"/>
        <v>9.7697257972580598</v>
      </c>
      <c r="F79" s="7" t="s">
        <v>83</v>
      </c>
      <c r="G79" s="1">
        <v>7</v>
      </c>
      <c r="H79" s="9">
        <f t="shared" si="63"/>
        <v>12.797985645666699</v>
      </c>
      <c r="I79" s="9">
        <f t="shared" si="64"/>
        <v>285.94798564566668</v>
      </c>
      <c r="J79" s="9">
        <f t="shared" si="65"/>
        <v>8.5917127046555533E-2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0.3293750805090081</v>
      </c>
      <c r="P79" s="9">
        <f t="shared" si="68"/>
        <v>2.8298960638061907E-2</v>
      </c>
      <c r="Q79" s="12">
        <f t="shared" si="69"/>
        <v>5.0938129148511433E-3</v>
      </c>
      <c r="R79" s="9">
        <f t="shared" si="70"/>
        <v>1.9710000000000002E-2</v>
      </c>
      <c r="S79" s="13">
        <f t="shared" si="71"/>
        <v>0.25843799669462925</v>
      </c>
      <c r="T79" s="2">
        <f t="shared" si="72"/>
        <v>0.01</v>
      </c>
      <c r="U79" s="14">
        <f t="shared" si="73"/>
        <v>2.5843799669462925E-3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2.4184379966946293E-2</v>
      </c>
      <c r="AR79" s="9">
        <f t="shared" si="77"/>
        <v>10.950000000000001</v>
      </c>
      <c r="AS79" s="1">
        <f t="shared" si="78"/>
        <v>0.18</v>
      </c>
      <c r="AT79" s="1">
        <f t="shared" si="79"/>
        <v>0</v>
      </c>
      <c r="AU79" s="1">
        <f t="shared" si="80"/>
        <v>0</v>
      </c>
    </row>
    <row r="80" spans="1:48" x14ac:dyDescent="0.15">
      <c r="C80" s="7">
        <v>7</v>
      </c>
      <c r="D80" s="7">
        <f t="shared" si="81"/>
        <v>15.6330303745161</v>
      </c>
      <c r="E80" s="10">
        <f t="shared" si="82"/>
        <v>12.797985645666699</v>
      </c>
      <c r="F80" s="7" t="s">
        <v>83</v>
      </c>
      <c r="G80" s="1">
        <v>8</v>
      </c>
      <c r="H80" s="9">
        <f t="shared" si="63"/>
        <v>15.6330303745161</v>
      </c>
      <c r="I80" s="9">
        <f t="shared" si="64"/>
        <v>288.7830303745161</v>
      </c>
      <c r="J80" s="9">
        <f t="shared" si="65"/>
        <v>0.12002118319056039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0.41057611987094622</v>
      </c>
      <c r="P80" s="9">
        <f t="shared" si="68"/>
        <v>4.9277831696700317E-2</v>
      </c>
      <c r="Q80" s="12">
        <f t="shared" si="69"/>
        <v>8.8700097054060564E-3</v>
      </c>
      <c r="R80" s="9">
        <f t="shared" si="70"/>
        <v>1.9710000000000002E-2</v>
      </c>
      <c r="S80" s="13">
        <f t="shared" si="71"/>
        <v>0.45002586024383845</v>
      </c>
      <c r="T80" s="2">
        <f t="shared" si="72"/>
        <v>0.01</v>
      </c>
      <c r="U80" s="14">
        <f t="shared" si="73"/>
        <v>4.5002586024383848E-3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2.6100258602438385E-2</v>
      </c>
      <c r="AR80" s="9">
        <f t="shared" si="77"/>
        <v>10.950000000000001</v>
      </c>
      <c r="AS80" s="1">
        <f t="shared" si="78"/>
        <v>0.18</v>
      </c>
      <c r="AT80" s="1">
        <f t="shared" si="79"/>
        <v>0</v>
      </c>
      <c r="AU80" s="1">
        <f t="shared" si="80"/>
        <v>0</v>
      </c>
    </row>
    <row r="81" spans="1:48" x14ac:dyDescent="0.15">
      <c r="C81" s="7">
        <v>8</v>
      </c>
      <c r="D81" s="7">
        <f t="shared" si="81"/>
        <v>17.449272282903198</v>
      </c>
      <c r="E81" s="10">
        <f t="shared" si="82"/>
        <v>15.6330303745161</v>
      </c>
      <c r="F81" s="7" t="s">
        <v>83</v>
      </c>
      <c r="G81" s="1">
        <v>9</v>
      </c>
      <c r="H81" s="9">
        <f t="shared" si="63"/>
        <v>17.449272282903198</v>
      </c>
      <c r="I81" s="9">
        <f t="shared" si="64"/>
        <v>290.5992722829032</v>
      </c>
      <c r="J81" s="9">
        <f t="shared" si="65"/>
        <v>0.14817540614602243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0.47079828817424596</v>
      </c>
      <c r="P81" s="9">
        <f t="shared" si="68"/>
        <v>6.9760727563071001E-2</v>
      </c>
      <c r="Q81" s="12">
        <f t="shared" si="69"/>
        <v>1.255693096135278E-2</v>
      </c>
      <c r="R81" s="9">
        <f t="shared" si="70"/>
        <v>1.9710000000000002E-2</v>
      </c>
      <c r="S81" s="13">
        <f t="shared" si="71"/>
        <v>0.63708426998238343</v>
      </c>
      <c r="T81" s="2">
        <f t="shared" si="72"/>
        <v>0.01</v>
      </c>
      <c r="U81" s="14">
        <f t="shared" si="73"/>
        <v>6.3708426998238341E-3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2.7970842699823834E-2</v>
      </c>
      <c r="AR81" s="9">
        <f t="shared" si="77"/>
        <v>10.950000000000001</v>
      </c>
      <c r="AS81" s="1">
        <f t="shared" si="78"/>
        <v>0.18</v>
      </c>
      <c r="AT81" s="1">
        <f t="shared" si="79"/>
        <v>0</v>
      </c>
      <c r="AU81" s="1">
        <f t="shared" si="80"/>
        <v>0</v>
      </c>
    </row>
    <row r="82" spans="1:48" x14ac:dyDescent="0.15">
      <c r="C82" s="7">
        <v>9</v>
      </c>
      <c r="D82" s="7">
        <f t="shared" si="81"/>
        <v>13.542999001</v>
      </c>
      <c r="E82" s="10">
        <f t="shared" si="82"/>
        <v>17.449272282903198</v>
      </c>
      <c r="F82" s="7" t="s">
        <v>83</v>
      </c>
      <c r="G82" s="1">
        <v>10</v>
      </c>
      <c r="H82" s="9">
        <f t="shared" si="63"/>
        <v>13.542999001</v>
      </c>
      <c r="I82" s="9">
        <f t="shared" si="64"/>
        <v>286.69299900099998</v>
      </c>
      <c r="J82" s="9">
        <f t="shared" si="65"/>
        <v>9.3866111664015733E-2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0.51053756061117506</v>
      </c>
      <c r="P82" s="9">
        <f t="shared" si="68"/>
        <v>4.7922175673002755E-2</v>
      </c>
      <c r="Q82" s="12">
        <f t="shared" si="69"/>
        <v>8.6259916211404962E-3</v>
      </c>
      <c r="R82" s="9">
        <f t="shared" si="70"/>
        <v>1.9710000000000002E-2</v>
      </c>
      <c r="S82" s="13">
        <f t="shared" si="71"/>
        <v>0.43764543993609817</v>
      </c>
      <c r="T82" s="2">
        <f t="shared" si="72"/>
        <v>0.01</v>
      </c>
      <c r="U82" s="14">
        <f t="shared" si="73"/>
        <v>4.3764543993609819E-3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2.5976454399360985E-2</v>
      </c>
      <c r="AR82" s="9">
        <f t="shared" si="77"/>
        <v>10.950000000000001</v>
      </c>
      <c r="AS82" s="1">
        <f t="shared" si="78"/>
        <v>0.18</v>
      </c>
      <c r="AT82" s="1">
        <f t="shared" si="79"/>
        <v>0</v>
      </c>
      <c r="AU82" s="1">
        <f t="shared" si="80"/>
        <v>0</v>
      </c>
    </row>
    <row r="83" spans="1:48" x14ac:dyDescent="0.15">
      <c r="C83" s="7">
        <v>10</v>
      </c>
      <c r="D83" s="7">
        <f t="shared" si="81"/>
        <v>9.9055529265483795</v>
      </c>
      <c r="E83" s="10">
        <f t="shared" si="82"/>
        <v>13.542999001</v>
      </c>
      <c r="F83" s="7" t="s">
        <v>83</v>
      </c>
      <c r="G83" s="1">
        <v>11</v>
      </c>
      <c r="H83" s="9">
        <f t="shared" si="63"/>
        <v>9.9055529265483795</v>
      </c>
      <c r="I83" s="9">
        <f t="shared" si="64"/>
        <v>283.05555292654833</v>
      </c>
      <c r="J83" s="9">
        <f t="shared" si="65"/>
        <v>6.0668851630788681E-2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0.43948461569126368</v>
      </c>
      <c r="O83" s="9">
        <f t="shared" si="83"/>
        <v>0.1326307692469087</v>
      </c>
      <c r="P83" s="9">
        <f t="shared" si="68"/>
        <v>8.0465564611180741E-3</v>
      </c>
      <c r="Q83" s="12">
        <f t="shared" si="69"/>
        <v>1.4483801630012533E-3</v>
      </c>
      <c r="R83" s="9">
        <f t="shared" si="70"/>
        <v>1.9710000000000002E-2</v>
      </c>
      <c r="S83" s="13">
        <f t="shared" si="71"/>
        <v>7.3484533891489248E-2</v>
      </c>
      <c r="T83" s="2">
        <f t="shared" si="72"/>
        <v>0.01</v>
      </c>
      <c r="U83" s="14">
        <f t="shared" si="73"/>
        <v>7.3484533891489249E-4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1.3334845338914892E-2</v>
      </c>
      <c r="AR83" s="9">
        <f t="shared" si="77"/>
        <v>10.950000000000001</v>
      </c>
      <c r="AS83" s="1">
        <f t="shared" si="78"/>
        <v>0.18</v>
      </c>
      <c r="AT83" s="1">
        <f t="shared" si="79"/>
        <v>0</v>
      </c>
      <c r="AU83" s="1">
        <f t="shared" si="80"/>
        <v>0</v>
      </c>
    </row>
    <row r="84" spans="1:48" x14ac:dyDescent="0.15">
      <c r="C84" s="7">
        <v>11</v>
      </c>
      <c r="D84" s="7">
        <f t="shared" si="81"/>
        <v>7.9085715778000001</v>
      </c>
      <c r="E84" s="10">
        <f t="shared" si="82"/>
        <v>9.9055529265483795</v>
      </c>
      <c r="F84" s="7" t="s">
        <v>85</v>
      </c>
      <c r="G84" s="1">
        <v>12</v>
      </c>
      <c r="H84" s="9">
        <f t="shared" si="63"/>
        <v>7.9085715778000001</v>
      </c>
      <c r="I84" s="9">
        <f t="shared" si="64"/>
        <v>281.05857157779997</v>
      </c>
      <c r="J84" s="9">
        <f t="shared" si="65"/>
        <v>4.7513749193192741E-2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0.23408421278579064</v>
      </c>
      <c r="P84" s="9">
        <f t="shared" si="68"/>
        <v>1.1122218576390017E-2</v>
      </c>
      <c r="Q84" s="12">
        <f t="shared" si="69"/>
        <v>2.0019993437502032E-3</v>
      </c>
      <c r="R84" s="9">
        <f t="shared" si="70"/>
        <v>1.9710000000000002E-2</v>
      </c>
      <c r="S84" s="13">
        <f t="shared" si="71"/>
        <v>0.10157277238712344</v>
      </c>
      <c r="T84" s="2">
        <f t="shared" si="72"/>
        <v>0.01</v>
      </c>
      <c r="U84" s="14">
        <f t="shared" si="73"/>
        <v>1.0157277238712343E-3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1.3615727723871235E-2</v>
      </c>
      <c r="AR84" s="9">
        <f t="shared" si="77"/>
        <v>10.950000000000001</v>
      </c>
      <c r="AS84" s="1">
        <f t="shared" si="78"/>
        <v>0.18</v>
      </c>
      <c r="AT84" s="1">
        <f t="shared" si="79"/>
        <v>0</v>
      </c>
      <c r="AU84" s="1">
        <f t="shared" si="80"/>
        <v>0</v>
      </c>
      <c r="AV84" s="1">
        <f>SUM(AU73:AU84)</f>
        <v>0</v>
      </c>
    </row>
    <row r="85" spans="1:48" x14ac:dyDescent="0.15">
      <c r="C85" s="7">
        <v>12</v>
      </c>
      <c r="D85" s="7">
        <f t="shared" si="81"/>
        <v>6.9814986636128999</v>
      </c>
      <c r="E85" s="10">
        <f t="shared" si="82"/>
        <v>7.9085715778000001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4.6104063366128996</v>
      </c>
      <c r="E89" s="7"/>
      <c r="F89" s="7"/>
      <c r="G89" s="1">
        <v>1</v>
      </c>
      <c r="H89" s="9">
        <f t="shared" ref="H89:H100" si="84">E90</f>
        <v>4.6104063366128996</v>
      </c>
      <c r="I89" s="9">
        <f t="shared" ref="I89:I100" si="85">H89+273.15</f>
        <v>277.7604063366129</v>
      </c>
      <c r="J89" s="9">
        <f t="shared" ref="J89:J100" si="86">EXP(($C$15*(I89-$C$13))/($C$16*I89*$C$13))</f>
        <v>3.1489688022432766E-2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0.16706145462321198</v>
      </c>
      <c r="Q89" s="12">
        <f t="shared" ref="Q89:Q100" si="90">P89*$B$91</f>
        <v>7.5177654580445397E-2</v>
      </c>
      <c r="R89" s="9">
        <f t="shared" ref="R89:R100" si="91">L89*$B$91</f>
        <v>2.3873737500000001</v>
      </c>
      <c r="S89" s="13">
        <f t="shared" ref="S89:S100" si="92">Q89/R89</f>
        <v>3.1489688022432766E-2</v>
      </c>
      <c r="T89" s="2">
        <f t="shared" ref="T89:T100" si="93">$B$90/100</f>
        <v>0.51</v>
      </c>
      <c r="U89" s="14">
        <f t="shared" ref="U89:U100" si="94">S89*T89</f>
        <v>1.6059740891440712E-2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3.5179011878769373E-2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1044813.5833333334</v>
      </c>
      <c r="AN89" s="1">
        <f t="shared" ref="AN89:AN100" si="99">AM89*10000*AK89*AJ89</f>
        <v>3823491871.4915042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3.3393758707419301</v>
      </c>
      <c r="E90" s="10">
        <f t="shared" ref="E90:E101" si="101">D89</f>
        <v>4.6104063366128996</v>
      </c>
      <c r="F90" s="7" t="s">
        <v>83</v>
      </c>
      <c r="G90" s="1">
        <v>2</v>
      </c>
      <c r="H90" s="9">
        <f t="shared" si="84"/>
        <v>3.3393758707419301</v>
      </c>
      <c r="I90" s="9">
        <f t="shared" si="85"/>
        <v>276.48937587074192</v>
      </c>
      <c r="J90" s="9">
        <f t="shared" si="86"/>
        <v>2.6802974314521888E-2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10.443488545376788</v>
      </c>
      <c r="P90" s="9">
        <f t="shared" si="89"/>
        <v>0.27991655523573761</v>
      </c>
      <c r="Q90" s="12">
        <f t="shared" si="90"/>
        <v>0.12596244985608193</v>
      </c>
      <c r="R90" s="9">
        <f t="shared" si="91"/>
        <v>2.3873737500000001</v>
      </c>
      <c r="S90" s="13">
        <f t="shared" si="92"/>
        <v>5.2761931329806208E-2</v>
      </c>
      <c r="T90" s="2">
        <f t="shared" si="93"/>
        <v>0.51</v>
      </c>
      <c r="U90" s="14">
        <f t="shared" si="94"/>
        <v>2.6908584978201165E-2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3.8449938370927653E-2</v>
      </c>
      <c r="AK90" s="9">
        <f t="shared" si="96"/>
        <v>10.4025</v>
      </c>
      <c r="AL90" s="1">
        <f t="shared" si="97"/>
        <v>0.45</v>
      </c>
      <c r="AM90" s="17">
        <f t="shared" si="98"/>
        <v>1044813.5833333334</v>
      </c>
      <c r="AN90" s="1">
        <f t="shared" si="99"/>
        <v>4178998185.8277807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2.4601269760357098</v>
      </c>
      <c r="E91" s="10">
        <f t="shared" si="101"/>
        <v>3.3393758707419301</v>
      </c>
      <c r="F91" s="7" t="s">
        <v>83</v>
      </c>
      <c r="G91" s="1">
        <v>3</v>
      </c>
      <c r="H91" s="9">
        <f t="shared" si="84"/>
        <v>2.4601269760357098</v>
      </c>
      <c r="I91" s="9">
        <f t="shared" si="85"/>
        <v>275.6101269760357</v>
      </c>
      <c r="J91" s="9">
        <f t="shared" si="86"/>
        <v>2.3954778034295077E-2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15.468846990141049</v>
      </c>
      <c r="P91" s="9">
        <f t="shared" si="89"/>
        <v>0.37055279609530234</v>
      </c>
      <c r="Q91" s="12">
        <f t="shared" si="90"/>
        <v>0.16674875824288607</v>
      </c>
      <c r="R91" s="9">
        <f t="shared" si="91"/>
        <v>2.3873737500000001</v>
      </c>
      <c r="S91" s="13">
        <f t="shared" si="92"/>
        <v>6.9846105262272432E-2</v>
      </c>
      <c r="T91" s="2">
        <f t="shared" si="93"/>
        <v>0.51</v>
      </c>
      <c r="U91" s="14">
        <f t="shared" si="94"/>
        <v>3.5621513683758939E-2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4.1076886375653321E-2</v>
      </c>
      <c r="AK91" s="9">
        <f t="shared" si="96"/>
        <v>10.4025</v>
      </c>
      <c r="AL91" s="1">
        <f t="shared" si="97"/>
        <v>0.45</v>
      </c>
      <c r="AM91" s="17">
        <f t="shared" si="98"/>
        <v>1044813.5833333334</v>
      </c>
      <c r="AN91" s="1">
        <f t="shared" si="99"/>
        <v>4464512582.2387009</v>
      </c>
    </row>
    <row r="92" spans="1:48" x14ac:dyDescent="0.15">
      <c r="C92" s="7">
        <v>3</v>
      </c>
      <c r="D92" s="7">
        <f t="shared" si="100"/>
        <v>4.7634403653548398</v>
      </c>
      <c r="E92" s="10">
        <f t="shared" si="101"/>
        <v>2.4601269760357098</v>
      </c>
      <c r="F92" s="7" t="s">
        <v>83</v>
      </c>
      <c r="G92" s="1">
        <v>4</v>
      </c>
      <c r="H92" s="9">
        <f t="shared" si="84"/>
        <v>4.7634403653548398</v>
      </c>
      <c r="I92" s="9">
        <f t="shared" si="85"/>
        <v>277.9134403653548</v>
      </c>
      <c r="J92" s="9">
        <f t="shared" si="86"/>
        <v>3.2103436703003509E-2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20.403569194045744</v>
      </c>
      <c r="P92" s="9">
        <f t="shared" si="89"/>
        <v>0.65502469213639991</v>
      </c>
      <c r="Q92" s="12">
        <f t="shared" si="90"/>
        <v>0.29476111146137995</v>
      </c>
      <c r="R92" s="9">
        <f t="shared" si="91"/>
        <v>2.3873737500000001</v>
      </c>
      <c r="S92" s="13">
        <f t="shared" si="92"/>
        <v>0.12346668026377518</v>
      </c>
      <c r="T92" s="2">
        <f t="shared" si="93"/>
        <v>0.51</v>
      </c>
      <c r="U92" s="14">
        <f t="shared" si="94"/>
        <v>6.2968006934525339E-2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4.9321854090759391E-2</v>
      </c>
      <c r="AK92" s="9">
        <f t="shared" si="96"/>
        <v>10.4025</v>
      </c>
      <c r="AL92" s="1">
        <f t="shared" si="97"/>
        <v>0.45</v>
      </c>
      <c r="AM92" s="17">
        <f t="shared" si="98"/>
        <v>1044813.5833333334</v>
      </c>
      <c r="AN92" s="1">
        <f t="shared" si="99"/>
        <v>5360631186.935585</v>
      </c>
    </row>
    <row r="93" spans="1:48" x14ac:dyDescent="0.15">
      <c r="C93" s="7">
        <v>4</v>
      </c>
      <c r="D93" s="7">
        <f t="shared" si="100"/>
        <v>7.0527336836666699</v>
      </c>
      <c r="E93" s="10">
        <f t="shared" si="101"/>
        <v>4.7634403653548398</v>
      </c>
      <c r="F93" s="7" t="s">
        <v>83</v>
      </c>
      <c r="G93" s="1">
        <v>5</v>
      </c>
      <c r="H93" s="9">
        <f t="shared" si="84"/>
        <v>7.0527336836666699</v>
      </c>
      <c r="I93" s="9">
        <f t="shared" si="85"/>
        <v>280.20273368366662</v>
      </c>
      <c r="J93" s="9">
        <f t="shared" si="86"/>
        <v>4.274303927963017E-2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18.761117276813877</v>
      </c>
      <c r="O93" s="9">
        <f t="shared" si="102"/>
        <v>6.2927022250954678</v>
      </c>
      <c r="P93" s="9">
        <f t="shared" si="89"/>
        <v>0.26896921838227172</v>
      </c>
      <c r="Q93" s="12">
        <f t="shared" si="90"/>
        <v>0.12103614827202228</v>
      </c>
      <c r="R93" s="9">
        <f t="shared" si="91"/>
        <v>2.3873737500000001</v>
      </c>
      <c r="S93" s="13">
        <f t="shared" si="92"/>
        <v>5.069844982253921E-2</v>
      </c>
      <c r="T93" s="2">
        <f t="shared" si="93"/>
        <v>0.51</v>
      </c>
      <c r="U93" s="14">
        <f t="shared" si="94"/>
        <v>2.5856209409494998E-2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3.0706647136962743E-2</v>
      </c>
      <c r="AK93" s="9">
        <f t="shared" si="96"/>
        <v>10.4025</v>
      </c>
      <c r="AL93" s="1">
        <f t="shared" si="97"/>
        <v>0.45</v>
      </c>
      <c r="AM93" s="17">
        <f t="shared" si="98"/>
        <v>1044813.5833333334</v>
      </c>
      <c r="AN93" s="1">
        <f t="shared" si="99"/>
        <v>3337405158.8922005</v>
      </c>
    </row>
    <row r="94" spans="1:48" x14ac:dyDescent="0.15">
      <c r="C94" s="7">
        <v>5</v>
      </c>
      <c r="D94" s="7">
        <f t="shared" si="100"/>
        <v>9.7697257972580598</v>
      </c>
      <c r="E94" s="10">
        <f t="shared" si="101"/>
        <v>7.0527336836666699</v>
      </c>
      <c r="F94" s="7" t="s">
        <v>85</v>
      </c>
      <c r="G94" s="1">
        <v>6</v>
      </c>
      <c r="H94" s="9">
        <f t="shared" si="84"/>
        <v>9.7697257972580598</v>
      </c>
      <c r="I94" s="9">
        <f t="shared" si="85"/>
        <v>282.91972579725802</v>
      </c>
      <c r="J94" s="9">
        <f t="shared" si="86"/>
        <v>5.9675159171142064E-2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11.329008006713195</v>
      </c>
      <c r="P94" s="9">
        <f t="shared" si="89"/>
        <v>0.67606035605175285</v>
      </c>
      <c r="Q94" s="12">
        <f t="shared" si="90"/>
        <v>0.30422716022328877</v>
      </c>
      <c r="R94" s="9">
        <f t="shared" si="91"/>
        <v>2.3873737500000001</v>
      </c>
      <c r="S94" s="13">
        <f t="shared" si="92"/>
        <v>0.12743172711155459</v>
      </c>
      <c r="T94" s="2">
        <f t="shared" si="93"/>
        <v>0.51</v>
      </c>
      <c r="U94" s="14">
        <f t="shared" si="94"/>
        <v>6.499018082689284E-2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4.5723539519308201E-2</v>
      </c>
      <c r="AK94" s="9">
        <f t="shared" si="96"/>
        <v>10.4025</v>
      </c>
      <c r="AL94" s="1">
        <f t="shared" si="97"/>
        <v>0.45</v>
      </c>
      <c r="AM94" s="17">
        <f t="shared" si="98"/>
        <v>1044813.5833333334</v>
      </c>
      <c r="AN94" s="1">
        <f t="shared" si="99"/>
        <v>4969542131.8357706</v>
      </c>
    </row>
    <row r="95" spans="1:48" x14ac:dyDescent="0.15">
      <c r="C95" s="7">
        <v>6</v>
      </c>
      <c r="D95" s="7">
        <f t="shared" si="100"/>
        <v>12.797985645666699</v>
      </c>
      <c r="E95" s="10">
        <f t="shared" si="101"/>
        <v>9.7697257972580598</v>
      </c>
      <c r="F95" s="7" t="s">
        <v>83</v>
      </c>
      <c r="G95" s="1">
        <v>7</v>
      </c>
      <c r="H95" s="9">
        <f t="shared" si="84"/>
        <v>12.797985645666699</v>
      </c>
      <c r="I95" s="9">
        <f t="shared" si="85"/>
        <v>285.94798564566668</v>
      </c>
      <c r="J95" s="9">
        <f t="shared" si="86"/>
        <v>8.5917127046555533E-2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15.958222650661444</v>
      </c>
      <c r="P95" s="9">
        <f t="shared" si="89"/>
        <v>1.3710846429140995</v>
      </c>
      <c r="Q95" s="12">
        <f t="shared" si="90"/>
        <v>0.61698808931134475</v>
      </c>
      <c r="R95" s="9">
        <f t="shared" si="91"/>
        <v>2.3873737500000001</v>
      </c>
      <c r="S95" s="13">
        <f t="shared" si="92"/>
        <v>0.2584379966946293</v>
      </c>
      <c r="T95" s="2">
        <f t="shared" si="93"/>
        <v>0.51</v>
      </c>
      <c r="U95" s="14">
        <f t="shared" si="94"/>
        <v>0.13180337831426095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8.6193718561749677E-2</v>
      </c>
      <c r="AK95" s="9">
        <f t="shared" si="96"/>
        <v>10.4025</v>
      </c>
      <c r="AL95" s="1">
        <f t="shared" si="97"/>
        <v>0.45</v>
      </c>
      <c r="AM95" s="17">
        <f t="shared" si="98"/>
        <v>1044813.5833333334</v>
      </c>
      <c r="AN95" s="1">
        <f t="shared" si="99"/>
        <v>9368113676.1367416</v>
      </c>
    </row>
    <row r="96" spans="1:48" x14ac:dyDescent="0.15">
      <c r="C96" s="7">
        <v>7</v>
      </c>
      <c r="D96" s="7">
        <f t="shared" si="100"/>
        <v>15.6330303745161</v>
      </c>
      <c r="E96" s="10">
        <f t="shared" si="101"/>
        <v>12.797985645666699</v>
      </c>
      <c r="F96" s="7" t="s">
        <v>83</v>
      </c>
      <c r="G96" s="1">
        <v>8</v>
      </c>
      <c r="H96" s="9">
        <f t="shared" si="84"/>
        <v>15.6330303745161</v>
      </c>
      <c r="I96" s="9">
        <f t="shared" si="85"/>
        <v>288.7830303745161</v>
      </c>
      <c r="J96" s="9">
        <f t="shared" si="86"/>
        <v>0.12002118319056039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19.892413007747344</v>
      </c>
      <c r="P96" s="9">
        <f t="shared" si="89"/>
        <v>2.3875109457051304</v>
      </c>
      <c r="Q96" s="12">
        <f t="shared" si="90"/>
        <v>1.0743799255673088</v>
      </c>
      <c r="R96" s="9">
        <f t="shared" si="91"/>
        <v>2.3873737500000001</v>
      </c>
      <c r="S96" s="13">
        <f t="shared" si="92"/>
        <v>0.45002586024383856</v>
      </c>
      <c r="T96" s="2">
        <f t="shared" si="93"/>
        <v>0.51</v>
      </c>
      <c r="U96" s="14">
        <f t="shared" si="94"/>
        <v>0.22951318872435766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0.11565322640039384</v>
      </c>
      <c r="AK96" s="9">
        <f t="shared" si="96"/>
        <v>10.4025</v>
      </c>
      <c r="AL96" s="1">
        <f t="shared" si="97"/>
        <v>0.45</v>
      </c>
      <c r="AM96" s="17">
        <f t="shared" si="98"/>
        <v>1044813.5833333334</v>
      </c>
      <c r="AN96" s="1">
        <f t="shared" si="99"/>
        <v>12569971339.09099</v>
      </c>
    </row>
    <row r="97" spans="1:50" x14ac:dyDescent="0.15">
      <c r="C97" s="7">
        <v>8</v>
      </c>
      <c r="D97" s="7">
        <f t="shared" si="100"/>
        <v>17.449272282903198</v>
      </c>
      <c r="E97" s="10">
        <f t="shared" si="101"/>
        <v>15.6330303745161</v>
      </c>
      <c r="F97" s="7" t="s">
        <v>83</v>
      </c>
      <c r="G97" s="1">
        <v>9</v>
      </c>
      <c r="H97" s="9">
        <f t="shared" si="84"/>
        <v>17.449272282903198</v>
      </c>
      <c r="I97" s="9">
        <f t="shared" si="85"/>
        <v>290.5992722829032</v>
      </c>
      <c r="J97" s="9">
        <f t="shared" si="86"/>
        <v>0.14817540614602243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22.810177062042214</v>
      </c>
      <c r="P97" s="9">
        <f t="shared" si="89"/>
        <v>3.3799072504307897</v>
      </c>
      <c r="Q97" s="12">
        <f t="shared" si="90"/>
        <v>1.5209582626938554</v>
      </c>
      <c r="R97" s="9">
        <f t="shared" si="91"/>
        <v>2.3873737500000001</v>
      </c>
      <c r="S97" s="13">
        <f t="shared" si="92"/>
        <v>0.63708426998238354</v>
      </c>
      <c r="T97" s="2">
        <f t="shared" si="93"/>
        <v>0.51</v>
      </c>
      <c r="U97" s="14">
        <f t="shared" si="94"/>
        <v>0.32491297769101563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0.14441626277384123</v>
      </c>
      <c r="AK97" s="9">
        <f t="shared" si="96"/>
        <v>10.4025</v>
      </c>
      <c r="AL97" s="1">
        <f t="shared" si="97"/>
        <v>0.45</v>
      </c>
      <c r="AM97" s="17">
        <f t="shared" si="98"/>
        <v>1044813.5833333334</v>
      </c>
      <c r="AN97" s="1">
        <f t="shared" si="99"/>
        <v>15696131793.860924</v>
      </c>
    </row>
    <row r="98" spans="1:50" x14ac:dyDescent="0.15">
      <c r="C98" s="7">
        <v>9</v>
      </c>
      <c r="D98" s="7">
        <f t="shared" si="100"/>
        <v>13.542999001</v>
      </c>
      <c r="E98" s="10">
        <f t="shared" si="101"/>
        <v>17.449272282903198</v>
      </c>
      <c r="F98" s="7" t="s">
        <v>83</v>
      </c>
      <c r="G98" s="1">
        <v>10</v>
      </c>
      <c r="H98" s="9">
        <f t="shared" si="84"/>
        <v>13.542999001</v>
      </c>
      <c r="I98" s="9">
        <f t="shared" si="85"/>
        <v>286.69299900099998</v>
      </c>
      <c r="J98" s="9">
        <f t="shared" si="86"/>
        <v>9.3866111664015733E-2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24.735544811611426</v>
      </c>
      <c r="P98" s="9">
        <f t="shared" si="89"/>
        <v>2.3218294113569833</v>
      </c>
      <c r="Q98" s="12">
        <f t="shared" si="90"/>
        <v>1.0448232351106426</v>
      </c>
      <c r="R98" s="9">
        <f t="shared" si="91"/>
        <v>2.3873737500000001</v>
      </c>
      <c r="S98" s="13">
        <f t="shared" si="92"/>
        <v>0.43764543993609822</v>
      </c>
      <c r="T98" s="2">
        <f t="shared" si="93"/>
        <v>0.51</v>
      </c>
      <c r="U98" s="14">
        <f t="shared" si="94"/>
        <v>0.2231991743674101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0.11054355107177415</v>
      </c>
      <c r="AK98" s="9">
        <f t="shared" si="96"/>
        <v>10.4025</v>
      </c>
      <c r="AL98" s="1">
        <f t="shared" si="97"/>
        <v>0.45</v>
      </c>
      <c r="AM98" s="17">
        <f t="shared" si="98"/>
        <v>1044813.5833333334</v>
      </c>
      <c r="AN98" s="1">
        <f t="shared" si="99"/>
        <v>12014617420.900677</v>
      </c>
    </row>
    <row r="99" spans="1:50" x14ac:dyDescent="0.15">
      <c r="C99" s="7">
        <v>10</v>
      </c>
      <c r="D99" s="7">
        <f t="shared" si="100"/>
        <v>9.9055529265483795</v>
      </c>
      <c r="E99" s="10">
        <f t="shared" si="101"/>
        <v>13.542999001</v>
      </c>
      <c r="F99" s="7" t="s">
        <v>83</v>
      </c>
      <c r="G99" s="1">
        <v>11</v>
      </c>
      <c r="H99" s="9">
        <f t="shared" si="84"/>
        <v>9.9055529265483795</v>
      </c>
      <c r="I99" s="9">
        <f t="shared" si="85"/>
        <v>283.05555292654833</v>
      </c>
      <c r="J99" s="9">
        <f t="shared" si="86"/>
        <v>6.0668851630788681E-2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21.293029630241723</v>
      </c>
      <c r="O99" s="9">
        <f t="shared" si="102"/>
        <v>6.4259607700127219</v>
      </c>
      <c r="P99" s="9">
        <f t="shared" si="89"/>
        <v>0.38985566054117043</v>
      </c>
      <c r="Q99" s="12">
        <f t="shared" si="90"/>
        <v>0.17543504724352671</v>
      </c>
      <c r="R99" s="9">
        <f t="shared" si="91"/>
        <v>2.3873737500000001</v>
      </c>
      <c r="S99" s="13">
        <f t="shared" si="92"/>
        <v>7.348453389148922E-2</v>
      </c>
      <c r="T99" s="2">
        <f t="shared" si="93"/>
        <v>0.51</v>
      </c>
      <c r="U99" s="14">
        <f t="shared" si="94"/>
        <v>3.7477112284659504E-2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4.1636349353824841E-2</v>
      </c>
      <c r="AK99" s="9">
        <f t="shared" si="96"/>
        <v>10.4025</v>
      </c>
      <c r="AL99" s="1">
        <f t="shared" si="97"/>
        <v>0.45</v>
      </c>
      <c r="AM99" s="17">
        <f t="shared" si="98"/>
        <v>1044813.5833333334</v>
      </c>
      <c r="AN99" s="1">
        <f t="shared" si="99"/>
        <v>4525318785.57411</v>
      </c>
    </row>
    <row r="100" spans="1:50" x14ac:dyDescent="0.15">
      <c r="C100" s="7">
        <v>11</v>
      </c>
      <c r="D100" s="7">
        <f t="shared" si="100"/>
        <v>7.9085715778000001</v>
      </c>
      <c r="E100" s="10">
        <f t="shared" si="101"/>
        <v>9.9055529265483795</v>
      </c>
      <c r="F100" s="7" t="s">
        <v>85</v>
      </c>
      <c r="G100" s="1">
        <v>12</v>
      </c>
      <c r="H100" s="9">
        <f t="shared" si="84"/>
        <v>7.9085715778000001</v>
      </c>
      <c r="I100" s="9">
        <f t="shared" si="85"/>
        <v>281.05857157779997</v>
      </c>
      <c r="J100" s="9">
        <f t="shared" si="86"/>
        <v>4.7513749193192741E-2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11.341380109471551</v>
      </c>
      <c r="P100" s="9">
        <f t="shared" si="89"/>
        <v>0.53887149002609613</v>
      </c>
      <c r="Q100" s="12">
        <f t="shared" si="90"/>
        <v>0.24249217051174327</v>
      </c>
      <c r="R100" s="9">
        <f t="shared" si="91"/>
        <v>2.3873737500000001</v>
      </c>
      <c r="S100" s="13">
        <f t="shared" si="92"/>
        <v>0.10157277238712341</v>
      </c>
      <c r="T100" s="2">
        <f t="shared" si="93"/>
        <v>0.51</v>
      </c>
      <c r="U100" s="14">
        <f t="shared" si="94"/>
        <v>5.1802113917432939E-2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4.5955337346106032E-2</v>
      </c>
      <c r="AK100" s="9">
        <f t="shared" si="96"/>
        <v>10.4025</v>
      </c>
      <c r="AL100" s="1">
        <f t="shared" si="97"/>
        <v>0.45</v>
      </c>
      <c r="AM100" s="17">
        <f t="shared" si="98"/>
        <v>1044813.5833333334</v>
      </c>
      <c r="AN100" s="1">
        <f t="shared" si="99"/>
        <v>4994735480.3483753</v>
      </c>
      <c r="AO100" s="1">
        <f>SUM(AN89:AN100)</f>
        <v>85303469613.133347</v>
      </c>
    </row>
    <row r="101" spans="1:50" x14ac:dyDescent="0.15">
      <c r="C101" s="7">
        <v>12</v>
      </c>
      <c r="D101" s="7">
        <f t="shared" si="100"/>
        <v>6.9814986636128999</v>
      </c>
      <c r="E101" s="10">
        <f t="shared" si="101"/>
        <v>7.9085715778000001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4.6104063366128996</v>
      </c>
      <c r="E105" s="7"/>
      <c r="F105" s="7"/>
      <c r="G105" s="1">
        <v>1</v>
      </c>
      <c r="H105" s="9">
        <f t="shared" ref="H105:H116" si="103">E106</f>
        <v>4.6104063366128996</v>
      </c>
      <c r="I105" s="9">
        <f t="shared" ref="I105:I116" si="104">H105+273.15</f>
        <v>277.7604063366129</v>
      </c>
      <c r="J105" s="9">
        <f t="shared" ref="J105:J116" si="105">EXP(($C$15*(I105-$C$13))/($C$16*I105*$C$13))</f>
        <v>3.1489688022432766E-2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2.040186053320564E-2</v>
      </c>
      <c r="Q105" s="12">
        <f t="shared" ref="Q105:Q116" si="109">P105*$B$107</f>
        <v>6.1205581599616922E-3</v>
      </c>
      <c r="R105" s="9">
        <f t="shared" ref="R105:R116" si="110">L105*$B$107</f>
        <v>0.19436706250000002</v>
      </c>
      <c r="S105" s="13">
        <f t="shared" ref="S105:S116" si="111">Q105/R105</f>
        <v>3.1489688022432773E-2</v>
      </c>
      <c r="T105" s="2">
        <f t="shared" ref="T105:T116" si="112">$B$106/100</f>
        <v>0.01</v>
      </c>
      <c r="U105" s="14">
        <f t="shared" ref="U105:U116" si="113">S105*T105</f>
        <v>3.1489688022432773E-4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5.8048968802243278E-3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4810</v>
      </c>
      <c r="AX105" s="1">
        <f t="shared" ref="AX105:AX116" si="120">AW105*10000*AV105*0.67*AU105*AT105</f>
        <v>3636110.3882510234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3.3393758707419301</v>
      </c>
      <c r="E106" s="10">
        <f t="shared" ref="E106:E117" si="122">D105</f>
        <v>4.6104063366128996</v>
      </c>
      <c r="F106" s="7" t="s">
        <v>83</v>
      </c>
      <c r="G106" s="1">
        <v>2</v>
      </c>
      <c r="H106" s="9">
        <f t="shared" si="103"/>
        <v>3.3393758707419301</v>
      </c>
      <c r="I106" s="9">
        <f t="shared" si="104"/>
        <v>276.48937587074192</v>
      </c>
      <c r="J106" s="9">
        <f t="shared" si="105"/>
        <v>2.6802974314521888E-2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1.2753785561334612</v>
      </c>
      <c r="P106" s="9">
        <f t="shared" si="108"/>
        <v>3.4183938681337171E-2</v>
      </c>
      <c r="Q106" s="12">
        <f t="shared" si="109"/>
        <v>1.0255181604401151E-2</v>
      </c>
      <c r="R106" s="9">
        <f t="shared" si="110"/>
        <v>0.19436706250000002</v>
      </c>
      <c r="S106" s="13">
        <f t="shared" si="111"/>
        <v>5.2761931329806201E-2</v>
      </c>
      <c r="T106" s="2">
        <f t="shared" si="112"/>
        <v>0.01</v>
      </c>
      <c r="U106" s="14">
        <f t="shared" si="113"/>
        <v>5.2761931329806198E-4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6.0176193132980621E-3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4810</v>
      </c>
      <c r="AX106" s="1">
        <f t="shared" si="120"/>
        <v>3769356.8979949737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2.4601269760357098</v>
      </c>
      <c r="E107" s="10">
        <f t="shared" si="122"/>
        <v>3.3393758707419301</v>
      </c>
      <c r="F107" s="7" t="s">
        <v>83</v>
      </c>
      <c r="G107" s="1">
        <v>3</v>
      </c>
      <c r="H107" s="9">
        <f t="shared" si="103"/>
        <v>2.4601269760357098</v>
      </c>
      <c r="I107" s="9">
        <f t="shared" si="104"/>
        <v>275.6101269760357</v>
      </c>
      <c r="J107" s="9">
        <f t="shared" si="105"/>
        <v>2.3954778034295077E-2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1.8890848257854573</v>
      </c>
      <c r="P107" s="9">
        <f t="shared" si="108"/>
        <v>4.5252607689645612E-2</v>
      </c>
      <c r="Q107" s="12">
        <f t="shared" si="109"/>
        <v>1.3575782306893684E-2</v>
      </c>
      <c r="R107" s="9">
        <f t="shared" si="110"/>
        <v>0.19436706250000002</v>
      </c>
      <c r="S107" s="13">
        <f t="shared" si="111"/>
        <v>6.9846105262272418E-2</v>
      </c>
      <c r="T107" s="2">
        <f t="shared" si="112"/>
        <v>0.01</v>
      </c>
      <c r="U107" s="14">
        <f t="shared" si="113"/>
        <v>6.9846105262272415E-4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6.188461052622724E-3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4810</v>
      </c>
      <c r="AX107" s="1">
        <f t="shared" si="120"/>
        <v>3876369.8968342002</v>
      </c>
    </row>
    <row r="108" spans="1:50" x14ac:dyDescent="0.15">
      <c r="C108" s="7">
        <v>3</v>
      </c>
      <c r="D108" s="7">
        <f t="shared" si="121"/>
        <v>4.7634403653548398</v>
      </c>
      <c r="E108" s="10">
        <f t="shared" si="122"/>
        <v>2.4601269760357098</v>
      </c>
      <c r="F108" s="7" t="s">
        <v>83</v>
      </c>
      <c r="G108" s="1">
        <v>4</v>
      </c>
      <c r="H108" s="9">
        <f t="shared" si="103"/>
        <v>4.7634403653548398</v>
      </c>
      <c r="I108" s="9">
        <f t="shared" si="104"/>
        <v>277.9134403653548</v>
      </c>
      <c r="J108" s="9">
        <f t="shared" si="105"/>
        <v>3.2103436703003509E-2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2.4917224264291451</v>
      </c>
      <c r="P108" s="9">
        <f t="shared" si="108"/>
        <v>7.9992853198322375E-2</v>
      </c>
      <c r="Q108" s="12">
        <f t="shared" si="109"/>
        <v>2.3997855959496713E-2</v>
      </c>
      <c r="R108" s="9">
        <f t="shared" si="110"/>
        <v>0.19436706250000002</v>
      </c>
      <c r="S108" s="13">
        <f t="shared" si="111"/>
        <v>0.12346668026377521</v>
      </c>
      <c r="T108" s="2">
        <f t="shared" si="112"/>
        <v>0.01</v>
      </c>
      <c r="U108" s="14">
        <f t="shared" si="113"/>
        <v>1.234666802637752E-3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6.7246668026377521E-3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4810</v>
      </c>
      <c r="AX108" s="1">
        <f t="shared" si="120"/>
        <v>4212242.0644366378</v>
      </c>
    </row>
    <row r="109" spans="1:50" x14ac:dyDescent="0.15">
      <c r="C109" s="7">
        <v>4</v>
      </c>
      <c r="D109" s="7">
        <f t="shared" si="121"/>
        <v>7.0527336836666699</v>
      </c>
      <c r="E109" s="10">
        <f t="shared" si="122"/>
        <v>4.7634403653548398</v>
      </c>
      <c r="F109" s="7" t="s">
        <v>83</v>
      </c>
      <c r="G109" s="1">
        <v>5</v>
      </c>
      <c r="H109" s="9">
        <f t="shared" si="103"/>
        <v>7.0527336836666699</v>
      </c>
      <c r="I109" s="9">
        <f t="shared" si="104"/>
        <v>280.20273368366662</v>
      </c>
      <c r="J109" s="9">
        <f t="shared" si="105"/>
        <v>4.274303927963017E-2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2.2911430945692812</v>
      </c>
      <c r="O109" s="9">
        <f t="shared" si="123"/>
        <v>0.76847668699487492</v>
      </c>
      <c r="P109" s="9">
        <f t="shared" si="108"/>
        <v>3.2847029217701995E-2</v>
      </c>
      <c r="Q109" s="12">
        <f t="shared" si="109"/>
        <v>9.8541087653105982E-3</v>
      </c>
      <c r="R109" s="9">
        <f t="shared" si="110"/>
        <v>0.19436706250000002</v>
      </c>
      <c r="S109" s="13">
        <f t="shared" si="111"/>
        <v>5.0698449822539231E-2</v>
      </c>
      <c r="T109" s="2">
        <f t="shared" si="112"/>
        <v>0.01</v>
      </c>
      <c r="U109" s="14">
        <f t="shared" si="113"/>
        <v>5.0698449822539229E-4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5.9969844982253927E-3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4810</v>
      </c>
      <c r="AX109" s="1">
        <f t="shared" si="120"/>
        <v>3756431.5236096024</v>
      </c>
    </row>
    <row r="110" spans="1:50" x14ac:dyDescent="0.15">
      <c r="C110" s="7">
        <v>5</v>
      </c>
      <c r="D110" s="7">
        <f t="shared" si="121"/>
        <v>9.7697257972580598</v>
      </c>
      <c r="E110" s="10">
        <f t="shared" si="122"/>
        <v>7.0527336836666699</v>
      </c>
      <c r="F110" s="7" t="s">
        <v>85</v>
      </c>
      <c r="G110" s="1">
        <v>6</v>
      </c>
      <c r="H110" s="9">
        <f t="shared" si="103"/>
        <v>9.7697257972580598</v>
      </c>
      <c r="I110" s="9">
        <f t="shared" si="104"/>
        <v>282.91972579725802</v>
      </c>
      <c r="J110" s="9">
        <f t="shared" si="105"/>
        <v>5.9675159171142064E-2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1.3835198661105066</v>
      </c>
      <c r="P110" s="9">
        <f t="shared" si="108"/>
        <v>8.2561768226581636E-2</v>
      </c>
      <c r="Q110" s="12">
        <f t="shared" si="109"/>
        <v>2.4768530467974489E-2</v>
      </c>
      <c r="R110" s="9">
        <f t="shared" si="110"/>
        <v>0.19436706250000002</v>
      </c>
      <c r="S110" s="13">
        <f t="shared" si="111"/>
        <v>0.12743172711155465</v>
      </c>
      <c r="T110" s="2">
        <f t="shared" si="112"/>
        <v>0.01</v>
      </c>
      <c r="U110" s="14">
        <f t="shared" si="113"/>
        <v>1.2743172711155465E-3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6.7643172711155464E-3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4810</v>
      </c>
      <c r="AX110" s="1">
        <f t="shared" si="120"/>
        <v>4237078.5918213511</v>
      </c>
    </row>
    <row r="111" spans="1:50" x14ac:dyDescent="0.15">
      <c r="C111" s="7">
        <v>6</v>
      </c>
      <c r="D111" s="7">
        <f t="shared" si="121"/>
        <v>12.797985645666699</v>
      </c>
      <c r="E111" s="10">
        <f t="shared" si="122"/>
        <v>9.7697257972580598</v>
      </c>
      <c r="F111" s="7" t="s">
        <v>83</v>
      </c>
      <c r="G111" s="1">
        <v>7</v>
      </c>
      <c r="H111" s="9">
        <f t="shared" si="103"/>
        <v>12.797985645666699</v>
      </c>
      <c r="I111" s="9">
        <f t="shared" si="104"/>
        <v>285.94798564566668</v>
      </c>
      <c r="J111" s="9">
        <f t="shared" si="105"/>
        <v>8.5917127046555533E-2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1.9488483062172586</v>
      </c>
      <c r="P111" s="9">
        <f t="shared" si="108"/>
        <v>0.16743944751973278</v>
      </c>
      <c r="Q111" s="12">
        <f t="shared" si="109"/>
        <v>5.023183425591983E-2</v>
      </c>
      <c r="R111" s="9">
        <f t="shared" si="110"/>
        <v>0.19436706250000002</v>
      </c>
      <c r="S111" s="13">
        <f t="shared" si="111"/>
        <v>0.25843799669462941</v>
      </c>
      <c r="T111" s="2">
        <f t="shared" si="112"/>
        <v>0.01</v>
      </c>
      <c r="U111" s="14">
        <f t="shared" si="113"/>
        <v>2.5843799669462942E-3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1.2534379966946296E-2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4810</v>
      </c>
      <c r="AX111" s="1">
        <f t="shared" si="120"/>
        <v>7851369.309137092</v>
      </c>
    </row>
    <row r="112" spans="1:50" x14ac:dyDescent="0.15">
      <c r="C112" s="7">
        <v>7</v>
      </c>
      <c r="D112" s="7">
        <f t="shared" si="121"/>
        <v>15.6330303745161</v>
      </c>
      <c r="E112" s="10">
        <f t="shared" si="122"/>
        <v>12.797985645666699</v>
      </c>
      <c r="F112" s="7" t="s">
        <v>83</v>
      </c>
      <c r="G112" s="1">
        <v>8</v>
      </c>
      <c r="H112" s="9">
        <f t="shared" si="103"/>
        <v>15.6330303745161</v>
      </c>
      <c r="I112" s="9">
        <f t="shared" si="104"/>
        <v>288.7830303745161</v>
      </c>
      <c r="J112" s="9">
        <f t="shared" si="105"/>
        <v>0.12002118319056039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2.4292990670308594</v>
      </c>
      <c r="P112" s="9">
        <f t="shared" si="108"/>
        <v>0.29156734834876824</v>
      </c>
      <c r="Q112" s="12">
        <f t="shared" si="109"/>
        <v>8.7470204504630472E-2</v>
      </c>
      <c r="R112" s="9">
        <f t="shared" si="110"/>
        <v>0.19436706250000002</v>
      </c>
      <c r="S112" s="13">
        <f t="shared" si="111"/>
        <v>0.45002586024383873</v>
      </c>
      <c r="T112" s="2">
        <f t="shared" si="112"/>
        <v>0.01</v>
      </c>
      <c r="U112" s="14">
        <f t="shared" si="113"/>
        <v>4.5002586024383874E-3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1.4450258602438388E-2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4810</v>
      </c>
      <c r="AX112" s="1">
        <f t="shared" si="120"/>
        <v>9051450.2671422884</v>
      </c>
    </row>
    <row r="113" spans="1:53" x14ac:dyDescent="0.15">
      <c r="C113" s="7">
        <v>8</v>
      </c>
      <c r="D113" s="7">
        <f t="shared" si="121"/>
        <v>17.449272282903198</v>
      </c>
      <c r="E113" s="10">
        <f t="shared" si="122"/>
        <v>15.6330303745161</v>
      </c>
      <c r="F113" s="7" t="s">
        <v>83</v>
      </c>
      <c r="G113" s="1">
        <v>9</v>
      </c>
      <c r="H113" s="9">
        <f t="shared" si="103"/>
        <v>17.449272282903198</v>
      </c>
      <c r="I113" s="9">
        <f t="shared" si="104"/>
        <v>290.5992722829032</v>
      </c>
      <c r="J113" s="9">
        <f t="shared" si="105"/>
        <v>0.14817540614602243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2.7856219270154248</v>
      </c>
      <c r="P113" s="9">
        <f t="shared" si="108"/>
        <v>0.41276066040477621</v>
      </c>
      <c r="Q113" s="12">
        <f t="shared" si="109"/>
        <v>0.12382819812143286</v>
      </c>
      <c r="R113" s="9">
        <f t="shared" si="110"/>
        <v>0.19436706250000002</v>
      </c>
      <c r="S113" s="13">
        <f t="shared" si="111"/>
        <v>0.63708426998238377</v>
      </c>
      <c r="T113" s="2">
        <f t="shared" si="112"/>
        <v>0.01</v>
      </c>
      <c r="U113" s="14">
        <f t="shared" si="113"/>
        <v>6.3708426998238376E-3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1.6320842699823836E-2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4810</v>
      </c>
      <c r="AX113" s="1">
        <f t="shared" si="120"/>
        <v>10223159.327430978</v>
      </c>
    </row>
    <row r="114" spans="1:53" x14ac:dyDescent="0.15">
      <c r="C114" s="7">
        <v>9</v>
      </c>
      <c r="D114" s="7">
        <f t="shared" si="121"/>
        <v>13.542999001</v>
      </c>
      <c r="E114" s="10">
        <f t="shared" si="122"/>
        <v>17.449272282903198</v>
      </c>
      <c r="F114" s="7" t="s">
        <v>83</v>
      </c>
      <c r="G114" s="1">
        <v>10</v>
      </c>
      <c r="H114" s="9">
        <f t="shared" si="103"/>
        <v>13.542999001</v>
      </c>
      <c r="I114" s="9">
        <f t="shared" si="104"/>
        <v>286.69299900099998</v>
      </c>
      <c r="J114" s="9">
        <f t="shared" si="105"/>
        <v>9.3866111664015733E-2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3.0207514749439821</v>
      </c>
      <c r="P114" s="9">
        <f t="shared" si="108"/>
        <v>0.28354619525633207</v>
      </c>
      <c r="Q114" s="12">
        <f t="shared" si="109"/>
        <v>8.5063858576899617E-2</v>
      </c>
      <c r="R114" s="9">
        <f t="shared" si="110"/>
        <v>0.19436706250000002</v>
      </c>
      <c r="S114" s="13">
        <f t="shared" si="111"/>
        <v>0.43764543993609828</v>
      </c>
      <c r="T114" s="2">
        <f t="shared" si="112"/>
        <v>0.01</v>
      </c>
      <c r="U114" s="14">
        <f t="shared" si="113"/>
        <v>4.3764543993609828E-3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1.4326454399360984E-2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4810</v>
      </c>
      <c r="AX114" s="1">
        <f t="shared" si="120"/>
        <v>8973900.9569293074</v>
      </c>
    </row>
    <row r="115" spans="1:53" x14ac:dyDescent="0.15">
      <c r="C115" s="7">
        <v>10</v>
      </c>
      <c r="D115" s="7">
        <f t="shared" si="121"/>
        <v>9.9055529265483795</v>
      </c>
      <c r="E115" s="10">
        <f t="shared" si="122"/>
        <v>13.542999001</v>
      </c>
      <c r="F115" s="7" t="s">
        <v>83</v>
      </c>
      <c r="G115" s="1">
        <v>11</v>
      </c>
      <c r="H115" s="9">
        <f t="shared" si="103"/>
        <v>9.9055529265483795</v>
      </c>
      <c r="I115" s="9">
        <f t="shared" si="104"/>
        <v>283.05555292654833</v>
      </c>
      <c r="J115" s="9">
        <f t="shared" si="105"/>
        <v>6.0668851630788681E-2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2.6003450157032675</v>
      </c>
      <c r="O115" s="9">
        <f t="shared" si="123"/>
        <v>0.78475047231771589</v>
      </c>
      <c r="P115" s="9">
        <f t="shared" si="108"/>
        <v>4.7609909972234847E-2</v>
      </c>
      <c r="Q115" s="12">
        <f t="shared" si="109"/>
        <v>1.4282972991670454E-2</v>
      </c>
      <c r="R115" s="9">
        <f t="shared" si="110"/>
        <v>0.19436706250000002</v>
      </c>
      <c r="S115" s="13">
        <f t="shared" si="111"/>
        <v>7.348453389148922E-2</v>
      </c>
      <c r="T115" s="2">
        <f t="shared" si="112"/>
        <v>0.01</v>
      </c>
      <c r="U115" s="14">
        <f t="shared" si="113"/>
        <v>7.3484533891489227E-4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6.2248453389148924E-3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4810</v>
      </c>
      <c r="AX115" s="1">
        <f t="shared" si="120"/>
        <v>3899160.5310325013</v>
      </c>
    </row>
    <row r="116" spans="1:53" x14ac:dyDescent="0.15">
      <c r="C116" s="7">
        <v>11</v>
      </c>
      <c r="D116" s="7">
        <f t="shared" si="121"/>
        <v>7.9085715778000001</v>
      </c>
      <c r="E116" s="10">
        <f t="shared" si="122"/>
        <v>9.9055529265483795</v>
      </c>
      <c r="F116" s="7" t="s">
        <v>85</v>
      </c>
      <c r="G116" s="1">
        <v>12</v>
      </c>
      <c r="H116" s="9">
        <f t="shared" si="103"/>
        <v>7.9085715778000001</v>
      </c>
      <c r="I116" s="9">
        <f t="shared" si="104"/>
        <v>281.05857157779997</v>
      </c>
      <c r="J116" s="9">
        <f t="shared" si="105"/>
        <v>4.7513749193192741E-2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1.3850307706788145</v>
      </c>
      <c r="P116" s="9">
        <f t="shared" si="108"/>
        <v>6.5808004662887637E-2</v>
      </c>
      <c r="Q116" s="12">
        <f t="shared" si="109"/>
        <v>1.974240139886629E-2</v>
      </c>
      <c r="R116" s="9">
        <f t="shared" si="110"/>
        <v>0.19436706250000002</v>
      </c>
      <c r="S116" s="13">
        <f t="shared" si="111"/>
        <v>0.10157277238712339</v>
      </c>
      <c r="T116" s="2">
        <f t="shared" si="112"/>
        <v>0.01</v>
      </c>
      <c r="U116" s="14">
        <f t="shared" si="113"/>
        <v>1.0157277238712339E-3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6.505727723871234E-3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4810</v>
      </c>
      <c r="AX116" s="1">
        <f t="shared" si="120"/>
        <v>4075101.5303112017</v>
      </c>
      <c r="AY116" s="1">
        <f>SUM(AX105:AX116)</f>
        <v>67561731.284931153</v>
      </c>
    </row>
    <row r="117" spans="1:53" x14ac:dyDescent="0.15">
      <c r="C117" s="7">
        <v>12</v>
      </c>
      <c r="D117" s="7">
        <f t="shared" si="121"/>
        <v>6.9814986636128999</v>
      </c>
      <c r="E117" s="10">
        <f t="shared" si="122"/>
        <v>7.9085715778000001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4.6104063366128996</v>
      </c>
      <c r="E121" s="7"/>
      <c r="F121" s="7"/>
      <c r="G121" s="1">
        <v>1</v>
      </c>
      <c r="H121" s="9">
        <f t="shared" ref="H121:H132" si="124">E122</f>
        <v>4.6104063366128996</v>
      </c>
      <c r="I121" s="9">
        <f t="shared" ref="I121:I132" si="125">H121+273.15</f>
        <v>277.7604063366129</v>
      </c>
      <c r="J121" s="9">
        <f t="shared" ref="J121:J132" si="126">EXP(($C$15*(I121-$C$13))/($C$16*I121*$C$13))</f>
        <v>3.1489688022432766E-2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8.9651141799866087E-3</v>
      </c>
      <c r="Q121" s="12">
        <f t="shared" ref="Q121:Q132" si="130">P121*$B$123</f>
        <v>2.9584876793955811E-3</v>
      </c>
      <c r="R121" s="9">
        <f t="shared" ref="R121:R132" si="131">L121*$B$123</f>
        <v>9.3951000000000007E-2</v>
      </c>
      <c r="S121" s="13">
        <f t="shared" ref="S121:S132" si="132">Q121/R121</f>
        <v>3.1489688022432766E-2</v>
      </c>
      <c r="T121" s="2">
        <f t="shared" ref="T121:T132" si="133">$B$122/100</f>
        <v>0.01</v>
      </c>
      <c r="U121" s="14">
        <f t="shared" ref="U121:U132" si="134">S121*T121</f>
        <v>3.1489688022432767E-4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5.8048968802243278E-3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3.3393758707419301</v>
      </c>
      <c r="E122" s="10">
        <f t="shared" ref="E122:E133" si="145">D121</f>
        <v>4.6104063366128996</v>
      </c>
      <c r="F122" s="7" t="s">
        <v>83</v>
      </c>
      <c r="G122" s="1">
        <v>2</v>
      </c>
      <c r="H122" s="9">
        <f t="shared" si="124"/>
        <v>3.3393758707419301</v>
      </c>
      <c r="I122" s="9">
        <f t="shared" si="125"/>
        <v>276.48937587074192</v>
      </c>
      <c r="J122" s="9">
        <f t="shared" si="126"/>
        <v>2.6802974314521888E-2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0.56043488582001344</v>
      </c>
      <c r="P122" s="9">
        <f t="shared" si="129"/>
        <v>1.5021321849595827E-2</v>
      </c>
      <c r="Q122" s="12">
        <f t="shared" si="130"/>
        <v>4.9570362103666232E-3</v>
      </c>
      <c r="R122" s="9">
        <f t="shared" si="131"/>
        <v>9.3951000000000007E-2</v>
      </c>
      <c r="S122" s="13">
        <f t="shared" si="132"/>
        <v>5.2761931329806208E-2</v>
      </c>
      <c r="T122" s="2">
        <f t="shared" si="133"/>
        <v>0.01</v>
      </c>
      <c r="U122" s="14">
        <f t="shared" si="134"/>
        <v>5.2761931329806209E-4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6.0176193132980621E-3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2.4601269760357098</v>
      </c>
      <c r="E123" s="10">
        <f t="shared" si="145"/>
        <v>3.3393758707419301</v>
      </c>
      <c r="F123" s="7" t="s">
        <v>83</v>
      </c>
      <c r="G123" s="1">
        <v>3</v>
      </c>
      <c r="H123" s="9">
        <f t="shared" si="124"/>
        <v>2.4601269760357098</v>
      </c>
      <c r="I123" s="9">
        <f t="shared" si="125"/>
        <v>275.6101269760357</v>
      </c>
      <c r="J123" s="9">
        <f t="shared" si="126"/>
        <v>2.3954778034295077E-2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0.83011356397041758</v>
      </c>
      <c r="P123" s="9">
        <f t="shared" si="129"/>
        <v>1.9885186168168961E-2</v>
      </c>
      <c r="Q123" s="12">
        <f t="shared" si="130"/>
        <v>6.5621114354957573E-3</v>
      </c>
      <c r="R123" s="9">
        <f t="shared" si="131"/>
        <v>9.3951000000000007E-2</v>
      </c>
      <c r="S123" s="13">
        <f t="shared" si="132"/>
        <v>6.9846105262272432E-2</v>
      </c>
      <c r="T123" s="2">
        <f t="shared" si="133"/>
        <v>0.01</v>
      </c>
      <c r="U123" s="14">
        <f t="shared" si="134"/>
        <v>6.9846105262272437E-4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6.188461052622724E-3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4.7634403653548398</v>
      </c>
      <c r="E124" s="10">
        <f t="shared" si="145"/>
        <v>2.4601269760357098</v>
      </c>
      <c r="F124" s="7" t="s">
        <v>83</v>
      </c>
      <c r="G124" s="1">
        <v>4</v>
      </c>
      <c r="H124" s="9">
        <f t="shared" si="124"/>
        <v>4.7634403653548398</v>
      </c>
      <c r="I124" s="9">
        <f t="shared" si="125"/>
        <v>277.9134403653548</v>
      </c>
      <c r="J124" s="9">
        <f t="shared" si="126"/>
        <v>3.2103436703003509E-2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1.0949283778022485</v>
      </c>
      <c r="P124" s="9">
        <f t="shared" si="129"/>
        <v>3.5150963871096799E-2</v>
      </c>
      <c r="Q124" s="12">
        <f t="shared" si="130"/>
        <v>1.1599818077461944E-2</v>
      </c>
      <c r="R124" s="9">
        <f t="shared" si="131"/>
        <v>9.3951000000000007E-2</v>
      </c>
      <c r="S124" s="13">
        <f t="shared" si="132"/>
        <v>0.12346668026377519</v>
      </c>
      <c r="T124" s="2">
        <f t="shared" si="133"/>
        <v>0.01</v>
      </c>
      <c r="U124" s="14">
        <f t="shared" si="134"/>
        <v>1.234666802637752E-3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6.7246668026377521E-3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7.0527336836666699</v>
      </c>
      <c r="E125" s="10">
        <f t="shared" si="145"/>
        <v>4.7634403653548398</v>
      </c>
      <c r="F125" s="7" t="s">
        <v>83</v>
      </c>
      <c r="G125" s="1">
        <v>5</v>
      </c>
      <c r="H125" s="9">
        <f t="shared" si="124"/>
        <v>7.0527336836666699</v>
      </c>
      <c r="I125" s="9">
        <f t="shared" si="125"/>
        <v>280.20273368366662</v>
      </c>
      <c r="J125" s="9">
        <f t="shared" si="126"/>
        <v>4.274303927963017E-2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1.0067885432345942</v>
      </c>
      <c r="O125" s="9">
        <f t="shared" si="146"/>
        <v>0.33768887069655751</v>
      </c>
      <c r="P125" s="9">
        <f t="shared" si="129"/>
        <v>1.443384866447691E-2</v>
      </c>
      <c r="Q125" s="12">
        <f t="shared" si="130"/>
        <v>4.7631700592773805E-3</v>
      </c>
      <c r="R125" s="9">
        <f t="shared" si="131"/>
        <v>9.3951000000000007E-2</v>
      </c>
      <c r="S125" s="13">
        <f t="shared" si="132"/>
        <v>5.0698449822539196E-2</v>
      </c>
      <c r="T125" s="2">
        <f t="shared" si="133"/>
        <v>0.01</v>
      </c>
      <c r="U125" s="14">
        <f t="shared" si="134"/>
        <v>5.0698449822539197E-4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5.9969844982253918E-3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9.7697257972580598</v>
      </c>
      <c r="E126" s="10">
        <f t="shared" si="145"/>
        <v>7.0527336836666699</v>
      </c>
      <c r="F126" s="7" t="s">
        <v>85</v>
      </c>
      <c r="G126" s="1">
        <v>6</v>
      </c>
      <c r="H126" s="9">
        <f t="shared" si="124"/>
        <v>9.7697257972580598</v>
      </c>
      <c r="I126" s="9">
        <f t="shared" si="125"/>
        <v>282.91972579725802</v>
      </c>
      <c r="J126" s="9">
        <f t="shared" si="126"/>
        <v>5.9675159171142064E-2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0.60795502203208052</v>
      </c>
      <c r="P126" s="9">
        <f t="shared" si="129"/>
        <v>3.6279812708659584E-2</v>
      </c>
      <c r="Q126" s="12">
        <f t="shared" si="130"/>
        <v>1.1972338193857663E-2</v>
      </c>
      <c r="R126" s="9">
        <f t="shared" si="131"/>
        <v>9.3951000000000007E-2</v>
      </c>
      <c r="S126" s="13">
        <f t="shared" si="132"/>
        <v>0.12743172711155457</v>
      </c>
      <c r="T126" s="2">
        <f t="shared" si="133"/>
        <v>0.01</v>
      </c>
      <c r="U126" s="14">
        <f t="shared" si="134"/>
        <v>1.2743172711155457E-3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6.7643172711155455E-3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12.797985645666699</v>
      </c>
      <c r="E127" s="10">
        <f t="shared" si="145"/>
        <v>9.7697257972580598</v>
      </c>
      <c r="F127" s="7" t="s">
        <v>83</v>
      </c>
      <c r="G127" s="1">
        <v>7</v>
      </c>
      <c r="H127" s="9">
        <f t="shared" si="124"/>
        <v>12.797985645666699</v>
      </c>
      <c r="I127" s="9">
        <f t="shared" si="125"/>
        <v>285.94798564566668</v>
      </c>
      <c r="J127" s="9">
        <f t="shared" si="126"/>
        <v>8.5917127046555533E-2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0.85637520932342104</v>
      </c>
      <c r="P127" s="9">
        <f t="shared" si="129"/>
        <v>7.3577297658960955E-2</v>
      </c>
      <c r="Q127" s="12">
        <f t="shared" si="130"/>
        <v>2.4280508227457115E-2</v>
      </c>
      <c r="R127" s="9">
        <f t="shared" si="131"/>
        <v>9.3951000000000007E-2</v>
      </c>
      <c r="S127" s="13">
        <f t="shared" si="132"/>
        <v>0.25843799669462925</v>
      </c>
      <c r="T127" s="2">
        <f t="shared" si="133"/>
        <v>0.01</v>
      </c>
      <c r="U127" s="14">
        <f t="shared" si="134"/>
        <v>2.5843799669462925E-3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1.2534379966946292E-2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15.6330303745161</v>
      </c>
      <c r="E128" s="10">
        <f t="shared" si="145"/>
        <v>12.797985645666699</v>
      </c>
      <c r="F128" s="7" t="s">
        <v>83</v>
      </c>
      <c r="G128" s="1">
        <v>8</v>
      </c>
      <c r="H128" s="9">
        <f t="shared" si="124"/>
        <v>15.6330303745161</v>
      </c>
      <c r="I128" s="9">
        <f t="shared" si="125"/>
        <v>288.7830303745161</v>
      </c>
      <c r="J128" s="9">
        <f t="shared" si="126"/>
        <v>0.12002118319056039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1.0674979116644601</v>
      </c>
      <c r="P128" s="9">
        <f t="shared" si="129"/>
        <v>0.1281223624114208</v>
      </c>
      <c r="Q128" s="12">
        <f t="shared" si="130"/>
        <v>4.2280379595768865E-2</v>
      </c>
      <c r="R128" s="9">
        <f t="shared" si="131"/>
        <v>9.3951000000000007E-2</v>
      </c>
      <c r="S128" s="13">
        <f t="shared" si="132"/>
        <v>0.45002586024383839</v>
      </c>
      <c r="T128" s="2">
        <f t="shared" si="133"/>
        <v>0.01</v>
      </c>
      <c r="U128" s="14">
        <f t="shared" si="134"/>
        <v>4.5002586024383839E-3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1.4450258602438384E-2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17.449272282903198</v>
      </c>
      <c r="E129" s="10">
        <f t="shared" si="145"/>
        <v>15.6330303745161</v>
      </c>
      <c r="F129" s="7" t="s">
        <v>83</v>
      </c>
      <c r="G129" s="1">
        <v>9</v>
      </c>
      <c r="H129" s="9">
        <f t="shared" si="124"/>
        <v>17.449272282903198</v>
      </c>
      <c r="I129" s="9">
        <f t="shared" si="125"/>
        <v>290.5992722829032</v>
      </c>
      <c r="J129" s="9">
        <f t="shared" si="126"/>
        <v>0.14817540614602243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1.2240755492530393</v>
      </c>
      <c r="P129" s="9">
        <f t="shared" si="129"/>
        <v>0.18137789166398458</v>
      </c>
      <c r="Q129" s="12">
        <f t="shared" si="130"/>
        <v>5.9854704249114911E-2</v>
      </c>
      <c r="R129" s="9">
        <f t="shared" si="131"/>
        <v>9.3951000000000007E-2</v>
      </c>
      <c r="S129" s="13">
        <f t="shared" si="132"/>
        <v>0.63708426998238343</v>
      </c>
      <c r="T129" s="2">
        <f t="shared" si="133"/>
        <v>0.01</v>
      </c>
      <c r="U129" s="14">
        <f t="shared" si="134"/>
        <v>6.3708426998238341E-3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1.6320842699823833E-2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13.542999001</v>
      </c>
      <c r="E130" s="10">
        <f t="shared" si="145"/>
        <v>17.449272282903198</v>
      </c>
      <c r="F130" s="7" t="s">
        <v>83</v>
      </c>
      <c r="G130" s="1">
        <v>10</v>
      </c>
      <c r="H130" s="9">
        <f t="shared" si="124"/>
        <v>13.542999001</v>
      </c>
      <c r="I130" s="9">
        <f t="shared" si="125"/>
        <v>286.69299900099998</v>
      </c>
      <c r="J130" s="9">
        <f t="shared" si="126"/>
        <v>9.3866111664015733E-2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1.3273976575890547</v>
      </c>
      <c r="P130" s="9">
        <f t="shared" si="129"/>
        <v>0.12459765674980713</v>
      </c>
      <c r="Q130" s="12">
        <f t="shared" si="130"/>
        <v>4.1117226727436354E-2</v>
      </c>
      <c r="R130" s="9">
        <f t="shared" si="131"/>
        <v>9.3951000000000007E-2</v>
      </c>
      <c r="S130" s="13">
        <f t="shared" si="132"/>
        <v>0.43764543993609806</v>
      </c>
      <c r="T130" s="2">
        <f t="shared" si="133"/>
        <v>0.01</v>
      </c>
      <c r="U130" s="14">
        <f t="shared" si="134"/>
        <v>4.376454399360981E-3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1.4326454399360981E-2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9.9055529265483795</v>
      </c>
      <c r="E131" s="10">
        <f t="shared" si="145"/>
        <v>13.542999001</v>
      </c>
      <c r="F131" s="7" t="s">
        <v>83</v>
      </c>
      <c r="G131" s="1">
        <v>11</v>
      </c>
      <c r="H131" s="9">
        <f t="shared" si="124"/>
        <v>9.9055529265483795</v>
      </c>
      <c r="I131" s="9">
        <f t="shared" si="125"/>
        <v>283.05555292654833</v>
      </c>
      <c r="J131" s="9">
        <f t="shared" si="126"/>
        <v>6.0668851630788681E-2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1.1426600007972854</v>
      </c>
      <c r="O131" s="9">
        <f t="shared" si="146"/>
        <v>0.34484000004196225</v>
      </c>
      <c r="P131" s="9">
        <f t="shared" si="129"/>
        <v>2.0921046798906971E-2</v>
      </c>
      <c r="Q131" s="12">
        <f t="shared" si="130"/>
        <v>6.9039454436393005E-3</v>
      </c>
      <c r="R131" s="9">
        <f t="shared" si="131"/>
        <v>9.3951000000000007E-2</v>
      </c>
      <c r="S131" s="13">
        <f t="shared" si="132"/>
        <v>7.3484533891489179E-2</v>
      </c>
      <c r="T131" s="2">
        <f t="shared" si="133"/>
        <v>0.01</v>
      </c>
      <c r="U131" s="14">
        <f t="shared" si="134"/>
        <v>7.3484533891489184E-4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6.2248453389148915E-3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7.9085715778000001</v>
      </c>
      <c r="E132" s="10">
        <f t="shared" si="145"/>
        <v>9.9055529265483795</v>
      </c>
      <c r="F132" s="7" t="s">
        <v>85</v>
      </c>
      <c r="G132" s="1">
        <v>12</v>
      </c>
      <c r="H132" s="9">
        <f t="shared" si="124"/>
        <v>7.9085715778000001</v>
      </c>
      <c r="I132" s="9">
        <f t="shared" si="125"/>
        <v>281.05857157779997</v>
      </c>
      <c r="J132" s="9">
        <f t="shared" si="126"/>
        <v>4.7513749193192741E-2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0.60861895324305526</v>
      </c>
      <c r="P132" s="9">
        <f t="shared" si="129"/>
        <v>2.8917768298614026E-2</v>
      </c>
      <c r="Q132" s="12">
        <f t="shared" si="130"/>
        <v>9.5428635385426293E-3</v>
      </c>
      <c r="R132" s="9">
        <f t="shared" si="131"/>
        <v>9.3951000000000007E-2</v>
      </c>
      <c r="S132" s="13">
        <f t="shared" si="132"/>
        <v>0.10157277238712338</v>
      </c>
      <c r="T132" s="2">
        <f t="shared" si="133"/>
        <v>0.01</v>
      </c>
      <c r="U132" s="14">
        <f t="shared" si="134"/>
        <v>1.0157277238712339E-3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6.505727723871234E-3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6.9814986636128999</v>
      </c>
      <c r="E133" s="10">
        <f t="shared" si="145"/>
        <v>7.9085715778000001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4.6104063366128996</v>
      </c>
      <c r="E136" s="7"/>
      <c r="F136" s="7"/>
      <c r="G136" s="1">
        <v>1</v>
      </c>
      <c r="H136" s="9">
        <f t="shared" ref="H136:H147" si="147">E137</f>
        <v>4.6104063366128996</v>
      </c>
      <c r="I136" s="9">
        <f t="shared" ref="I136:I147" si="148">H136+273.15</f>
        <v>277.7604063366129</v>
      </c>
      <c r="J136" s="9">
        <f t="shared" ref="J136:J147" si="149">EXP(($C$15*(I136-$C$13))/($C$16*I136*$C$13))</f>
        <v>3.1489688022432766E-2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2.3902182089910878E-2</v>
      </c>
      <c r="Q136" s="12">
        <f t="shared" ref="Q136:Q147" si="153">P136*$B$138</f>
        <v>6.2145673433768285E-3</v>
      </c>
      <c r="R136" s="9">
        <f t="shared" ref="R136:R147" si="154">L136*$B$138</f>
        <v>0.19735245833333334</v>
      </c>
      <c r="S136" s="13">
        <f t="shared" ref="S136:S147" si="155">Q136/R136</f>
        <v>3.1489688022432766E-2</v>
      </c>
      <c r="T136" s="2">
        <f t="shared" ref="T136:T147" si="156">$B$137/100</f>
        <v>0.01</v>
      </c>
      <c r="U136" s="14">
        <f t="shared" ref="U136:U147" si="157">S136*T136</f>
        <v>3.1489688022432767E-4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5.8048968802243278E-3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3.3393758707419301</v>
      </c>
      <c r="E137" s="10">
        <f t="shared" ref="E137:E148" si="166">D136</f>
        <v>4.6104063366128996</v>
      </c>
      <c r="F137" s="7" t="s">
        <v>83</v>
      </c>
      <c r="G137" s="1">
        <v>2</v>
      </c>
      <c r="H137" s="9">
        <f t="shared" si="147"/>
        <v>3.3393758707419301</v>
      </c>
      <c r="I137" s="9">
        <f t="shared" si="148"/>
        <v>276.48937587074192</v>
      </c>
      <c r="J137" s="9">
        <f t="shared" si="149"/>
        <v>2.6802974314521888E-2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1.4941936512434226</v>
      </c>
      <c r="P137" s="9">
        <f t="shared" si="152"/>
        <v>4.0048834055199135E-2</v>
      </c>
      <c r="Q137" s="12">
        <f t="shared" si="153"/>
        <v>1.0412696854351776E-2</v>
      </c>
      <c r="R137" s="9">
        <f t="shared" si="154"/>
        <v>0.19735245833333334</v>
      </c>
      <c r="S137" s="13">
        <f t="shared" si="155"/>
        <v>5.2761931329806215E-2</v>
      </c>
      <c r="T137" s="2">
        <f t="shared" si="156"/>
        <v>0.01</v>
      </c>
      <c r="U137" s="14">
        <f t="shared" si="157"/>
        <v>5.2761931329806219E-4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6.0176193132980621E-3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2.4601269760357098</v>
      </c>
      <c r="E138" s="10">
        <f t="shared" si="166"/>
        <v>3.3393758707419301</v>
      </c>
      <c r="F138" s="7" t="s">
        <v>83</v>
      </c>
      <c r="G138" s="1">
        <v>3</v>
      </c>
      <c r="H138" s="9">
        <f t="shared" si="147"/>
        <v>2.4601269760357098</v>
      </c>
      <c r="I138" s="9">
        <f t="shared" si="148"/>
        <v>275.6101269760357</v>
      </c>
      <c r="J138" s="9">
        <f t="shared" si="149"/>
        <v>2.3954778034295077E-2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2.21319273385489</v>
      </c>
      <c r="P138" s="9">
        <f t="shared" si="152"/>
        <v>5.301654068660859E-2</v>
      </c>
      <c r="Q138" s="12">
        <f t="shared" si="153"/>
        <v>1.3784300578518234E-2</v>
      </c>
      <c r="R138" s="9">
        <f t="shared" si="154"/>
        <v>0.19735245833333334</v>
      </c>
      <c r="S138" s="13">
        <f t="shared" si="155"/>
        <v>6.9846105262272432E-2</v>
      </c>
      <c r="T138" s="2">
        <f t="shared" si="156"/>
        <v>0.01</v>
      </c>
      <c r="U138" s="14">
        <f t="shared" si="157"/>
        <v>6.9846105262272437E-4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6.188461052622724E-3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4.7634403653548398</v>
      </c>
      <c r="E139" s="10">
        <f t="shared" si="166"/>
        <v>2.4601269760357098</v>
      </c>
      <c r="F139" s="7" t="s">
        <v>83</v>
      </c>
      <c r="G139" s="1">
        <v>4</v>
      </c>
      <c r="H139" s="9">
        <f t="shared" si="147"/>
        <v>4.7634403653548398</v>
      </c>
      <c r="I139" s="9">
        <f t="shared" si="148"/>
        <v>277.9134403653548</v>
      </c>
      <c r="J139" s="9">
        <f t="shared" si="149"/>
        <v>3.2103436703003509E-2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2.9192241098349481</v>
      </c>
      <c r="P139" s="9">
        <f t="shared" si="152"/>
        <v>9.3717126431968015E-2</v>
      </c>
      <c r="Q139" s="12">
        <f t="shared" si="153"/>
        <v>2.4366452872311685E-2</v>
      </c>
      <c r="R139" s="9">
        <f t="shared" si="154"/>
        <v>0.19735245833333334</v>
      </c>
      <c r="S139" s="13">
        <f t="shared" si="155"/>
        <v>0.12346668026377521</v>
      </c>
      <c r="T139" s="2">
        <f t="shared" si="156"/>
        <v>0.01</v>
      </c>
      <c r="U139" s="14">
        <f t="shared" si="157"/>
        <v>1.234666802637752E-3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6.7246668026377521E-3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7.0527336836666699</v>
      </c>
      <c r="E140" s="10">
        <f t="shared" si="166"/>
        <v>4.7634403653548398</v>
      </c>
      <c r="F140" s="7" t="s">
        <v>83</v>
      </c>
      <c r="G140" s="1">
        <v>5</v>
      </c>
      <c r="H140" s="9">
        <f t="shared" si="147"/>
        <v>7.0527336836666699</v>
      </c>
      <c r="I140" s="9">
        <f t="shared" si="148"/>
        <v>280.20273368366662</v>
      </c>
      <c r="J140" s="9">
        <f t="shared" si="149"/>
        <v>4.274303927963017E-2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3.5845549000696471</v>
      </c>
      <c r="P140" s="9">
        <f t="shared" si="152"/>
        <v>0.15321477089366772</v>
      </c>
      <c r="Q140" s="12">
        <f t="shared" si="153"/>
        <v>3.9835840432353609E-2</v>
      </c>
      <c r="R140" s="9">
        <f t="shared" si="154"/>
        <v>0.19735245833333334</v>
      </c>
      <c r="S140" s="13">
        <f t="shared" si="155"/>
        <v>0.20185125013781108</v>
      </c>
      <c r="T140" s="2">
        <f t="shared" si="156"/>
        <v>0.01</v>
      </c>
      <c r="U140" s="14">
        <f t="shared" si="157"/>
        <v>2.018512501378111E-3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7.5085125013781111E-3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9.7697257972580598</v>
      </c>
      <c r="E141" s="10">
        <f t="shared" si="166"/>
        <v>7.0527336836666699</v>
      </c>
      <c r="F141" s="7" t="s">
        <v>85</v>
      </c>
      <c r="G141" s="1">
        <v>6</v>
      </c>
      <c r="H141" s="9">
        <f t="shared" si="147"/>
        <v>9.7697257972580598</v>
      </c>
      <c r="I141" s="9">
        <f t="shared" si="148"/>
        <v>282.91972579725802</v>
      </c>
      <c r="J141" s="9">
        <f t="shared" si="149"/>
        <v>5.9675159171142064E-2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4.1903880458426466</v>
      </c>
      <c r="P141" s="9">
        <f t="shared" si="152"/>
        <v>0.25006207362451088</v>
      </c>
      <c r="Q141" s="12">
        <f t="shared" si="153"/>
        <v>6.5016139142372836E-2</v>
      </c>
      <c r="R141" s="9">
        <f t="shared" si="154"/>
        <v>0.19735245833333334</v>
      </c>
      <c r="S141" s="13">
        <f t="shared" si="155"/>
        <v>0.32944174950462951</v>
      </c>
      <c r="T141" s="2">
        <f t="shared" si="156"/>
        <v>0.01</v>
      </c>
      <c r="U141" s="14">
        <f t="shared" si="157"/>
        <v>3.2944174950462952E-3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8.7844174950462948E-3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12.797985645666699</v>
      </c>
      <c r="E142" s="10">
        <f t="shared" si="166"/>
        <v>9.7697257972580598</v>
      </c>
      <c r="F142" s="7" t="s">
        <v>83</v>
      </c>
      <c r="G142" s="1">
        <v>7</v>
      </c>
      <c r="H142" s="9">
        <f t="shared" si="147"/>
        <v>12.797985645666699</v>
      </c>
      <c r="I142" s="9">
        <f t="shared" si="148"/>
        <v>285.94798564566668</v>
      </c>
      <c r="J142" s="9">
        <f t="shared" si="149"/>
        <v>8.5917127046555533E-2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4.6993738888848027</v>
      </c>
      <c r="P142" s="9">
        <f t="shared" si="152"/>
        <v>0.40375670345058134</v>
      </c>
      <c r="Q142" s="12">
        <f t="shared" si="153"/>
        <v>0.10497674289715116</v>
      </c>
      <c r="R142" s="9">
        <f t="shared" si="154"/>
        <v>0.19735245833333334</v>
      </c>
      <c r="S142" s="13">
        <f t="shared" si="155"/>
        <v>0.53192518493913443</v>
      </c>
      <c r="T142" s="2">
        <f t="shared" si="156"/>
        <v>0.01</v>
      </c>
      <c r="U142" s="14">
        <f t="shared" si="157"/>
        <v>5.3192518493913443E-3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1.5269251849391343E-2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15.6330303745161</v>
      </c>
      <c r="E143" s="10">
        <f t="shared" si="166"/>
        <v>12.797985645666699</v>
      </c>
      <c r="F143" s="7" t="s">
        <v>83</v>
      </c>
      <c r="G143" s="1">
        <v>8</v>
      </c>
      <c r="H143" s="9">
        <f t="shared" si="147"/>
        <v>15.6330303745161</v>
      </c>
      <c r="I143" s="9">
        <f t="shared" si="148"/>
        <v>288.7830303745161</v>
      </c>
      <c r="J143" s="9">
        <f t="shared" si="149"/>
        <v>0.12002118319056039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5.0546651021008877</v>
      </c>
      <c r="P143" s="9">
        <f t="shared" si="152"/>
        <v>0.60666688618618325</v>
      </c>
      <c r="Q143" s="12">
        <f t="shared" si="153"/>
        <v>0.15773339040840764</v>
      </c>
      <c r="R143" s="9">
        <f t="shared" si="154"/>
        <v>0.19735245833333334</v>
      </c>
      <c r="S143" s="13">
        <f t="shared" si="155"/>
        <v>0.79924715273620717</v>
      </c>
      <c r="T143" s="2">
        <f t="shared" si="156"/>
        <v>0.01</v>
      </c>
      <c r="U143" s="14">
        <f t="shared" si="157"/>
        <v>7.9924715273620717E-3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1.7942471527362072E-2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17.449272282903198</v>
      </c>
      <c r="E144" s="10">
        <f t="shared" si="166"/>
        <v>15.6330303745161</v>
      </c>
      <c r="F144" s="7" t="s">
        <v>83</v>
      </c>
      <c r="G144" s="1">
        <v>9</v>
      </c>
      <c r="H144" s="9">
        <f t="shared" si="147"/>
        <v>17.449272282903198</v>
      </c>
      <c r="I144" s="9">
        <f t="shared" si="148"/>
        <v>290.5992722829032</v>
      </c>
      <c r="J144" s="9">
        <f t="shared" si="149"/>
        <v>0.14817540614602243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5.2070461325813717</v>
      </c>
      <c r="P144" s="9">
        <f t="shared" si="152"/>
        <v>0.77155617551632005</v>
      </c>
      <c r="Q144" s="12">
        <f t="shared" si="153"/>
        <v>0.20060460563424323</v>
      </c>
      <c r="R144" s="9">
        <f t="shared" si="154"/>
        <v>0.19735245833333334</v>
      </c>
      <c r="S144" s="13">
        <f t="shared" si="155"/>
        <v>1.0164788790997319</v>
      </c>
      <c r="T144" s="2">
        <f t="shared" si="156"/>
        <v>0.01</v>
      </c>
      <c r="U144" s="14">
        <f t="shared" si="157"/>
        <v>1.0164788790997319E-2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2.0114788790997318E-2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13.542999001</v>
      </c>
      <c r="E145" s="10">
        <f t="shared" si="166"/>
        <v>17.449272282903198</v>
      </c>
      <c r="F145" s="7" t="s">
        <v>83</v>
      </c>
      <c r="G145" s="1">
        <v>10</v>
      </c>
      <c r="H145" s="9">
        <f t="shared" si="147"/>
        <v>13.542999001</v>
      </c>
      <c r="I145" s="9">
        <f t="shared" si="148"/>
        <v>286.69299900099998</v>
      </c>
      <c r="J145" s="9">
        <f t="shared" si="149"/>
        <v>9.3866111664015733E-2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5.1945378737317185</v>
      </c>
      <c r="P145" s="9">
        <f t="shared" si="152"/>
        <v>0.48759107209866037</v>
      </c>
      <c r="Q145" s="12">
        <f t="shared" si="153"/>
        <v>0.12677367874565171</v>
      </c>
      <c r="R145" s="9">
        <f t="shared" si="154"/>
        <v>0.19735245833333334</v>
      </c>
      <c r="S145" s="13">
        <f t="shared" si="155"/>
        <v>0.64237192592517767</v>
      </c>
      <c r="T145" s="2">
        <f t="shared" si="156"/>
        <v>0.01</v>
      </c>
      <c r="U145" s="14">
        <f t="shared" si="157"/>
        <v>6.4237192592517768E-3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1.6373719259251778E-2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9.9055529265483795</v>
      </c>
      <c r="E146" s="10">
        <f t="shared" si="166"/>
        <v>13.542999001</v>
      </c>
      <c r="F146" s="7" t="s">
        <v>83</v>
      </c>
      <c r="G146" s="1">
        <v>11</v>
      </c>
      <c r="H146" s="9">
        <f t="shared" si="147"/>
        <v>9.9055529265483795</v>
      </c>
      <c r="I146" s="9">
        <f t="shared" si="148"/>
        <v>283.05555292654833</v>
      </c>
      <c r="J146" s="9">
        <f t="shared" si="149"/>
        <v>6.0668851630788681E-2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5.4659947182997248</v>
      </c>
      <c r="P146" s="9">
        <f t="shared" si="152"/>
        <v>0.33161562257920058</v>
      </c>
      <c r="Q146" s="12">
        <f t="shared" si="153"/>
        <v>8.6220061870592155E-2</v>
      </c>
      <c r="R146" s="9">
        <f t="shared" si="154"/>
        <v>0.19735245833333334</v>
      </c>
      <c r="S146" s="13">
        <f t="shared" si="155"/>
        <v>0.43688364765623677</v>
      </c>
      <c r="T146" s="2">
        <f t="shared" si="156"/>
        <v>0.01</v>
      </c>
      <c r="U146" s="14">
        <f t="shared" si="157"/>
        <v>4.3688364765623678E-3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9.8588364765623687E-3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7.9085715778000001</v>
      </c>
      <c r="E147" s="10">
        <f t="shared" si="166"/>
        <v>9.9055529265483795</v>
      </c>
      <c r="F147" s="7" t="s">
        <v>85</v>
      </c>
      <c r="G147" s="1">
        <v>12</v>
      </c>
      <c r="H147" s="9">
        <f t="shared" si="147"/>
        <v>7.9085715778000001</v>
      </c>
      <c r="I147" s="9">
        <f t="shared" si="148"/>
        <v>281.05857157779997</v>
      </c>
      <c r="J147" s="9">
        <f t="shared" si="149"/>
        <v>4.7513749193192741E-2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5.8934270123871908</v>
      </c>
      <c r="P147" s="9">
        <f t="shared" si="152"/>
        <v>0.28001881295495218</v>
      </c>
      <c r="Q147" s="12">
        <f t="shared" si="153"/>
        <v>7.2804891368287564E-2</v>
      </c>
      <c r="R147" s="9">
        <f t="shared" si="154"/>
        <v>0.19735245833333334</v>
      </c>
      <c r="S147" s="13">
        <f t="shared" si="155"/>
        <v>0.36890795272141097</v>
      </c>
      <c r="T147" s="2">
        <f t="shared" si="156"/>
        <v>0.01</v>
      </c>
      <c r="U147" s="14">
        <f t="shared" si="157"/>
        <v>3.6890795272141097E-3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9.1790795272141089E-3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6.9814986636128999</v>
      </c>
      <c r="E148" s="10">
        <f t="shared" si="166"/>
        <v>7.9085715778000001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B148"/>
  <sheetViews>
    <sheetView topLeftCell="A4"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6182908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3009582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16522956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28367335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318000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139652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109930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50125002.84236034</v>
      </c>
      <c r="J13" s="6" t="s">
        <v>37</v>
      </c>
      <c r="K13" s="6">
        <f>I13/(10000*1000)</f>
        <v>5.012500284236034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7.0363132419354804</v>
      </c>
      <c r="E26" s="7"/>
      <c r="F26" s="7"/>
      <c r="G26" s="1">
        <v>1</v>
      </c>
      <c r="H26" s="9">
        <f t="shared" ref="H26:H37" si="0">E27</f>
        <v>7.0363132419354804</v>
      </c>
      <c r="I26" s="9">
        <f t="shared" ref="I26:I37" si="1">H26+273.15</f>
        <v>280.18631324193547</v>
      </c>
      <c r="J26" s="9">
        <f t="shared" ref="J26:J37" si="2">EXP(($C$15*(I26-$C$13))/($C$16*I26*$C$13))</f>
        <v>4.2656082274573272E-2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1.7289403435340847</v>
      </c>
      <c r="Q26" s="12">
        <f t="shared" ref="Q26:Q37" si="6">P26*$B$28</f>
        <v>0.17289403435340847</v>
      </c>
      <c r="R26" s="9">
        <f t="shared" ref="R26:R37" si="7">L26*$B$28</f>
        <v>4.0532094166666672</v>
      </c>
      <c r="S26" s="13">
        <f t="shared" ref="S26:S37" si="8">Q26/R26</f>
        <v>4.2656082274573265E-2</v>
      </c>
      <c r="T26" s="2">
        <f t="shared" ref="T26:T37" si="9">$B$27/100</f>
        <v>0.34</v>
      </c>
      <c r="U26" s="14">
        <f t="shared" ref="U26:U37" si="10">S26*T26</f>
        <v>1.450306797335491E-2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2.740306797335491E-2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5.50477759629032</v>
      </c>
      <c r="E27" s="10">
        <f t="shared" ref="E27:E38" si="18">D26</f>
        <v>7.0363132419354804</v>
      </c>
      <c r="F27" s="7" t="s">
        <v>83</v>
      </c>
      <c r="G27" s="1">
        <v>2</v>
      </c>
      <c r="H27" s="9">
        <f t="shared" si="0"/>
        <v>5.50477759629032</v>
      </c>
      <c r="I27" s="9">
        <f t="shared" si="1"/>
        <v>278.65477759629027</v>
      </c>
      <c r="J27" s="9">
        <f t="shared" si="2"/>
        <v>3.523964015008537E-2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79.335247989799242</v>
      </c>
      <c r="P27" s="9">
        <f t="shared" si="5"/>
        <v>2.7957455903783091</v>
      </c>
      <c r="Q27" s="12">
        <f t="shared" si="6"/>
        <v>0.27957455903783091</v>
      </c>
      <c r="R27" s="9">
        <f t="shared" si="7"/>
        <v>4.0532094166666672</v>
      </c>
      <c r="S27" s="13">
        <f t="shared" si="8"/>
        <v>6.8976095310602323E-2</v>
      </c>
      <c r="T27" s="2">
        <f t="shared" si="9"/>
        <v>0.34</v>
      </c>
      <c r="U27" s="14">
        <f t="shared" si="10"/>
        <v>2.3451872405604791E-2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3.6351872405604793E-2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5.8133229690357204</v>
      </c>
      <c r="E28" s="10">
        <f t="shared" si="18"/>
        <v>5.50477759629032</v>
      </c>
      <c r="F28" s="7" t="s">
        <v>83</v>
      </c>
      <c r="G28" s="1">
        <v>3</v>
      </c>
      <c r="H28" s="9">
        <f t="shared" si="0"/>
        <v>5.8133229690357204</v>
      </c>
      <c r="I28" s="9">
        <f t="shared" si="1"/>
        <v>278.96332296903569</v>
      </c>
      <c r="J28" s="9">
        <f t="shared" si="2"/>
        <v>3.6628223290114711E-2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117.07159656608761</v>
      </c>
      <c r="P28" s="9">
        <f t="shared" si="5"/>
        <v>4.2881245799528838</v>
      </c>
      <c r="Q28" s="12">
        <f t="shared" si="6"/>
        <v>0.42881245799528839</v>
      </c>
      <c r="R28" s="9">
        <f t="shared" si="7"/>
        <v>4.0532094166666672</v>
      </c>
      <c r="S28" s="13">
        <f t="shared" si="8"/>
        <v>0.10579578154339257</v>
      </c>
      <c r="T28" s="2">
        <f t="shared" si="9"/>
        <v>0.34</v>
      </c>
      <c r="U28" s="14">
        <f t="shared" si="10"/>
        <v>3.5970565724753475E-2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4.8870565724753477E-2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10.150347731741901</v>
      </c>
      <c r="E29" s="10">
        <f t="shared" si="18"/>
        <v>5.8133229690357204</v>
      </c>
      <c r="F29" s="7" t="s">
        <v>83</v>
      </c>
      <c r="G29" s="1">
        <v>4</v>
      </c>
      <c r="H29" s="9">
        <f t="shared" si="0"/>
        <v>10.150347731741901</v>
      </c>
      <c r="I29" s="9">
        <f t="shared" si="1"/>
        <v>283.30034773174185</v>
      </c>
      <c r="J29" s="9">
        <f t="shared" si="2"/>
        <v>6.2499206509694073E-2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153.31556615280138</v>
      </c>
      <c r="P29" s="9">
        <f t="shared" si="5"/>
        <v>9.5821012301345956</v>
      </c>
      <c r="Q29" s="12">
        <f t="shared" si="6"/>
        <v>0.95821012301345965</v>
      </c>
      <c r="R29" s="9">
        <f t="shared" si="7"/>
        <v>4.0532094166666672</v>
      </c>
      <c r="S29" s="13">
        <f t="shared" si="8"/>
        <v>0.23640775112021856</v>
      </c>
      <c r="T29" s="2">
        <f t="shared" si="9"/>
        <v>0.34</v>
      </c>
      <c r="U29" s="14">
        <f t="shared" si="10"/>
        <v>8.0378635380874308E-2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9.3278635380874303E-2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13.2347918166667</v>
      </c>
      <c r="E30" s="10">
        <f t="shared" si="18"/>
        <v>10.150347731741901</v>
      </c>
      <c r="F30" s="7" t="s">
        <v>83</v>
      </c>
      <c r="G30" s="1">
        <v>5</v>
      </c>
      <c r="H30" s="9">
        <f t="shared" si="0"/>
        <v>13.2347918166667</v>
      </c>
      <c r="I30" s="9">
        <f t="shared" si="1"/>
        <v>286.38479181666668</v>
      </c>
      <c r="J30" s="9">
        <f t="shared" si="2"/>
        <v>9.0497215085781804E-2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136.54679167653347</v>
      </c>
      <c r="O30" s="9">
        <f t="shared" si="19"/>
        <v>47.718767412799991</v>
      </c>
      <c r="P30" s="9">
        <f t="shared" si="5"/>
        <v>4.3184155581845562</v>
      </c>
      <c r="Q30" s="12">
        <f t="shared" si="6"/>
        <v>0.43184155581845562</v>
      </c>
      <c r="R30" s="9">
        <f t="shared" si="7"/>
        <v>4.0532094166666672</v>
      </c>
      <c r="S30" s="13">
        <f t="shared" si="8"/>
        <v>0.10654311470873847</v>
      </c>
      <c r="T30" s="2">
        <f t="shared" si="9"/>
        <v>0.34</v>
      </c>
      <c r="U30" s="14">
        <f t="shared" si="10"/>
        <v>3.6224659000971084E-2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4.9124659000971085E-2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17.777469705483899</v>
      </c>
      <c r="E31" s="10">
        <f t="shared" si="18"/>
        <v>13.2347918166667</v>
      </c>
      <c r="F31" s="7" t="s">
        <v>85</v>
      </c>
      <c r="G31" s="1">
        <v>6</v>
      </c>
      <c r="H31" s="9">
        <f t="shared" si="0"/>
        <v>17.777469705483899</v>
      </c>
      <c r="I31" s="9">
        <f t="shared" si="1"/>
        <v>290.92746970548387</v>
      </c>
      <c r="J31" s="9">
        <f t="shared" si="2"/>
        <v>0.15388337300937677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83.932446021282104</v>
      </c>
      <c r="P31" s="9">
        <f t="shared" si="5"/>
        <v>12.915807898682335</v>
      </c>
      <c r="Q31" s="12">
        <f t="shared" si="6"/>
        <v>1.2915807898682337</v>
      </c>
      <c r="R31" s="9">
        <f t="shared" si="7"/>
        <v>4.0532094166666672</v>
      </c>
      <c r="S31" s="13">
        <f t="shared" si="8"/>
        <v>0.31865631826406376</v>
      </c>
      <c r="T31" s="2">
        <f t="shared" si="9"/>
        <v>0.34</v>
      </c>
      <c r="U31" s="14">
        <f t="shared" si="10"/>
        <v>0.10834314820978169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0.1339931482097817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21.309773848666701</v>
      </c>
      <c r="E32" s="10">
        <f t="shared" si="18"/>
        <v>17.777469705483899</v>
      </c>
      <c r="F32" s="7" t="s">
        <v>83</v>
      </c>
      <c r="G32" s="1">
        <v>7</v>
      </c>
      <c r="H32" s="9">
        <f t="shared" si="0"/>
        <v>21.309773848666701</v>
      </c>
      <c r="I32" s="9">
        <f t="shared" si="1"/>
        <v>294.45977384866666</v>
      </c>
      <c r="J32" s="9">
        <f t="shared" si="2"/>
        <v>0.22990686472660582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111.54873228926644</v>
      </c>
      <c r="P32" s="9">
        <f t="shared" si="5"/>
        <v>25.645819304852747</v>
      </c>
      <c r="Q32" s="12">
        <f t="shared" si="6"/>
        <v>2.5645819304852751</v>
      </c>
      <c r="R32" s="9">
        <f t="shared" si="7"/>
        <v>4.0532094166666672</v>
      </c>
      <c r="S32" s="13">
        <f t="shared" si="8"/>
        <v>0.63272870134461756</v>
      </c>
      <c r="T32" s="2">
        <f t="shared" si="9"/>
        <v>0.34</v>
      </c>
      <c r="U32" s="14">
        <f t="shared" si="10"/>
        <v>0.21512775845717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0.24077775845717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25.329359228709698</v>
      </c>
      <c r="E33" s="10">
        <f t="shared" si="18"/>
        <v>21.309773848666701</v>
      </c>
      <c r="F33" s="7" t="s">
        <v>83</v>
      </c>
      <c r="G33" s="1">
        <v>8</v>
      </c>
      <c r="H33" s="9">
        <f t="shared" si="0"/>
        <v>25.329359228709698</v>
      </c>
      <c r="I33" s="9">
        <f t="shared" si="1"/>
        <v>298.47935922870965</v>
      </c>
      <c r="J33" s="9">
        <f t="shared" si="2"/>
        <v>0.35887654481803549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126.43500715108036</v>
      </c>
      <c r="P33" s="9">
        <f t="shared" si="5"/>
        <v>45.374558510423327</v>
      </c>
      <c r="Q33" s="12">
        <f t="shared" si="6"/>
        <v>4.5374558510423331</v>
      </c>
      <c r="R33" s="9">
        <f t="shared" si="7"/>
        <v>4.0532094166666672</v>
      </c>
      <c r="S33" s="13">
        <f t="shared" si="8"/>
        <v>1.1194723451456665</v>
      </c>
      <c r="T33" s="2">
        <f t="shared" si="9"/>
        <v>0.34</v>
      </c>
      <c r="U33" s="14">
        <f t="shared" si="10"/>
        <v>0.38062059734952663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0.40627059734952664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22.990811983871001</v>
      </c>
      <c r="E34" s="10">
        <f t="shared" si="18"/>
        <v>25.329359228709698</v>
      </c>
      <c r="F34" s="7" t="s">
        <v>83</v>
      </c>
      <c r="G34" s="1">
        <v>9</v>
      </c>
      <c r="H34" s="9">
        <f t="shared" si="0"/>
        <v>22.990811983871001</v>
      </c>
      <c r="I34" s="9">
        <f t="shared" si="1"/>
        <v>296.140811983871</v>
      </c>
      <c r="J34" s="9">
        <f t="shared" si="2"/>
        <v>0.27737666235613823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121.5925428073237</v>
      </c>
      <c r="P34" s="9">
        <f t="shared" si="5"/>
        <v>33.726933691291308</v>
      </c>
      <c r="Q34" s="12">
        <f t="shared" si="6"/>
        <v>3.3726933691291308</v>
      </c>
      <c r="R34" s="9">
        <f t="shared" si="7"/>
        <v>4.0532094166666672</v>
      </c>
      <c r="S34" s="13">
        <f t="shared" si="8"/>
        <v>0.83210439491745081</v>
      </c>
      <c r="T34" s="2">
        <f t="shared" si="9"/>
        <v>0.34</v>
      </c>
      <c r="U34" s="14">
        <f t="shared" si="10"/>
        <v>0.2829154942719333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0.3085654942719333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18.269794458</v>
      </c>
      <c r="E35" s="10">
        <f t="shared" si="18"/>
        <v>22.990811983871001</v>
      </c>
      <c r="F35" s="7" t="s">
        <v>83</v>
      </c>
      <c r="G35" s="1">
        <v>10</v>
      </c>
      <c r="H35" s="9">
        <f t="shared" si="0"/>
        <v>18.269794458</v>
      </c>
      <c r="I35" s="9">
        <f t="shared" si="1"/>
        <v>291.41979445799996</v>
      </c>
      <c r="J35" s="9">
        <f t="shared" si="2"/>
        <v>0.16283477231735011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128.39770328269907</v>
      </c>
      <c r="P35" s="9">
        <f t="shared" si="5"/>
        <v>20.907610780108978</v>
      </c>
      <c r="Q35" s="12">
        <f t="shared" si="6"/>
        <v>2.0907610780108978</v>
      </c>
      <c r="R35" s="9">
        <f t="shared" si="7"/>
        <v>4.0532094166666672</v>
      </c>
      <c r="S35" s="13">
        <f t="shared" si="8"/>
        <v>0.51582853563246822</v>
      </c>
      <c r="T35" s="2">
        <f t="shared" si="9"/>
        <v>0.34</v>
      </c>
      <c r="U35" s="14">
        <f t="shared" si="10"/>
        <v>0.1753817021150392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0.20103170211503921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14.88844432</v>
      </c>
      <c r="E36" s="10">
        <f t="shared" si="18"/>
        <v>18.269794458</v>
      </c>
      <c r="F36" s="7" t="s">
        <v>83</v>
      </c>
      <c r="G36" s="1">
        <v>11</v>
      </c>
      <c r="H36" s="9">
        <f t="shared" si="0"/>
        <v>14.88844432</v>
      </c>
      <c r="I36" s="9">
        <f t="shared" si="1"/>
        <v>288.03844432</v>
      </c>
      <c r="J36" s="9">
        <f t="shared" si="2"/>
        <v>0.1100032594607873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102.11558787746058</v>
      </c>
      <c r="O36" s="9">
        <f t="shared" si="19"/>
        <v>45.906598791796185</v>
      </c>
      <c r="P36" s="9">
        <f t="shared" si="5"/>
        <v>5.0498754978562204</v>
      </c>
      <c r="Q36" s="12">
        <f t="shared" si="6"/>
        <v>0.5049875497856221</v>
      </c>
      <c r="R36" s="9">
        <f t="shared" si="7"/>
        <v>4.0532094166666672</v>
      </c>
      <c r="S36" s="13">
        <f t="shared" si="8"/>
        <v>0.12458955308579159</v>
      </c>
      <c r="T36" s="2">
        <f t="shared" si="9"/>
        <v>0.34</v>
      </c>
      <c r="U36" s="14">
        <f t="shared" si="10"/>
        <v>4.2360448049169143E-2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5.5260448049169145E-2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11.0964853918</v>
      </c>
      <c r="E37" s="10">
        <f t="shared" si="18"/>
        <v>14.88844432</v>
      </c>
      <c r="F37" s="7" t="s">
        <v>85</v>
      </c>
      <c r="G37" s="1">
        <v>12</v>
      </c>
      <c r="H37" s="9">
        <f t="shared" si="0"/>
        <v>11.0964853918</v>
      </c>
      <c r="I37" s="9">
        <f t="shared" si="1"/>
        <v>284.24648539179998</v>
      </c>
      <c r="J37" s="9">
        <f t="shared" si="2"/>
        <v>7.0074176856435202E-2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81.388817460606631</v>
      </c>
      <c r="P37" s="9">
        <f t="shared" si="5"/>
        <v>5.7032543888706702</v>
      </c>
      <c r="Q37" s="12">
        <f t="shared" si="6"/>
        <v>0.57032543888706699</v>
      </c>
      <c r="R37" s="9">
        <f t="shared" si="7"/>
        <v>4.0532094166666672</v>
      </c>
      <c r="S37" s="13">
        <f t="shared" si="8"/>
        <v>0.14070959090885041</v>
      </c>
      <c r="T37" s="2">
        <f t="shared" si="9"/>
        <v>0.34</v>
      </c>
      <c r="U37" s="14">
        <f t="shared" si="10"/>
        <v>4.7841260909009142E-2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6.0741260909009144E-2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8.8817299735161299</v>
      </c>
      <c r="E38" s="10">
        <f t="shared" si="18"/>
        <v>11.0964853918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7.0363132419354804</v>
      </c>
      <c r="E42" s="7"/>
      <c r="F42" s="7"/>
      <c r="G42" s="1">
        <v>1</v>
      </c>
      <c r="H42" s="9">
        <f t="shared" ref="H42:H53" si="20">E43</f>
        <v>7.0363132419354804</v>
      </c>
      <c r="I42" s="9">
        <f t="shared" ref="I42:I53" si="21">H42+273.15</f>
        <v>280.18631324193547</v>
      </c>
      <c r="J42" s="9">
        <f t="shared" ref="J42:J53" si="22">EXP(($C$15*(I42-$C$13))/($C$16*I42*$C$13))</f>
        <v>4.2656082274573272E-2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2.5105770423728533</v>
      </c>
      <c r="Q42" s="12">
        <f t="shared" ref="Q42:Q53" si="26">P42*$B$44</f>
        <v>0.6025384901694848</v>
      </c>
      <c r="R42" s="9">
        <f t="shared" ref="R42:R53" si="27">L42*$B$44</f>
        <v>14.125500000000001</v>
      </c>
      <c r="S42" s="13">
        <f t="shared" ref="S42:S53" si="28">Q42/R42</f>
        <v>4.2656082274573272E-2</v>
      </c>
      <c r="T42" s="2">
        <f t="shared" ref="T42:T53" si="29">$B$43/100</f>
        <v>0.43</v>
      </c>
      <c r="U42" s="14">
        <f t="shared" ref="U42:U53" si="30">S42*T42</f>
        <v>1.8342115378066508E-2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2.6762115378066505E-2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515242.33333333331</v>
      </c>
      <c r="AU42" s="1">
        <f t="shared" ref="AU42:AU53" si="38">AT42*10000*AS42*0.67*AR42*AQ42</f>
        <v>3034884402.5161619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5.50477759629032</v>
      </c>
      <c r="E43" s="10">
        <f t="shared" ref="E43:E54" si="40">D42</f>
        <v>7.0363132419354804</v>
      </c>
      <c r="F43" s="7" t="s">
        <v>83</v>
      </c>
      <c r="G43" s="1">
        <v>2</v>
      </c>
      <c r="H43" s="9">
        <f t="shared" si="20"/>
        <v>5.50477759629032</v>
      </c>
      <c r="I43" s="9">
        <f t="shared" si="21"/>
        <v>278.65477759629027</v>
      </c>
      <c r="J43" s="9">
        <f t="shared" si="22"/>
        <v>3.523964015008537E-2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115.20192295762715</v>
      </c>
      <c r="P43" s="9">
        <f t="shared" si="25"/>
        <v>4.059674309624639</v>
      </c>
      <c r="Q43" s="12">
        <f t="shared" si="26"/>
        <v>0.97432183430991337</v>
      </c>
      <c r="R43" s="9">
        <f t="shared" si="27"/>
        <v>14.125500000000001</v>
      </c>
      <c r="S43" s="13">
        <f t="shared" si="28"/>
        <v>6.8976095310602337E-2</v>
      </c>
      <c r="T43" s="2">
        <f t="shared" si="29"/>
        <v>0.43</v>
      </c>
      <c r="U43" s="14">
        <f t="shared" si="30"/>
        <v>2.9659720983559006E-2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3.8079720983559003E-2</v>
      </c>
      <c r="AR43" s="9">
        <f t="shared" si="35"/>
        <v>136.875</v>
      </c>
      <c r="AS43" s="1">
        <f t="shared" si="36"/>
        <v>0.24</v>
      </c>
      <c r="AT43" s="1">
        <f t="shared" si="37"/>
        <v>515242.33333333331</v>
      </c>
      <c r="AU43" s="1">
        <f t="shared" si="38"/>
        <v>4318326471.3030348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5.8133229690357204</v>
      </c>
      <c r="E44" s="10">
        <f t="shared" si="40"/>
        <v>5.50477759629032</v>
      </c>
      <c r="F44" s="7" t="s">
        <v>83</v>
      </c>
      <c r="G44" s="1">
        <v>3</v>
      </c>
      <c r="H44" s="9">
        <f t="shared" si="20"/>
        <v>5.8133229690357204</v>
      </c>
      <c r="I44" s="9">
        <f t="shared" si="21"/>
        <v>278.96332296903569</v>
      </c>
      <c r="J44" s="9">
        <f t="shared" si="22"/>
        <v>3.6628223290114711E-2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169.99849864800254</v>
      </c>
      <c r="P44" s="9">
        <f t="shared" si="25"/>
        <v>6.2267429674633012</v>
      </c>
      <c r="Q44" s="12">
        <f t="shared" si="26"/>
        <v>1.4944183121911923</v>
      </c>
      <c r="R44" s="9">
        <f t="shared" si="27"/>
        <v>14.125500000000001</v>
      </c>
      <c r="S44" s="13">
        <f t="shared" si="28"/>
        <v>0.1057957815433926</v>
      </c>
      <c r="T44" s="2">
        <f t="shared" si="29"/>
        <v>0.43</v>
      </c>
      <c r="U44" s="14">
        <f t="shared" si="30"/>
        <v>4.5492186063658818E-2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5.3912186063658815E-2</v>
      </c>
      <c r="AR44" s="9">
        <f t="shared" si="35"/>
        <v>136.875</v>
      </c>
      <c r="AS44" s="1">
        <f t="shared" si="36"/>
        <v>0.24</v>
      </c>
      <c r="AT44" s="1">
        <f t="shared" si="37"/>
        <v>515242.33333333331</v>
      </c>
      <c r="AU44" s="1">
        <f t="shared" si="38"/>
        <v>6113763814.2104244</v>
      </c>
    </row>
    <row r="45" spans="1:48" x14ac:dyDescent="0.15">
      <c r="C45" s="7">
        <v>3</v>
      </c>
      <c r="D45" s="7">
        <f t="shared" si="39"/>
        <v>10.150347731741901</v>
      </c>
      <c r="E45" s="10">
        <f t="shared" si="40"/>
        <v>5.8133229690357204</v>
      </c>
      <c r="F45" s="7" t="s">
        <v>83</v>
      </c>
      <c r="G45" s="1">
        <v>4</v>
      </c>
      <c r="H45" s="9">
        <f t="shared" si="20"/>
        <v>10.150347731741901</v>
      </c>
      <c r="I45" s="9">
        <f t="shared" si="21"/>
        <v>283.30034773174185</v>
      </c>
      <c r="J45" s="9">
        <f t="shared" si="22"/>
        <v>6.2499206509694073E-2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222.62800568053925</v>
      </c>
      <c r="P45" s="9">
        <f t="shared" si="25"/>
        <v>13.914073701869368</v>
      </c>
      <c r="Q45" s="12">
        <f t="shared" si="26"/>
        <v>3.3393776884486481</v>
      </c>
      <c r="R45" s="9">
        <f t="shared" si="27"/>
        <v>14.125500000000001</v>
      </c>
      <c r="S45" s="13">
        <f t="shared" si="28"/>
        <v>0.23640775112021861</v>
      </c>
      <c r="T45" s="2">
        <f t="shared" si="29"/>
        <v>0.43</v>
      </c>
      <c r="U45" s="14">
        <f t="shared" si="30"/>
        <v>0.101655332981694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0.11007533298169402</v>
      </c>
      <c r="AR45" s="9">
        <f t="shared" si="35"/>
        <v>136.875</v>
      </c>
      <c r="AS45" s="1">
        <f t="shared" si="36"/>
        <v>0.24</v>
      </c>
      <c r="AT45" s="1">
        <f t="shared" si="37"/>
        <v>515242.33333333331</v>
      </c>
      <c r="AU45" s="1">
        <f t="shared" si="38"/>
        <v>12482791679.528715</v>
      </c>
    </row>
    <row r="46" spans="1:48" x14ac:dyDescent="0.15">
      <c r="C46" s="7">
        <v>4</v>
      </c>
      <c r="D46" s="7">
        <f t="shared" si="39"/>
        <v>13.2347918166667</v>
      </c>
      <c r="E46" s="10">
        <f t="shared" si="40"/>
        <v>10.150347731741901</v>
      </c>
      <c r="F46" s="7" t="s">
        <v>83</v>
      </c>
      <c r="G46" s="1">
        <v>5</v>
      </c>
      <c r="H46" s="9">
        <f t="shared" si="20"/>
        <v>13.2347918166667</v>
      </c>
      <c r="I46" s="9">
        <f t="shared" si="21"/>
        <v>286.38479181666668</v>
      </c>
      <c r="J46" s="9">
        <f t="shared" si="22"/>
        <v>9.0497215085781804E-2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198.2782353797364</v>
      </c>
      <c r="O46" s="9">
        <f t="shared" si="41"/>
        <v>69.291946598933492</v>
      </c>
      <c r="P46" s="9">
        <f t="shared" si="25"/>
        <v>6.2707281950761908</v>
      </c>
      <c r="Q46" s="12">
        <f t="shared" si="26"/>
        <v>1.5049747668182858</v>
      </c>
      <c r="R46" s="9">
        <f t="shared" si="27"/>
        <v>14.125500000000001</v>
      </c>
      <c r="S46" s="13">
        <f t="shared" si="28"/>
        <v>0.10654311470873851</v>
      </c>
      <c r="T46" s="2">
        <f t="shared" si="29"/>
        <v>0.43</v>
      </c>
      <c r="U46" s="14">
        <f t="shared" si="30"/>
        <v>4.5813539324757555E-2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5.4233539324757551E-2</v>
      </c>
      <c r="AR46" s="9">
        <f t="shared" si="35"/>
        <v>136.875</v>
      </c>
      <c r="AS46" s="1">
        <f t="shared" si="36"/>
        <v>0.24</v>
      </c>
      <c r="AT46" s="1">
        <f t="shared" si="37"/>
        <v>515242.33333333331</v>
      </c>
      <c r="AU46" s="1">
        <f t="shared" si="38"/>
        <v>6150206000.7128248</v>
      </c>
    </row>
    <row r="47" spans="1:48" x14ac:dyDescent="0.15">
      <c r="C47" s="7">
        <v>5</v>
      </c>
      <c r="D47" s="7">
        <f t="shared" si="39"/>
        <v>17.777469705483899</v>
      </c>
      <c r="E47" s="10">
        <f t="shared" si="40"/>
        <v>13.2347918166667</v>
      </c>
      <c r="F47" s="7" t="s">
        <v>85</v>
      </c>
      <c r="G47" s="1">
        <v>6</v>
      </c>
      <c r="H47" s="9">
        <f t="shared" si="20"/>
        <v>17.777469705483899</v>
      </c>
      <c r="I47" s="9">
        <f t="shared" si="21"/>
        <v>290.92746970548387</v>
      </c>
      <c r="J47" s="9">
        <f t="shared" si="22"/>
        <v>0.15388337300937677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121.87746840385732</v>
      </c>
      <c r="P47" s="9">
        <f t="shared" si="25"/>
        <v>18.754915931829306</v>
      </c>
      <c r="Q47" s="12">
        <f t="shared" si="26"/>
        <v>4.501179823639033</v>
      </c>
      <c r="R47" s="9">
        <f t="shared" si="27"/>
        <v>14.125500000000001</v>
      </c>
      <c r="S47" s="13">
        <f t="shared" si="28"/>
        <v>0.31865631826406376</v>
      </c>
      <c r="T47" s="2">
        <f t="shared" si="29"/>
        <v>0.43</v>
      </c>
      <c r="U47" s="14">
        <f t="shared" si="30"/>
        <v>0.13702221685354743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0.15254221685354744</v>
      </c>
      <c r="AR47" s="9">
        <f t="shared" si="35"/>
        <v>136.875</v>
      </c>
      <c r="AS47" s="1">
        <f t="shared" si="36"/>
        <v>0.24</v>
      </c>
      <c r="AT47" s="1">
        <f t="shared" si="37"/>
        <v>515242.33333333331</v>
      </c>
      <c r="AU47" s="1">
        <f t="shared" si="38"/>
        <v>17298632343.29707</v>
      </c>
    </row>
    <row r="48" spans="1:48" x14ac:dyDescent="0.15">
      <c r="C48" s="7">
        <v>6</v>
      </c>
      <c r="D48" s="7">
        <f t="shared" si="39"/>
        <v>21.309773848666701</v>
      </c>
      <c r="E48" s="10">
        <f t="shared" si="40"/>
        <v>17.777469705483899</v>
      </c>
      <c r="F48" s="7" t="s">
        <v>83</v>
      </c>
      <c r="G48" s="1">
        <v>7</v>
      </c>
      <c r="H48" s="9">
        <f t="shared" si="20"/>
        <v>21.309773848666701</v>
      </c>
      <c r="I48" s="9">
        <f t="shared" si="21"/>
        <v>294.45977384866666</v>
      </c>
      <c r="J48" s="9">
        <f t="shared" si="22"/>
        <v>0.22990686472660582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161.97880247202801</v>
      </c>
      <c r="P48" s="9">
        <f t="shared" si="25"/>
        <v>37.240038628514149</v>
      </c>
      <c r="Q48" s="12">
        <f t="shared" si="26"/>
        <v>8.9376092708433958</v>
      </c>
      <c r="R48" s="9">
        <f t="shared" si="27"/>
        <v>14.125500000000001</v>
      </c>
      <c r="S48" s="13">
        <f t="shared" si="28"/>
        <v>0.63272870134461756</v>
      </c>
      <c r="T48" s="2">
        <f t="shared" si="29"/>
        <v>0.43</v>
      </c>
      <c r="U48" s="14">
        <f t="shared" si="30"/>
        <v>0.27207334157818552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0.28767334157818553</v>
      </c>
      <c r="AR48" s="9">
        <f t="shared" si="35"/>
        <v>136.875</v>
      </c>
      <c r="AS48" s="1">
        <f t="shared" si="36"/>
        <v>0.24</v>
      </c>
      <c r="AT48" s="1">
        <f t="shared" si="37"/>
        <v>515242.33333333331</v>
      </c>
      <c r="AU48" s="1">
        <f t="shared" si="38"/>
        <v>32622807466.515579</v>
      </c>
    </row>
    <row r="49" spans="1:48" x14ac:dyDescent="0.15">
      <c r="C49" s="7">
        <v>7</v>
      </c>
      <c r="D49" s="7">
        <f t="shared" si="39"/>
        <v>25.329359228709698</v>
      </c>
      <c r="E49" s="10">
        <f t="shared" si="40"/>
        <v>21.309773848666701</v>
      </c>
      <c r="F49" s="7" t="s">
        <v>83</v>
      </c>
      <c r="G49" s="1">
        <v>8</v>
      </c>
      <c r="H49" s="9">
        <f t="shared" si="20"/>
        <v>25.329359228709698</v>
      </c>
      <c r="I49" s="9">
        <f t="shared" si="21"/>
        <v>298.47935922870965</v>
      </c>
      <c r="J49" s="9">
        <f t="shared" si="22"/>
        <v>0.35887654481803549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183.59501384351384</v>
      </c>
      <c r="P49" s="9">
        <f t="shared" si="25"/>
        <v>65.887944213979637</v>
      </c>
      <c r="Q49" s="12">
        <f t="shared" si="26"/>
        <v>15.813106611355112</v>
      </c>
      <c r="R49" s="9">
        <f t="shared" si="27"/>
        <v>14.125500000000001</v>
      </c>
      <c r="S49" s="13">
        <f t="shared" si="28"/>
        <v>1.1194723451456665</v>
      </c>
      <c r="T49" s="2">
        <f t="shared" si="29"/>
        <v>0.43</v>
      </c>
      <c r="U49" s="14">
        <f t="shared" si="30"/>
        <v>0.48137310841263659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0.49697310841263659</v>
      </c>
      <c r="AR49" s="9">
        <f t="shared" si="35"/>
        <v>136.875</v>
      </c>
      <c r="AS49" s="1">
        <f t="shared" si="36"/>
        <v>0.24</v>
      </c>
      <c r="AT49" s="1">
        <f t="shared" si="37"/>
        <v>515242.33333333331</v>
      </c>
      <c r="AU49" s="1">
        <f t="shared" si="38"/>
        <v>56357874326.616554</v>
      </c>
    </row>
    <row r="50" spans="1:48" x14ac:dyDescent="0.15">
      <c r="C50" s="7">
        <v>8</v>
      </c>
      <c r="D50" s="7">
        <f t="shared" si="39"/>
        <v>22.990811983871001</v>
      </c>
      <c r="E50" s="10">
        <f t="shared" si="40"/>
        <v>25.329359228709698</v>
      </c>
      <c r="F50" s="7" t="s">
        <v>83</v>
      </c>
      <c r="G50" s="1">
        <v>9</v>
      </c>
      <c r="H50" s="9">
        <f t="shared" si="20"/>
        <v>22.990811983871001</v>
      </c>
      <c r="I50" s="9">
        <f t="shared" si="21"/>
        <v>296.140811983871</v>
      </c>
      <c r="J50" s="9">
        <f t="shared" si="22"/>
        <v>0.27737666235613823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176.56331962953422</v>
      </c>
      <c r="P50" s="9">
        <f t="shared" si="25"/>
        <v>48.974544293360225</v>
      </c>
      <c r="Q50" s="12">
        <f t="shared" si="26"/>
        <v>11.753890630406454</v>
      </c>
      <c r="R50" s="9">
        <f t="shared" si="27"/>
        <v>14.125500000000001</v>
      </c>
      <c r="S50" s="13">
        <f t="shared" si="28"/>
        <v>0.83210439491745103</v>
      </c>
      <c r="T50" s="2">
        <f t="shared" si="29"/>
        <v>0.43</v>
      </c>
      <c r="U50" s="14">
        <f t="shared" si="30"/>
        <v>0.35780488981450392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0.37340488981450393</v>
      </c>
      <c r="AR50" s="9">
        <f t="shared" si="35"/>
        <v>136.875</v>
      </c>
      <c r="AS50" s="1">
        <f t="shared" si="36"/>
        <v>0.24</v>
      </c>
      <c r="AT50" s="1">
        <f t="shared" si="37"/>
        <v>515242.33333333331</v>
      </c>
      <c r="AU50" s="1">
        <f t="shared" si="38"/>
        <v>42344958905.979347</v>
      </c>
    </row>
    <row r="51" spans="1:48" x14ac:dyDescent="0.15">
      <c r="C51" s="7">
        <v>9</v>
      </c>
      <c r="D51" s="7">
        <f t="shared" si="39"/>
        <v>18.269794458</v>
      </c>
      <c r="E51" s="10">
        <f t="shared" si="40"/>
        <v>22.990811983871001</v>
      </c>
      <c r="F51" s="7" t="s">
        <v>83</v>
      </c>
      <c r="G51" s="1">
        <v>10</v>
      </c>
      <c r="H51" s="9">
        <f t="shared" si="20"/>
        <v>18.269794458</v>
      </c>
      <c r="I51" s="9">
        <f t="shared" si="21"/>
        <v>291.41979445799996</v>
      </c>
      <c r="J51" s="9">
        <f t="shared" si="22"/>
        <v>0.16283477231735011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186.44502533617401</v>
      </c>
      <c r="P51" s="9">
        <f t="shared" si="25"/>
        <v>30.359733250318467</v>
      </c>
      <c r="Q51" s="12">
        <f t="shared" si="26"/>
        <v>7.2863359800764318</v>
      </c>
      <c r="R51" s="9">
        <f t="shared" si="27"/>
        <v>14.125500000000001</v>
      </c>
      <c r="S51" s="13">
        <f t="shared" si="28"/>
        <v>0.51582853563246833</v>
      </c>
      <c r="T51" s="2">
        <f t="shared" si="29"/>
        <v>0.43</v>
      </c>
      <c r="U51" s="14">
        <f t="shared" si="30"/>
        <v>0.22180627032196137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0.23740627032196138</v>
      </c>
      <c r="AR51" s="9">
        <f t="shared" si="35"/>
        <v>136.875</v>
      </c>
      <c r="AS51" s="1">
        <f t="shared" si="36"/>
        <v>0.24</v>
      </c>
      <c r="AT51" s="1">
        <f t="shared" si="37"/>
        <v>515242.33333333331</v>
      </c>
      <c r="AU51" s="1">
        <f t="shared" si="38"/>
        <v>26922407914.36684</v>
      </c>
    </row>
    <row r="52" spans="1:48" x14ac:dyDescent="0.15">
      <c r="C52" s="7">
        <v>10</v>
      </c>
      <c r="D52" s="7">
        <f t="shared" si="39"/>
        <v>14.88844432</v>
      </c>
      <c r="E52" s="10">
        <f t="shared" si="40"/>
        <v>18.269794458</v>
      </c>
      <c r="F52" s="7" t="s">
        <v>83</v>
      </c>
      <c r="G52" s="1">
        <v>11</v>
      </c>
      <c r="H52" s="9">
        <f t="shared" si="20"/>
        <v>14.88844432</v>
      </c>
      <c r="I52" s="9">
        <f t="shared" si="21"/>
        <v>288.03844432</v>
      </c>
      <c r="J52" s="9">
        <f t="shared" si="22"/>
        <v>0.1100032594607873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148.28102748156277</v>
      </c>
      <c r="O52" s="9">
        <f t="shared" si="41"/>
        <v>66.660514604292757</v>
      </c>
      <c r="P52" s="9">
        <f t="shared" si="25"/>
        <v>7.3328738838056173</v>
      </c>
      <c r="Q52" s="12">
        <f t="shared" si="26"/>
        <v>1.7598897321133482</v>
      </c>
      <c r="R52" s="9">
        <f t="shared" si="27"/>
        <v>14.125500000000001</v>
      </c>
      <c r="S52" s="13">
        <f t="shared" si="28"/>
        <v>0.12458955308579152</v>
      </c>
      <c r="T52" s="2">
        <f t="shared" si="29"/>
        <v>0.43</v>
      </c>
      <c r="U52" s="14">
        <f t="shared" si="30"/>
        <v>5.3573507826890354E-2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6.1993507826890351E-2</v>
      </c>
      <c r="AR52" s="9">
        <f t="shared" si="35"/>
        <v>136.875</v>
      </c>
      <c r="AS52" s="1">
        <f t="shared" si="36"/>
        <v>0.24</v>
      </c>
      <c r="AT52" s="1">
        <f t="shared" si="37"/>
        <v>515242.33333333331</v>
      </c>
      <c r="AU52" s="1">
        <f t="shared" si="38"/>
        <v>7030203976.8982563</v>
      </c>
    </row>
    <row r="53" spans="1:48" x14ac:dyDescent="0.15">
      <c r="C53" s="7">
        <v>11</v>
      </c>
      <c r="D53" s="7">
        <f t="shared" si="39"/>
        <v>11.0964853918</v>
      </c>
      <c r="E53" s="10">
        <f t="shared" si="40"/>
        <v>14.88844432</v>
      </c>
      <c r="F53" s="7" t="s">
        <v>85</v>
      </c>
      <c r="G53" s="1">
        <v>12</v>
      </c>
      <c r="H53" s="9">
        <f t="shared" si="20"/>
        <v>11.0964853918</v>
      </c>
      <c r="I53" s="9">
        <f t="shared" si="21"/>
        <v>284.24648539179998</v>
      </c>
      <c r="J53" s="9">
        <f t="shared" si="22"/>
        <v>7.0074176856435202E-2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118.18389072048714</v>
      </c>
      <c r="P53" s="9">
        <f t="shared" si="25"/>
        <v>8.2816388599290267</v>
      </c>
      <c r="Q53" s="12">
        <f t="shared" si="26"/>
        <v>1.9875933263829664</v>
      </c>
      <c r="R53" s="9">
        <f t="shared" si="27"/>
        <v>14.125500000000001</v>
      </c>
      <c r="S53" s="13">
        <f t="shared" si="28"/>
        <v>0.14070959090885041</v>
      </c>
      <c r="T53" s="2">
        <f t="shared" si="29"/>
        <v>0.43</v>
      </c>
      <c r="U53" s="14">
        <f t="shared" si="30"/>
        <v>6.0505124090805676E-2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6.8925124090805687E-2</v>
      </c>
      <c r="AR53" s="9">
        <f t="shared" si="35"/>
        <v>136.875</v>
      </c>
      <c r="AS53" s="1">
        <f t="shared" si="36"/>
        <v>0.24</v>
      </c>
      <c r="AT53" s="1">
        <f t="shared" si="37"/>
        <v>515242.33333333331</v>
      </c>
      <c r="AU53" s="1">
        <f t="shared" si="38"/>
        <v>7816264936.071352</v>
      </c>
      <c r="AV53" s="1">
        <f>SUM(AU42:AU53)</f>
        <v>222493122238.01614</v>
      </c>
    </row>
    <row r="54" spans="1:48" x14ac:dyDescent="0.15">
      <c r="C54" s="7">
        <v>12</v>
      </c>
      <c r="D54" s="7">
        <f t="shared" si="39"/>
        <v>8.8817299735161299</v>
      </c>
      <c r="E54" s="10">
        <f t="shared" si="40"/>
        <v>11.0964853918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7.0363132419354804</v>
      </c>
      <c r="E58" s="7"/>
      <c r="F58" s="7"/>
      <c r="G58" s="1">
        <v>1</v>
      </c>
      <c r="H58" s="9">
        <f t="shared" ref="H58:H69" si="42">E59</f>
        <v>7.0363132419354804</v>
      </c>
      <c r="I58" s="9">
        <f t="shared" ref="I58:I69" si="43">H58+273.15</f>
        <v>280.18631324193547</v>
      </c>
      <c r="J58" s="9">
        <f t="shared" ref="J58:J69" si="44">EXP(($C$15*(I58-$C$13))/($C$16*I58*$C$13))</f>
        <v>4.2656082274573272E-2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4.2556551415932602E-3</v>
      </c>
      <c r="Q58" s="12">
        <f t="shared" ref="Q58:Q69" si="48">P58*$B$60</f>
        <v>8.0857447690271941E-4</v>
      </c>
      <c r="R58" s="9">
        <f t="shared" ref="R58:R69" si="49">L58*$B$60</f>
        <v>1.8955666666666669E-2</v>
      </c>
      <c r="S58" s="13">
        <f t="shared" ref="S58:S69" si="50">Q58/R58</f>
        <v>4.2656082274573265E-2</v>
      </c>
      <c r="T58" s="2">
        <f t="shared" ref="T58:T69" si="51">$B$59/100</f>
        <v>0.01</v>
      </c>
      <c r="U58" s="14">
        <f t="shared" ref="U58:U69" si="52">S58*T58</f>
        <v>4.2656082274573264E-4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1.2426560822745732E-2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1376913</v>
      </c>
      <c r="AU58" s="1">
        <f t="shared" ref="AU58:AU69" si="59">AT58*10000*AS58*0.67*AR58*AQ58</f>
        <v>217305798.95867419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5.50477759629032</v>
      </c>
      <c r="E59" s="10">
        <f t="shared" ref="E59:E70" si="61">D58</f>
        <v>7.0363132419354804</v>
      </c>
      <c r="F59" s="7" t="s">
        <v>83</v>
      </c>
      <c r="G59" s="1">
        <v>2</v>
      </c>
      <c r="H59" s="9">
        <f t="shared" si="42"/>
        <v>5.50477759629032</v>
      </c>
      <c r="I59" s="9">
        <f t="shared" si="43"/>
        <v>278.65477759629027</v>
      </c>
      <c r="J59" s="9">
        <f t="shared" si="44"/>
        <v>3.523964015008537E-2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0.19527767819174008</v>
      </c>
      <c r="P59" s="9">
        <f t="shared" si="47"/>
        <v>6.881515108821094E-3</v>
      </c>
      <c r="Q59" s="12">
        <f t="shared" si="48"/>
        <v>1.3074878706760078E-3</v>
      </c>
      <c r="R59" s="9">
        <f t="shared" si="49"/>
        <v>1.8955666666666669E-2</v>
      </c>
      <c r="S59" s="13">
        <f t="shared" si="50"/>
        <v>6.8976095310602337E-2</v>
      </c>
      <c r="T59" s="2">
        <f t="shared" si="51"/>
        <v>0.01</v>
      </c>
      <c r="U59" s="14">
        <f t="shared" si="52"/>
        <v>6.8976095310602334E-4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1.2689760953106024E-2</v>
      </c>
      <c r="AR59" s="9">
        <f t="shared" si="56"/>
        <v>9.9766666666666666</v>
      </c>
      <c r="AS59" s="1">
        <f t="shared" si="57"/>
        <v>0.19</v>
      </c>
      <c r="AT59" s="1">
        <f t="shared" si="58"/>
        <v>1376913</v>
      </c>
      <c r="AU59" s="1">
        <f t="shared" si="59"/>
        <v>221908433.22166997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5.8133229690357204</v>
      </c>
      <c r="E60" s="10">
        <f t="shared" si="61"/>
        <v>5.50477759629032</v>
      </c>
      <c r="F60" s="7" t="s">
        <v>83</v>
      </c>
      <c r="G60" s="1">
        <v>3</v>
      </c>
      <c r="H60" s="9">
        <f t="shared" si="42"/>
        <v>5.8133229690357204</v>
      </c>
      <c r="I60" s="9">
        <f t="shared" si="43"/>
        <v>278.96332296903569</v>
      </c>
      <c r="J60" s="9">
        <f t="shared" si="44"/>
        <v>3.6628223290114711E-2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0.28816282974958568</v>
      </c>
      <c r="P60" s="9">
        <f t="shared" si="47"/>
        <v>1.0554892471979134E-2</v>
      </c>
      <c r="Q60" s="12">
        <f t="shared" si="48"/>
        <v>2.0054295696760355E-3</v>
      </c>
      <c r="R60" s="9">
        <f t="shared" si="49"/>
        <v>1.8955666666666669E-2</v>
      </c>
      <c r="S60" s="13">
        <f t="shared" si="50"/>
        <v>0.10579578154339257</v>
      </c>
      <c r="T60" s="2">
        <f t="shared" si="51"/>
        <v>0.01</v>
      </c>
      <c r="U60" s="14">
        <f t="shared" si="52"/>
        <v>1.0579578154339257E-3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1.3057957815433925E-2</v>
      </c>
      <c r="AR60" s="9">
        <f t="shared" si="56"/>
        <v>9.9766666666666666</v>
      </c>
      <c r="AS60" s="1">
        <f t="shared" si="57"/>
        <v>0.19</v>
      </c>
      <c r="AT60" s="1">
        <f t="shared" si="58"/>
        <v>1376913</v>
      </c>
      <c r="AU60" s="1">
        <f t="shared" si="59"/>
        <v>228347166.71225795</v>
      </c>
    </row>
    <row r="61" spans="1:48" x14ac:dyDescent="0.15">
      <c r="C61" s="7">
        <v>3</v>
      </c>
      <c r="D61" s="7">
        <f t="shared" si="60"/>
        <v>10.150347731741901</v>
      </c>
      <c r="E61" s="10">
        <f t="shared" si="61"/>
        <v>5.8133229690357204</v>
      </c>
      <c r="F61" s="7" t="s">
        <v>83</v>
      </c>
      <c r="G61" s="1">
        <v>4</v>
      </c>
      <c r="H61" s="9">
        <f t="shared" si="42"/>
        <v>10.150347731741901</v>
      </c>
      <c r="I61" s="9">
        <f t="shared" si="43"/>
        <v>283.30034773174185</v>
      </c>
      <c r="J61" s="9">
        <f t="shared" si="44"/>
        <v>6.2499206509694073E-2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0.37737460394427319</v>
      </c>
      <c r="P61" s="9">
        <f t="shared" si="47"/>
        <v>2.3585613303427143E-2</v>
      </c>
      <c r="Q61" s="12">
        <f t="shared" si="48"/>
        <v>4.4812665276511574E-3</v>
      </c>
      <c r="R61" s="9">
        <f t="shared" si="49"/>
        <v>1.8955666666666669E-2</v>
      </c>
      <c r="S61" s="13">
        <f t="shared" si="50"/>
        <v>0.23640775112021858</v>
      </c>
      <c r="T61" s="2">
        <f t="shared" si="51"/>
        <v>0.01</v>
      </c>
      <c r="U61" s="14">
        <f t="shared" si="52"/>
        <v>2.3640775112021861E-3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1.4364077511202186E-2</v>
      </c>
      <c r="AR61" s="9">
        <f t="shared" si="56"/>
        <v>9.9766666666666666</v>
      </c>
      <c r="AS61" s="1">
        <f t="shared" si="57"/>
        <v>0.19</v>
      </c>
      <c r="AT61" s="1">
        <f t="shared" si="58"/>
        <v>1376913</v>
      </c>
      <c r="AU61" s="1">
        <f t="shared" si="59"/>
        <v>251187547.73747781</v>
      </c>
    </row>
    <row r="62" spans="1:48" x14ac:dyDescent="0.15">
      <c r="C62" s="7">
        <v>4</v>
      </c>
      <c r="D62" s="7">
        <f t="shared" si="60"/>
        <v>13.2347918166667</v>
      </c>
      <c r="E62" s="10">
        <f t="shared" si="61"/>
        <v>10.150347731741901</v>
      </c>
      <c r="F62" s="7" t="s">
        <v>83</v>
      </c>
      <c r="G62" s="1">
        <v>5</v>
      </c>
      <c r="H62" s="9">
        <f t="shared" si="42"/>
        <v>13.2347918166667</v>
      </c>
      <c r="I62" s="9">
        <f t="shared" si="43"/>
        <v>286.38479181666668</v>
      </c>
      <c r="J62" s="9">
        <f t="shared" si="44"/>
        <v>9.0497215085781804E-2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0.33609954110880375</v>
      </c>
      <c r="O62" s="9">
        <f t="shared" si="62"/>
        <v>0.11745611619870899</v>
      </c>
      <c r="P62" s="9">
        <f t="shared" si="47"/>
        <v>1.0629451410775148E-2</v>
      </c>
      <c r="Q62" s="12">
        <f t="shared" si="48"/>
        <v>2.019595768047278E-3</v>
      </c>
      <c r="R62" s="9">
        <f t="shared" si="49"/>
        <v>1.8955666666666669E-2</v>
      </c>
      <c r="S62" s="13">
        <f t="shared" si="50"/>
        <v>0.10654311470873852</v>
      </c>
      <c r="T62" s="2">
        <f t="shared" si="51"/>
        <v>0.01</v>
      </c>
      <c r="U62" s="14">
        <f t="shared" si="52"/>
        <v>1.0654311470873852E-3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1.3065431147087386E-2</v>
      </c>
      <c r="AR62" s="9">
        <f t="shared" si="56"/>
        <v>9.9766666666666666</v>
      </c>
      <c r="AS62" s="1">
        <f t="shared" si="57"/>
        <v>0.19</v>
      </c>
      <c r="AT62" s="1">
        <f t="shared" si="58"/>
        <v>1376913</v>
      </c>
      <c r="AU62" s="1">
        <f t="shared" si="59"/>
        <v>228477854.38433418</v>
      </c>
    </row>
    <row r="63" spans="1:48" x14ac:dyDescent="0.15">
      <c r="C63" s="7">
        <v>5</v>
      </c>
      <c r="D63" s="7">
        <f t="shared" si="60"/>
        <v>17.777469705483899</v>
      </c>
      <c r="E63" s="10">
        <f t="shared" si="61"/>
        <v>13.2347918166667</v>
      </c>
      <c r="F63" s="7" t="s">
        <v>85</v>
      </c>
      <c r="G63" s="1">
        <v>6</v>
      </c>
      <c r="H63" s="9">
        <f t="shared" si="42"/>
        <v>17.777469705483899</v>
      </c>
      <c r="I63" s="9">
        <f t="shared" si="43"/>
        <v>290.92746970548387</v>
      </c>
      <c r="J63" s="9">
        <f t="shared" si="44"/>
        <v>0.15388337300937677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0.20659333145460052</v>
      </c>
      <c r="P63" s="9">
        <f t="shared" si="47"/>
        <v>3.1791278685478104E-2</v>
      </c>
      <c r="Q63" s="12">
        <f t="shared" si="48"/>
        <v>6.0403429502408398E-3</v>
      </c>
      <c r="R63" s="9">
        <f t="shared" si="49"/>
        <v>1.8955666666666669E-2</v>
      </c>
      <c r="S63" s="13">
        <f t="shared" si="50"/>
        <v>0.31865631826406382</v>
      </c>
      <c r="T63" s="2">
        <f t="shared" si="51"/>
        <v>0.01</v>
      </c>
      <c r="U63" s="14">
        <f t="shared" si="52"/>
        <v>3.1865631826406382E-3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4"/>
        <v>1.17E-2</v>
      </c>
      <c r="AQ63" s="1">
        <f t="shared" si="55"/>
        <v>2.3286563182640638E-2</v>
      </c>
      <c r="AR63" s="9">
        <f t="shared" si="56"/>
        <v>9.9766666666666666</v>
      </c>
      <c r="AS63" s="1">
        <f t="shared" si="57"/>
        <v>0.19</v>
      </c>
      <c r="AT63" s="1">
        <f t="shared" si="58"/>
        <v>1376913</v>
      </c>
      <c r="AU63" s="1">
        <f t="shared" si="59"/>
        <v>407216871.15094024</v>
      </c>
    </row>
    <row r="64" spans="1:48" x14ac:dyDescent="0.15">
      <c r="C64" s="7">
        <v>6</v>
      </c>
      <c r="D64" s="7">
        <f t="shared" si="60"/>
        <v>21.309773848666701</v>
      </c>
      <c r="E64" s="10">
        <f t="shared" si="61"/>
        <v>17.777469705483899</v>
      </c>
      <c r="F64" s="7" t="s">
        <v>83</v>
      </c>
      <c r="G64" s="1">
        <v>7</v>
      </c>
      <c r="H64" s="9">
        <f t="shared" si="42"/>
        <v>21.309773848666701</v>
      </c>
      <c r="I64" s="9">
        <f t="shared" si="43"/>
        <v>294.45977384866666</v>
      </c>
      <c r="J64" s="9">
        <f t="shared" si="44"/>
        <v>0.22990686472660582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0.27456871943578909</v>
      </c>
      <c r="P64" s="9">
        <f t="shared" si="47"/>
        <v>6.3125233437481346E-2</v>
      </c>
      <c r="Q64" s="12">
        <f t="shared" si="48"/>
        <v>1.1993794353121456E-2</v>
      </c>
      <c r="R64" s="9">
        <f t="shared" si="49"/>
        <v>1.8955666666666669E-2</v>
      </c>
      <c r="S64" s="13">
        <f t="shared" si="50"/>
        <v>0.63272870134461745</v>
      </c>
      <c r="T64" s="2">
        <f t="shared" si="51"/>
        <v>0.01</v>
      </c>
      <c r="U64" s="14">
        <f t="shared" si="52"/>
        <v>6.3272870134461747E-3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2.6427287013446175E-2</v>
      </c>
      <c r="AR64" s="9">
        <f t="shared" si="56"/>
        <v>9.9766666666666666</v>
      </c>
      <c r="AS64" s="1">
        <f t="shared" si="57"/>
        <v>0.19</v>
      </c>
      <c r="AT64" s="1">
        <f t="shared" si="58"/>
        <v>1376913</v>
      </c>
      <c r="AU64" s="1">
        <f t="shared" si="59"/>
        <v>462139348.18195379</v>
      </c>
    </row>
    <row r="65" spans="1:48" x14ac:dyDescent="0.15">
      <c r="C65" s="7">
        <v>7</v>
      </c>
      <c r="D65" s="7">
        <f t="shared" si="60"/>
        <v>25.329359228709698</v>
      </c>
      <c r="E65" s="10">
        <f t="shared" si="61"/>
        <v>21.309773848666701</v>
      </c>
      <c r="F65" s="7" t="s">
        <v>83</v>
      </c>
      <c r="G65" s="1">
        <v>8</v>
      </c>
      <c r="H65" s="9">
        <f t="shared" si="42"/>
        <v>25.329359228709698</v>
      </c>
      <c r="I65" s="9">
        <f t="shared" si="43"/>
        <v>298.47935922870965</v>
      </c>
      <c r="J65" s="9">
        <f t="shared" si="44"/>
        <v>0.35887654481803549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0.31121015266497443</v>
      </c>
      <c r="P65" s="9">
        <f t="shared" si="47"/>
        <v>0.11168602430069936</v>
      </c>
      <c r="Q65" s="12">
        <f t="shared" si="48"/>
        <v>2.1220344617132878E-2</v>
      </c>
      <c r="R65" s="9">
        <f t="shared" si="49"/>
        <v>1.8955666666666669E-2</v>
      </c>
      <c r="S65" s="13">
        <f t="shared" si="50"/>
        <v>1.1194723451456667</v>
      </c>
      <c r="T65" s="2">
        <f t="shared" si="51"/>
        <v>0.01</v>
      </c>
      <c r="U65" s="14">
        <f t="shared" si="52"/>
        <v>1.1194723451456667E-2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3.1294723451456667E-2</v>
      </c>
      <c r="AR65" s="9">
        <f t="shared" si="56"/>
        <v>9.9766666666666666</v>
      </c>
      <c r="AS65" s="1">
        <f t="shared" si="57"/>
        <v>0.19</v>
      </c>
      <c r="AT65" s="1">
        <f t="shared" si="58"/>
        <v>1376913</v>
      </c>
      <c r="AU65" s="1">
        <f t="shared" si="59"/>
        <v>547257200.10654783</v>
      </c>
    </row>
    <row r="66" spans="1:48" x14ac:dyDescent="0.15">
      <c r="C66" s="7">
        <v>8</v>
      </c>
      <c r="D66" s="7">
        <f t="shared" si="60"/>
        <v>22.990811983871001</v>
      </c>
      <c r="E66" s="10">
        <f t="shared" si="61"/>
        <v>25.329359228709698</v>
      </c>
      <c r="F66" s="7" t="s">
        <v>83</v>
      </c>
      <c r="G66" s="1">
        <v>9</v>
      </c>
      <c r="H66" s="9">
        <f t="shared" si="42"/>
        <v>22.990811983871001</v>
      </c>
      <c r="I66" s="9">
        <f t="shared" si="43"/>
        <v>296.140811983871</v>
      </c>
      <c r="J66" s="9">
        <f t="shared" si="44"/>
        <v>0.27737666235613823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0.29929079503094175</v>
      </c>
      <c r="P66" s="9">
        <f t="shared" si="47"/>
        <v>8.3016281799597705E-2</v>
      </c>
      <c r="Q66" s="12">
        <f t="shared" si="48"/>
        <v>1.5773093541923563E-2</v>
      </c>
      <c r="R66" s="9">
        <f t="shared" si="49"/>
        <v>1.8955666666666669E-2</v>
      </c>
      <c r="S66" s="13">
        <f t="shared" si="50"/>
        <v>0.83210439491745092</v>
      </c>
      <c r="T66" s="2">
        <f t="shared" si="51"/>
        <v>0.01</v>
      </c>
      <c r="U66" s="14">
        <f t="shared" si="52"/>
        <v>8.32104394917451E-3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2.842104394917451E-2</v>
      </c>
      <c r="AR66" s="9">
        <f t="shared" si="56"/>
        <v>9.9766666666666666</v>
      </c>
      <c r="AS66" s="1">
        <f t="shared" si="57"/>
        <v>0.19</v>
      </c>
      <c r="AT66" s="1">
        <f t="shared" si="58"/>
        <v>1376913</v>
      </c>
      <c r="AU66" s="1">
        <f t="shared" si="59"/>
        <v>497004581.61442596</v>
      </c>
    </row>
    <row r="67" spans="1:48" x14ac:dyDescent="0.15">
      <c r="C67" s="7">
        <v>9</v>
      </c>
      <c r="D67" s="7">
        <f t="shared" si="60"/>
        <v>18.269794458</v>
      </c>
      <c r="E67" s="10">
        <f t="shared" si="61"/>
        <v>22.990811983871001</v>
      </c>
      <c r="F67" s="7" t="s">
        <v>83</v>
      </c>
      <c r="G67" s="1">
        <v>10</v>
      </c>
      <c r="H67" s="9">
        <f t="shared" si="42"/>
        <v>18.269794458</v>
      </c>
      <c r="I67" s="9">
        <f t="shared" si="43"/>
        <v>291.41979445799996</v>
      </c>
      <c r="J67" s="9">
        <f t="shared" si="44"/>
        <v>0.16283477231735011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0.31604117989801073</v>
      </c>
      <c r="P67" s="9">
        <f t="shared" si="47"/>
        <v>5.1462493571599259E-2</v>
      </c>
      <c r="Q67" s="12">
        <f t="shared" si="48"/>
        <v>9.7778737786038596E-3</v>
      </c>
      <c r="R67" s="9">
        <f t="shared" si="49"/>
        <v>1.8955666666666669E-2</v>
      </c>
      <c r="S67" s="13">
        <f t="shared" si="50"/>
        <v>0.51582853563246833</v>
      </c>
      <c r="T67" s="2">
        <f t="shared" si="51"/>
        <v>0.01</v>
      </c>
      <c r="U67" s="14">
        <f t="shared" si="52"/>
        <v>5.1582853563246836E-3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2.5258285356324683E-2</v>
      </c>
      <c r="AR67" s="9">
        <f t="shared" si="56"/>
        <v>9.9766666666666666</v>
      </c>
      <c r="AS67" s="1">
        <f t="shared" si="57"/>
        <v>0.19</v>
      </c>
      <c r="AT67" s="1">
        <f t="shared" si="58"/>
        <v>1376913</v>
      </c>
      <c r="AU67" s="1">
        <f t="shared" si="59"/>
        <v>441696778.21361476</v>
      </c>
    </row>
    <row r="68" spans="1:48" x14ac:dyDescent="0.15">
      <c r="C68" s="7">
        <v>10</v>
      </c>
      <c r="D68" s="7">
        <f t="shared" si="60"/>
        <v>14.88844432</v>
      </c>
      <c r="E68" s="10">
        <f t="shared" si="61"/>
        <v>18.269794458</v>
      </c>
      <c r="F68" s="7" t="s">
        <v>83</v>
      </c>
      <c r="G68" s="1">
        <v>11</v>
      </c>
      <c r="H68" s="9">
        <f t="shared" si="42"/>
        <v>14.88844432</v>
      </c>
      <c r="I68" s="9">
        <f t="shared" si="43"/>
        <v>288.03844432</v>
      </c>
      <c r="J68" s="9">
        <f t="shared" si="44"/>
        <v>0.1100032594607873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0.25134975201009085</v>
      </c>
      <c r="O68" s="9">
        <f t="shared" si="62"/>
        <v>0.11299560098298728</v>
      </c>
      <c r="P68" s="9">
        <f t="shared" si="47"/>
        <v>1.2429884412859141E-2</v>
      </c>
      <c r="Q68" s="12">
        <f t="shared" si="48"/>
        <v>2.3616780384432367E-3</v>
      </c>
      <c r="R68" s="9">
        <f t="shared" si="49"/>
        <v>1.8955666666666669E-2</v>
      </c>
      <c r="S68" s="13">
        <f t="shared" si="50"/>
        <v>0.12458955308579157</v>
      </c>
      <c r="T68" s="2">
        <f t="shared" si="51"/>
        <v>0.01</v>
      </c>
      <c r="U68" s="14">
        <f t="shared" si="52"/>
        <v>1.2458955308579157E-3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1.3245895530857916E-2</v>
      </c>
      <c r="AR68" s="9">
        <f t="shared" si="56"/>
        <v>9.9766666666666666</v>
      </c>
      <c r="AS68" s="1">
        <f t="shared" si="57"/>
        <v>0.19</v>
      </c>
      <c r="AT68" s="1">
        <f t="shared" si="58"/>
        <v>1376913</v>
      </c>
      <c r="AU68" s="1">
        <f t="shared" si="59"/>
        <v>231633671.80302483</v>
      </c>
    </row>
    <row r="69" spans="1:48" x14ac:dyDescent="0.15">
      <c r="C69" s="7">
        <v>11</v>
      </c>
      <c r="D69" s="7">
        <f t="shared" si="60"/>
        <v>11.0964853918</v>
      </c>
      <c r="E69" s="10">
        <f t="shared" si="61"/>
        <v>14.88844432</v>
      </c>
      <c r="F69" s="7" t="s">
        <v>85</v>
      </c>
      <c r="G69" s="1">
        <v>12</v>
      </c>
      <c r="H69" s="9">
        <f t="shared" si="42"/>
        <v>11.0964853918</v>
      </c>
      <c r="I69" s="9">
        <f t="shared" si="43"/>
        <v>284.24648539179998</v>
      </c>
      <c r="J69" s="9">
        <f t="shared" si="44"/>
        <v>7.0074176856435202E-2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0.20033238323679481</v>
      </c>
      <c r="P69" s="9">
        <f t="shared" si="47"/>
        <v>1.4038126853006315E-2</v>
      </c>
      <c r="Q69" s="12">
        <f t="shared" si="48"/>
        <v>2.6672441020711996E-3</v>
      </c>
      <c r="R69" s="9">
        <f t="shared" si="49"/>
        <v>1.8955666666666669E-2</v>
      </c>
      <c r="S69" s="13">
        <f t="shared" si="50"/>
        <v>0.14070959090885043</v>
      </c>
      <c r="T69" s="2">
        <f t="shared" si="51"/>
        <v>0.01</v>
      </c>
      <c r="U69" s="14">
        <f t="shared" si="52"/>
        <v>1.4070959090885045E-3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1.3407095909088505E-2</v>
      </c>
      <c r="AR69" s="9">
        <f t="shared" si="56"/>
        <v>9.9766666666666666</v>
      </c>
      <c r="AS69" s="1">
        <f t="shared" si="57"/>
        <v>0.19</v>
      </c>
      <c r="AT69" s="1">
        <f t="shared" si="58"/>
        <v>1376913</v>
      </c>
      <c r="AU69" s="1">
        <f t="shared" si="59"/>
        <v>234452615.63499159</v>
      </c>
      <c r="AV69" s="1">
        <f>SUM(AU58:AU69)</f>
        <v>3968627867.7199135</v>
      </c>
    </row>
    <row r="70" spans="1:48" x14ac:dyDescent="0.15">
      <c r="C70" s="7">
        <v>12</v>
      </c>
      <c r="D70" s="7">
        <f t="shared" si="60"/>
        <v>8.8817299735161299</v>
      </c>
      <c r="E70" s="10">
        <f t="shared" si="61"/>
        <v>11.0964853918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7.0363132419354804</v>
      </c>
      <c r="E73" s="7"/>
      <c r="F73" s="7"/>
      <c r="G73" s="1">
        <v>1</v>
      </c>
      <c r="H73" s="9">
        <f t="shared" ref="H73:H84" si="63">E74</f>
        <v>7.0363132419354804</v>
      </c>
      <c r="I73" s="9">
        <f t="shared" ref="I73:I84" si="64">H73+273.15</f>
        <v>280.18631324193547</v>
      </c>
      <c r="J73" s="9">
        <f t="shared" ref="J73:J84" si="65">EXP(($C$15*(I73-$C$13))/($C$16*I73*$C$13))</f>
        <v>4.2656082274573272E-2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4.6708410090657735E-3</v>
      </c>
      <c r="Q73" s="12">
        <f t="shared" ref="Q73:Q84" si="69">P73*$B$75</f>
        <v>8.4075138163183924E-4</v>
      </c>
      <c r="R73" s="9">
        <f t="shared" ref="R73:R84" si="70">L73*$B$75</f>
        <v>1.9710000000000002E-2</v>
      </c>
      <c r="S73" s="13">
        <f t="shared" ref="S73:S84" si="71">Q73/R73</f>
        <v>4.2656082274573272E-2</v>
      </c>
      <c r="T73" s="2">
        <f t="shared" ref="T73:T84" si="72">$B$74/100</f>
        <v>0.01</v>
      </c>
      <c r="U73" s="14">
        <f t="shared" ref="U73:U84" si="73">S73*T73</f>
        <v>4.2656082274573274E-4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1.3026560822745732E-2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250798.5</v>
      </c>
      <c r="AU73" s="1">
        <f t="shared" ref="AU73:AU84" si="80">AT73*10000*AS73*0.67*AR73*AQ73</f>
        <v>43143575.41035749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5.50477759629032</v>
      </c>
      <c r="E74" s="10">
        <f t="shared" ref="E74:E85" si="82">D73</f>
        <v>7.0363132419354804</v>
      </c>
      <c r="F74" s="7" t="s">
        <v>83</v>
      </c>
      <c r="G74" s="1">
        <v>2</v>
      </c>
      <c r="H74" s="9">
        <f t="shared" si="63"/>
        <v>5.50477759629032</v>
      </c>
      <c r="I74" s="9">
        <f t="shared" si="64"/>
        <v>278.65477759629027</v>
      </c>
      <c r="J74" s="9">
        <f t="shared" si="65"/>
        <v>3.523964015008537E-2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0.21432915899093424</v>
      </c>
      <c r="P74" s="9">
        <f t="shared" si="68"/>
        <v>7.5528824365109571E-3</v>
      </c>
      <c r="Q74" s="12">
        <f t="shared" si="69"/>
        <v>1.3595188385719722E-3</v>
      </c>
      <c r="R74" s="9">
        <f t="shared" si="70"/>
        <v>1.9710000000000002E-2</v>
      </c>
      <c r="S74" s="13">
        <f t="shared" si="71"/>
        <v>6.8976095310602337E-2</v>
      </c>
      <c r="T74" s="2">
        <f t="shared" si="72"/>
        <v>0.01</v>
      </c>
      <c r="U74" s="14">
        <f t="shared" si="73"/>
        <v>6.8976095310602334E-4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1.3289760953106024E-2</v>
      </c>
      <c r="AR74" s="9">
        <f t="shared" si="77"/>
        <v>10.950000000000001</v>
      </c>
      <c r="AS74" s="1">
        <f t="shared" si="78"/>
        <v>0.18</v>
      </c>
      <c r="AT74" s="1">
        <f t="shared" si="79"/>
        <v>250798.5</v>
      </c>
      <c r="AU74" s="1">
        <f t="shared" si="80"/>
        <v>44015286.28068848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5.8133229690357204</v>
      </c>
      <c r="E75" s="10">
        <f t="shared" si="82"/>
        <v>5.50477759629032</v>
      </c>
      <c r="F75" s="7" t="s">
        <v>83</v>
      </c>
      <c r="G75" s="1">
        <v>3</v>
      </c>
      <c r="H75" s="9">
        <f t="shared" si="63"/>
        <v>5.8133229690357204</v>
      </c>
      <c r="I75" s="9">
        <f t="shared" si="64"/>
        <v>278.96332296903569</v>
      </c>
      <c r="J75" s="9">
        <f t="shared" si="65"/>
        <v>3.6628223290114711E-2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0.31627627655442325</v>
      </c>
      <c r="P75" s="9">
        <f t="shared" si="68"/>
        <v>1.1584638079001487E-2</v>
      </c>
      <c r="Q75" s="12">
        <f t="shared" si="69"/>
        <v>2.0852348542202675E-3</v>
      </c>
      <c r="R75" s="9">
        <f t="shared" si="70"/>
        <v>1.9710000000000002E-2</v>
      </c>
      <c r="S75" s="13">
        <f t="shared" si="71"/>
        <v>0.10579578154339256</v>
      </c>
      <c r="T75" s="2">
        <f t="shared" si="72"/>
        <v>0.01</v>
      </c>
      <c r="U75" s="14">
        <f t="shared" si="73"/>
        <v>1.0579578154339257E-3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1.3657957815433925E-2</v>
      </c>
      <c r="AR75" s="9">
        <f t="shared" si="77"/>
        <v>10.950000000000001</v>
      </c>
      <c r="AS75" s="1">
        <f t="shared" si="78"/>
        <v>0.18</v>
      </c>
      <c r="AT75" s="1">
        <f t="shared" si="79"/>
        <v>250798.5</v>
      </c>
      <c r="AU75" s="1">
        <f t="shared" si="80"/>
        <v>45234743.151297286</v>
      </c>
    </row>
    <row r="76" spans="1:48" x14ac:dyDescent="0.15">
      <c r="C76" s="7">
        <v>3</v>
      </c>
      <c r="D76" s="7">
        <f t="shared" si="81"/>
        <v>10.150347731741901</v>
      </c>
      <c r="E76" s="10">
        <f t="shared" si="82"/>
        <v>5.8133229690357204</v>
      </c>
      <c r="F76" s="7" t="s">
        <v>83</v>
      </c>
      <c r="G76" s="1">
        <v>4</v>
      </c>
      <c r="H76" s="9">
        <f t="shared" si="63"/>
        <v>10.150347731741901</v>
      </c>
      <c r="I76" s="9">
        <f t="shared" si="64"/>
        <v>283.30034773174185</v>
      </c>
      <c r="J76" s="9">
        <f t="shared" si="65"/>
        <v>6.2499206509694073E-2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0.41419163847542179</v>
      </c>
      <c r="P76" s="9">
        <f t="shared" si="68"/>
        <v>2.5886648747663936E-2</v>
      </c>
      <c r="Q76" s="12">
        <f t="shared" si="69"/>
        <v>4.6595967745795084E-3</v>
      </c>
      <c r="R76" s="9">
        <f t="shared" si="70"/>
        <v>1.9710000000000002E-2</v>
      </c>
      <c r="S76" s="13">
        <f t="shared" si="71"/>
        <v>0.23640775112021856</v>
      </c>
      <c r="T76" s="2">
        <f t="shared" si="72"/>
        <v>0.01</v>
      </c>
      <c r="U76" s="14">
        <f t="shared" si="73"/>
        <v>2.3640775112021856E-3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1.4964077511202186E-2</v>
      </c>
      <c r="AR76" s="9">
        <f t="shared" si="77"/>
        <v>10.950000000000001</v>
      </c>
      <c r="AS76" s="1">
        <f t="shared" si="78"/>
        <v>0.18</v>
      </c>
      <c r="AT76" s="1">
        <f t="shared" si="79"/>
        <v>250798.5</v>
      </c>
      <c r="AU76" s="1">
        <f t="shared" si="80"/>
        <v>49560572.075454839</v>
      </c>
    </row>
    <row r="77" spans="1:48" x14ac:dyDescent="0.15">
      <c r="C77" s="7">
        <v>4</v>
      </c>
      <c r="D77" s="7">
        <f t="shared" si="81"/>
        <v>13.2347918166667</v>
      </c>
      <c r="E77" s="10">
        <f t="shared" si="82"/>
        <v>10.150347731741901</v>
      </c>
      <c r="F77" s="7" t="s">
        <v>83</v>
      </c>
      <c r="G77" s="1">
        <v>5</v>
      </c>
      <c r="H77" s="9">
        <f t="shared" si="63"/>
        <v>13.2347918166667</v>
      </c>
      <c r="I77" s="9">
        <f t="shared" si="64"/>
        <v>286.38479181666668</v>
      </c>
      <c r="J77" s="9">
        <f t="shared" si="65"/>
        <v>9.0497215085781804E-2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0.36888974024136995</v>
      </c>
      <c r="O77" s="9">
        <f t="shared" si="83"/>
        <v>0.12891524948638788</v>
      </c>
      <c r="P77" s="9">
        <f t="shared" si="68"/>
        <v>1.1666471060606866E-2</v>
      </c>
      <c r="Q77" s="12">
        <f t="shared" si="69"/>
        <v>2.0999647909092358E-3</v>
      </c>
      <c r="R77" s="9">
        <f t="shared" si="70"/>
        <v>1.9710000000000002E-2</v>
      </c>
      <c r="S77" s="13">
        <f t="shared" si="71"/>
        <v>0.10654311470873849</v>
      </c>
      <c r="T77" s="2">
        <f t="shared" si="72"/>
        <v>0.01</v>
      </c>
      <c r="U77" s="14">
        <f t="shared" si="73"/>
        <v>1.065431147087385E-3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1.3665431147087384E-2</v>
      </c>
      <c r="AR77" s="9">
        <f t="shared" si="77"/>
        <v>10.950000000000001</v>
      </c>
      <c r="AS77" s="1">
        <f t="shared" si="78"/>
        <v>0.18</v>
      </c>
      <c r="AT77" s="1">
        <f t="shared" si="79"/>
        <v>250798.5</v>
      </c>
      <c r="AU77" s="1">
        <f t="shared" si="80"/>
        <v>45259494.599676095</v>
      </c>
    </row>
    <row r="78" spans="1:48" x14ac:dyDescent="0.15">
      <c r="C78" s="7">
        <v>5</v>
      </c>
      <c r="D78" s="7">
        <f t="shared" si="81"/>
        <v>17.777469705483899</v>
      </c>
      <c r="E78" s="10">
        <f t="shared" si="82"/>
        <v>13.2347918166667</v>
      </c>
      <c r="F78" s="7" t="s">
        <v>85</v>
      </c>
      <c r="G78" s="1">
        <v>6</v>
      </c>
      <c r="H78" s="9">
        <f t="shared" si="63"/>
        <v>17.777469705483899</v>
      </c>
      <c r="I78" s="9">
        <f t="shared" si="64"/>
        <v>290.92746970548387</v>
      </c>
      <c r="J78" s="9">
        <f t="shared" si="65"/>
        <v>0.15388337300937677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0.22674877842578103</v>
      </c>
      <c r="P78" s="9">
        <f t="shared" si="68"/>
        <v>3.4892866849914987E-2</v>
      </c>
      <c r="Q78" s="12">
        <f t="shared" si="69"/>
        <v>6.2807160329846979E-3</v>
      </c>
      <c r="R78" s="9">
        <f t="shared" si="70"/>
        <v>1.9710000000000002E-2</v>
      </c>
      <c r="S78" s="13">
        <f t="shared" si="71"/>
        <v>0.31865631826406376</v>
      </c>
      <c r="T78" s="2">
        <f t="shared" si="72"/>
        <v>0.01</v>
      </c>
      <c r="U78" s="14">
        <f t="shared" si="73"/>
        <v>3.1865631826406378E-3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5"/>
        <v>1.0799999999999999E-2</v>
      </c>
      <c r="AQ78" s="1">
        <f t="shared" si="76"/>
        <v>2.478656318264064E-2</v>
      </c>
      <c r="AR78" s="9">
        <f t="shared" si="77"/>
        <v>10.950000000000001</v>
      </c>
      <c r="AS78" s="1">
        <f t="shared" si="78"/>
        <v>0.18</v>
      </c>
      <c r="AT78" s="1">
        <f t="shared" si="79"/>
        <v>250798.5</v>
      </c>
      <c r="AU78" s="1">
        <f t="shared" si="80"/>
        <v>82092347.503310055</v>
      </c>
    </row>
    <row r="79" spans="1:48" x14ac:dyDescent="0.15">
      <c r="C79" s="7">
        <v>6</v>
      </c>
      <c r="D79" s="7">
        <f t="shared" si="81"/>
        <v>21.309773848666701</v>
      </c>
      <c r="E79" s="10">
        <f t="shared" si="82"/>
        <v>17.777469705483899</v>
      </c>
      <c r="F79" s="7" t="s">
        <v>83</v>
      </c>
      <c r="G79" s="1">
        <v>7</v>
      </c>
      <c r="H79" s="9">
        <f t="shared" si="63"/>
        <v>21.309773848666701</v>
      </c>
      <c r="I79" s="9">
        <f t="shared" si="64"/>
        <v>294.45977384866666</v>
      </c>
      <c r="J79" s="9">
        <f t="shared" si="65"/>
        <v>0.22990686472660582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0.30135591157586605</v>
      </c>
      <c r="P79" s="9">
        <f t="shared" si="68"/>
        <v>6.9283792797235622E-2</v>
      </c>
      <c r="Q79" s="12">
        <f t="shared" si="69"/>
        <v>1.2471082703502412E-2</v>
      </c>
      <c r="R79" s="9">
        <f t="shared" si="70"/>
        <v>1.9710000000000002E-2</v>
      </c>
      <c r="S79" s="13">
        <f t="shared" si="71"/>
        <v>0.63272870134461756</v>
      </c>
      <c r="T79" s="2">
        <f t="shared" si="72"/>
        <v>0.01</v>
      </c>
      <c r="U79" s="14">
        <f t="shared" si="73"/>
        <v>6.3272870134461756E-3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2.7927287013446177E-2</v>
      </c>
      <c r="AR79" s="9">
        <f t="shared" si="77"/>
        <v>10.950000000000001</v>
      </c>
      <c r="AS79" s="1">
        <f t="shared" si="78"/>
        <v>0.18</v>
      </c>
      <c r="AT79" s="1">
        <f t="shared" si="79"/>
        <v>250798.5</v>
      </c>
      <c r="AU79" s="1">
        <f t="shared" si="80"/>
        <v>92494329.82859616</v>
      </c>
    </row>
    <row r="80" spans="1:48" x14ac:dyDescent="0.15">
      <c r="C80" s="7">
        <v>7</v>
      </c>
      <c r="D80" s="7">
        <f t="shared" si="81"/>
        <v>25.329359228709698</v>
      </c>
      <c r="E80" s="10">
        <f t="shared" si="82"/>
        <v>21.309773848666701</v>
      </c>
      <c r="F80" s="7" t="s">
        <v>83</v>
      </c>
      <c r="G80" s="1">
        <v>8</v>
      </c>
      <c r="H80" s="9">
        <f t="shared" si="63"/>
        <v>25.329359228709698</v>
      </c>
      <c r="I80" s="9">
        <f t="shared" si="64"/>
        <v>298.47935922870965</v>
      </c>
      <c r="J80" s="9">
        <f t="shared" si="65"/>
        <v>0.35887654481803549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0.34157211877863047</v>
      </c>
      <c r="P80" s="9">
        <f t="shared" si="68"/>
        <v>0.12258222179345052</v>
      </c>
      <c r="Q80" s="12">
        <f t="shared" si="69"/>
        <v>2.2064799922821093E-2</v>
      </c>
      <c r="R80" s="9">
        <f t="shared" si="70"/>
        <v>1.9710000000000002E-2</v>
      </c>
      <c r="S80" s="13">
        <f t="shared" si="71"/>
        <v>1.1194723451456667</v>
      </c>
      <c r="T80" s="2">
        <f t="shared" si="72"/>
        <v>0.01</v>
      </c>
      <c r="U80" s="14">
        <f t="shared" si="73"/>
        <v>1.1194723451456667E-2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3.2794723451456669E-2</v>
      </c>
      <c r="AR80" s="9">
        <f t="shared" si="77"/>
        <v>10.950000000000001</v>
      </c>
      <c r="AS80" s="1">
        <f t="shared" si="78"/>
        <v>0.18</v>
      </c>
      <c r="AT80" s="1">
        <f t="shared" si="79"/>
        <v>250798.5</v>
      </c>
      <c r="AU80" s="1">
        <f t="shared" si="80"/>
        <v>108615132.07839243</v>
      </c>
    </row>
    <row r="81" spans="1:48" x14ac:dyDescent="0.15">
      <c r="C81" s="7">
        <v>8</v>
      </c>
      <c r="D81" s="7">
        <f t="shared" si="81"/>
        <v>22.990811983871001</v>
      </c>
      <c r="E81" s="10">
        <f t="shared" si="82"/>
        <v>25.329359228709698</v>
      </c>
      <c r="F81" s="7" t="s">
        <v>83</v>
      </c>
      <c r="G81" s="1">
        <v>9</v>
      </c>
      <c r="H81" s="9">
        <f t="shared" si="63"/>
        <v>22.990811983871001</v>
      </c>
      <c r="I81" s="9">
        <f t="shared" si="64"/>
        <v>296.140811983871</v>
      </c>
      <c r="J81" s="9">
        <f t="shared" si="65"/>
        <v>0.27737666235613823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0.32848989698518</v>
      </c>
      <c r="P81" s="9">
        <f t="shared" si="68"/>
        <v>9.1115431243460901E-2</v>
      </c>
      <c r="Q81" s="12">
        <f t="shared" si="69"/>
        <v>1.640077762382296E-2</v>
      </c>
      <c r="R81" s="9">
        <f t="shared" si="70"/>
        <v>1.9710000000000002E-2</v>
      </c>
      <c r="S81" s="13">
        <f t="shared" si="71"/>
        <v>0.83210439491745103</v>
      </c>
      <c r="T81" s="2">
        <f t="shared" si="72"/>
        <v>0.01</v>
      </c>
      <c r="U81" s="14">
        <f t="shared" si="73"/>
        <v>8.32104394917451E-3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2.9921043949174511E-2</v>
      </c>
      <c r="AR81" s="9">
        <f t="shared" si="77"/>
        <v>10.950000000000001</v>
      </c>
      <c r="AS81" s="1">
        <f t="shared" si="78"/>
        <v>0.18</v>
      </c>
      <c r="AT81" s="1">
        <f t="shared" si="79"/>
        <v>250798.5</v>
      </c>
      <c r="AU81" s="1">
        <f t="shared" si="80"/>
        <v>99097592.491472036</v>
      </c>
    </row>
    <row r="82" spans="1:48" x14ac:dyDescent="0.15">
      <c r="C82" s="7">
        <v>9</v>
      </c>
      <c r="D82" s="7">
        <f t="shared" si="81"/>
        <v>18.269794458</v>
      </c>
      <c r="E82" s="10">
        <f t="shared" si="82"/>
        <v>22.990811983871001</v>
      </c>
      <c r="F82" s="7" t="s">
        <v>83</v>
      </c>
      <c r="G82" s="1">
        <v>10</v>
      </c>
      <c r="H82" s="9">
        <f t="shared" si="63"/>
        <v>18.269794458</v>
      </c>
      <c r="I82" s="9">
        <f t="shared" si="64"/>
        <v>291.41979445799996</v>
      </c>
      <c r="J82" s="9">
        <f t="shared" si="65"/>
        <v>0.16283477231735011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0.3468744657417191</v>
      </c>
      <c r="P82" s="9">
        <f t="shared" si="68"/>
        <v>5.6483224651755287E-2</v>
      </c>
      <c r="Q82" s="12">
        <f t="shared" si="69"/>
        <v>1.0166980437315952E-2</v>
      </c>
      <c r="R82" s="9">
        <f t="shared" si="70"/>
        <v>1.9710000000000002E-2</v>
      </c>
      <c r="S82" s="13">
        <f t="shared" si="71"/>
        <v>0.51582853563246833</v>
      </c>
      <c r="T82" s="2">
        <f t="shared" si="72"/>
        <v>0.01</v>
      </c>
      <c r="U82" s="14">
        <f t="shared" si="73"/>
        <v>5.1582853563246836E-3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2.6758285356324685E-2</v>
      </c>
      <c r="AR82" s="9">
        <f t="shared" si="77"/>
        <v>10.950000000000001</v>
      </c>
      <c r="AS82" s="1">
        <f t="shared" si="78"/>
        <v>0.18</v>
      </c>
      <c r="AT82" s="1">
        <f t="shared" si="79"/>
        <v>250798.5</v>
      </c>
      <c r="AU82" s="1">
        <f t="shared" si="80"/>
        <v>88622631.700814843</v>
      </c>
    </row>
    <row r="83" spans="1:48" x14ac:dyDescent="0.15">
      <c r="C83" s="7">
        <v>10</v>
      </c>
      <c r="D83" s="7">
        <f t="shared" si="81"/>
        <v>14.88844432</v>
      </c>
      <c r="E83" s="10">
        <f t="shared" si="82"/>
        <v>18.269794458</v>
      </c>
      <c r="F83" s="7" t="s">
        <v>83</v>
      </c>
      <c r="G83" s="1">
        <v>11</v>
      </c>
      <c r="H83" s="9">
        <f t="shared" si="63"/>
        <v>14.88844432</v>
      </c>
      <c r="I83" s="9">
        <f t="shared" si="64"/>
        <v>288.03844432</v>
      </c>
      <c r="J83" s="9">
        <f t="shared" si="65"/>
        <v>0.1100032594607873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0.27587167903546567</v>
      </c>
      <c r="O83" s="9">
        <f t="shared" si="83"/>
        <v>0.12401956205449821</v>
      </c>
      <c r="P83" s="9">
        <f t="shared" si="68"/>
        <v>1.3642556062894178E-2</v>
      </c>
      <c r="Q83" s="12">
        <f t="shared" si="69"/>
        <v>2.4556600913209518E-3</v>
      </c>
      <c r="R83" s="9">
        <f t="shared" si="70"/>
        <v>1.9710000000000002E-2</v>
      </c>
      <c r="S83" s="13">
        <f t="shared" si="71"/>
        <v>0.12458955308579156</v>
      </c>
      <c r="T83" s="2">
        <f t="shared" si="72"/>
        <v>0.01</v>
      </c>
      <c r="U83" s="14">
        <f t="shared" si="73"/>
        <v>1.2458955308579157E-3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1.3845895530857915E-2</v>
      </c>
      <c r="AR83" s="9">
        <f t="shared" si="77"/>
        <v>10.950000000000001</v>
      </c>
      <c r="AS83" s="1">
        <f t="shared" si="78"/>
        <v>0.18</v>
      </c>
      <c r="AT83" s="1">
        <f t="shared" si="79"/>
        <v>250798.5</v>
      </c>
      <c r="AU83" s="1">
        <f t="shared" si="80"/>
        <v>45857187.17993816</v>
      </c>
    </row>
    <row r="84" spans="1:48" x14ac:dyDescent="0.15">
      <c r="C84" s="7">
        <v>11</v>
      </c>
      <c r="D84" s="7">
        <f t="shared" si="81"/>
        <v>11.0964853918</v>
      </c>
      <c r="E84" s="10">
        <f t="shared" si="82"/>
        <v>14.88844432</v>
      </c>
      <c r="F84" s="7" t="s">
        <v>85</v>
      </c>
      <c r="G84" s="1">
        <v>12</v>
      </c>
      <c r="H84" s="9">
        <f t="shared" si="63"/>
        <v>11.0964853918</v>
      </c>
      <c r="I84" s="9">
        <f t="shared" si="64"/>
        <v>284.24648539179998</v>
      </c>
      <c r="J84" s="9">
        <f t="shared" si="65"/>
        <v>7.0074176856435202E-2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0.21987700599160404</v>
      </c>
      <c r="P84" s="9">
        <f t="shared" si="68"/>
        <v>1.5407700204519124E-2</v>
      </c>
      <c r="Q84" s="12">
        <f t="shared" si="69"/>
        <v>2.7733860368134421E-3</v>
      </c>
      <c r="R84" s="9">
        <f t="shared" si="70"/>
        <v>1.9710000000000002E-2</v>
      </c>
      <c r="S84" s="13">
        <f t="shared" si="71"/>
        <v>0.14070959090885043</v>
      </c>
      <c r="T84" s="2">
        <f t="shared" si="72"/>
        <v>0.01</v>
      </c>
      <c r="U84" s="14">
        <f t="shared" si="73"/>
        <v>1.4070959090885045E-3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1.4007095909088505E-2</v>
      </c>
      <c r="AR84" s="9">
        <f t="shared" si="77"/>
        <v>10.950000000000001</v>
      </c>
      <c r="AS84" s="1">
        <f t="shared" si="78"/>
        <v>0.18</v>
      </c>
      <c r="AT84" s="1">
        <f t="shared" si="79"/>
        <v>250798.5</v>
      </c>
      <c r="AU84" s="1">
        <f t="shared" si="80"/>
        <v>46391077.956560172</v>
      </c>
      <c r="AV84" s="1">
        <f>SUM(AU73:AU84)</f>
        <v>790383970.25655806</v>
      </c>
    </row>
    <row r="85" spans="1:48" x14ac:dyDescent="0.15">
      <c r="C85" s="7">
        <v>12</v>
      </c>
      <c r="D85" s="7">
        <f t="shared" si="81"/>
        <v>8.8817299735161299</v>
      </c>
      <c r="E85" s="10">
        <f t="shared" si="82"/>
        <v>11.0964853918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7.0363132419354804</v>
      </c>
      <c r="E89" s="7"/>
      <c r="F89" s="7"/>
      <c r="G89" s="1">
        <v>1</v>
      </c>
      <c r="H89" s="9">
        <f t="shared" ref="H89:H100" si="84">E90</f>
        <v>7.0363132419354804</v>
      </c>
      <c r="I89" s="9">
        <f t="shared" ref="I89:I100" si="85">H89+273.15</f>
        <v>280.18631324193547</v>
      </c>
      <c r="J89" s="9">
        <f t="shared" ref="J89:J100" si="86">EXP(($C$15*(I89-$C$13))/($C$16*I89*$C$13))</f>
        <v>4.2656082274573272E-2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0.22630224688923672</v>
      </c>
      <c r="Q89" s="12">
        <f t="shared" ref="Q89:Q100" si="90">P89*$B$91</f>
        <v>0.10183601110015653</v>
      </c>
      <c r="R89" s="9">
        <f t="shared" ref="R89:R100" si="91">L89*$B$91</f>
        <v>2.3873737500000001</v>
      </c>
      <c r="S89" s="13">
        <f t="shared" ref="S89:S100" si="92">Q89/R89</f>
        <v>4.2656082274573272E-2</v>
      </c>
      <c r="T89" s="2">
        <f t="shared" ref="T89:T100" si="93">$B$90/100</f>
        <v>0.51</v>
      </c>
      <c r="U89" s="14">
        <f t="shared" ref="U89:U100" si="94">S89*T89</f>
        <v>2.1754601960032368E-2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3.6896012490949759E-2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2363944.5833333335</v>
      </c>
      <c r="AN89" s="1">
        <f t="shared" ref="AN89:AN100" si="99">AM89*10000*AK89*AJ89</f>
        <v>9073073906.178154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5.50477759629032</v>
      </c>
      <c r="E90" s="10">
        <f t="shared" ref="E90:E101" si="101">D89</f>
        <v>7.0363132419354804</v>
      </c>
      <c r="F90" s="7" t="s">
        <v>83</v>
      </c>
      <c r="G90" s="1">
        <v>2</v>
      </c>
      <c r="H90" s="9">
        <f t="shared" si="84"/>
        <v>5.50477759629032</v>
      </c>
      <c r="I90" s="9">
        <f t="shared" si="85"/>
        <v>278.65477759629027</v>
      </c>
      <c r="J90" s="9">
        <f t="shared" si="86"/>
        <v>3.523964015008537E-2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10.384247753110763</v>
      </c>
      <c r="P90" s="9">
        <f t="shared" si="89"/>
        <v>0.36593715404895583</v>
      </c>
      <c r="Q90" s="12">
        <f t="shared" si="90"/>
        <v>0.16467171932203012</v>
      </c>
      <c r="R90" s="9">
        <f t="shared" si="91"/>
        <v>2.3873737500000001</v>
      </c>
      <c r="S90" s="13">
        <f t="shared" si="92"/>
        <v>6.8976095310602337E-2</v>
      </c>
      <c r="T90" s="2">
        <f t="shared" si="93"/>
        <v>0.51</v>
      </c>
      <c r="U90" s="14">
        <f t="shared" si="94"/>
        <v>3.5177808608407191E-2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4.0943109295434765E-2</v>
      </c>
      <c r="AK90" s="9">
        <f t="shared" si="96"/>
        <v>10.4025</v>
      </c>
      <c r="AL90" s="1">
        <f t="shared" si="97"/>
        <v>0.45</v>
      </c>
      <c r="AM90" s="17">
        <f t="shared" si="98"/>
        <v>2363944.5833333335</v>
      </c>
      <c r="AN90" s="1">
        <f t="shared" si="99"/>
        <v>10068292791.187933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5.8133229690357204</v>
      </c>
      <c r="E91" s="10">
        <f t="shared" si="101"/>
        <v>5.50477759629032</v>
      </c>
      <c r="F91" s="7" t="s">
        <v>83</v>
      </c>
      <c r="G91" s="1">
        <v>3</v>
      </c>
      <c r="H91" s="9">
        <f t="shared" si="84"/>
        <v>5.8133229690357204</v>
      </c>
      <c r="I91" s="9">
        <f t="shared" si="85"/>
        <v>278.96332296903569</v>
      </c>
      <c r="J91" s="9">
        <f t="shared" si="86"/>
        <v>3.6628223290114711E-2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15.323585599061808</v>
      </c>
      <c r="P91" s="9">
        <f t="shared" si="89"/>
        <v>0.56127571492762207</v>
      </c>
      <c r="Q91" s="12">
        <f t="shared" si="90"/>
        <v>0.25257407171742996</v>
      </c>
      <c r="R91" s="9">
        <f t="shared" si="91"/>
        <v>2.3873737500000001</v>
      </c>
      <c r="S91" s="13">
        <f t="shared" si="92"/>
        <v>0.10579578154339259</v>
      </c>
      <c r="T91" s="2">
        <f t="shared" si="93"/>
        <v>0.51</v>
      </c>
      <c r="U91" s="14">
        <f t="shared" si="94"/>
        <v>5.395584858713022E-2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4.6604688349019763E-2</v>
      </c>
      <c r="AK91" s="9">
        <f t="shared" si="96"/>
        <v>10.4025</v>
      </c>
      <c r="AL91" s="1">
        <f t="shared" si="97"/>
        <v>0.45</v>
      </c>
      <c r="AM91" s="17">
        <f t="shared" si="98"/>
        <v>2363944.5833333335</v>
      </c>
      <c r="AN91" s="1">
        <f t="shared" si="99"/>
        <v>11460527932.897268</v>
      </c>
    </row>
    <row r="92" spans="1:48" x14ac:dyDescent="0.15">
      <c r="C92" s="7">
        <v>3</v>
      </c>
      <c r="D92" s="7">
        <f t="shared" si="100"/>
        <v>10.150347731741901</v>
      </c>
      <c r="E92" s="10">
        <f t="shared" si="101"/>
        <v>5.8133229690357204</v>
      </c>
      <c r="F92" s="7" t="s">
        <v>83</v>
      </c>
      <c r="G92" s="1">
        <v>4</v>
      </c>
      <c r="H92" s="9">
        <f t="shared" si="84"/>
        <v>10.150347731741901</v>
      </c>
      <c r="I92" s="9">
        <f t="shared" si="85"/>
        <v>283.30034773174185</v>
      </c>
      <c r="J92" s="9">
        <f t="shared" si="86"/>
        <v>6.2499206509694073E-2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20.067584884134188</v>
      </c>
      <c r="P92" s="9">
        <f t="shared" si="89"/>
        <v>1.2542081318243179</v>
      </c>
      <c r="Q92" s="12">
        <f t="shared" si="90"/>
        <v>0.5643936593209431</v>
      </c>
      <c r="R92" s="9">
        <f t="shared" si="91"/>
        <v>2.3873737500000001</v>
      </c>
      <c r="S92" s="13">
        <f t="shared" si="92"/>
        <v>0.23640775112021864</v>
      </c>
      <c r="T92" s="2">
        <f t="shared" si="93"/>
        <v>0.51</v>
      </c>
      <c r="U92" s="14">
        <f t="shared" si="94"/>
        <v>0.1205679530713115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6.668823785100042E-2</v>
      </c>
      <c r="AK92" s="9">
        <f t="shared" si="96"/>
        <v>10.4025</v>
      </c>
      <c r="AL92" s="1">
        <f t="shared" si="97"/>
        <v>0.45</v>
      </c>
      <c r="AM92" s="17">
        <f t="shared" si="98"/>
        <v>2363944.5833333335</v>
      </c>
      <c r="AN92" s="1">
        <f t="shared" si="99"/>
        <v>16399260241.017412</v>
      </c>
    </row>
    <row r="93" spans="1:48" x14ac:dyDescent="0.15">
      <c r="C93" s="7">
        <v>4</v>
      </c>
      <c r="D93" s="7">
        <f t="shared" si="100"/>
        <v>13.2347918166667</v>
      </c>
      <c r="E93" s="10">
        <f t="shared" si="101"/>
        <v>10.150347731741901</v>
      </c>
      <c r="F93" s="7" t="s">
        <v>83</v>
      </c>
      <c r="G93" s="1">
        <v>5</v>
      </c>
      <c r="H93" s="9">
        <f t="shared" si="84"/>
        <v>13.2347918166667</v>
      </c>
      <c r="I93" s="9">
        <f t="shared" si="85"/>
        <v>286.38479181666668</v>
      </c>
      <c r="J93" s="9">
        <f t="shared" si="86"/>
        <v>9.0497215085781804E-2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17.872707914694377</v>
      </c>
      <c r="O93" s="9">
        <f t="shared" si="102"/>
        <v>6.2459438376154921</v>
      </c>
      <c r="P93" s="9">
        <f t="shared" si="89"/>
        <v>0.56524052288640259</v>
      </c>
      <c r="Q93" s="12">
        <f t="shared" si="90"/>
        <v>0.25435823529888119</v>
      </c>
      <c r="R93" s="9">
        <f t="shared" si="91"/>
        <v>2.3873737500000001</v>
      </c>
      <c r="S93" s="13">
        <f t="shared" si="92"/>
        <v>0.10654311470873849</v>
      </c>
      <c r="T93" s="2">
        <f t="shared" si="93"/>
        <v>0.51</v>
      </c>
      <c r="U93" s="14">
        <f t="shared" si="94"/>
        <v>5.4336988501456629E-2</v>
      </c>
      <c r="V93" s="2">
        <v>220.1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118</v>
      </c>
      <c r="AC93" s="2">
        <v>0.26</v>
      </c>
      <c r="AD93" s="2">
        <v>43</v>
      </c>
      <c r="AE93" s="2">
        <v>0.02</v>
      </c>
      <c r="AF93" s="2">
        <v>1.5</v>
      </c>
      <c r="AG93" s="2">
        <v>0.01</v>
      </c>
      <c r="AH93" s="2"/>
      <c r="AI93" s="2"/>
      <c r="AJ93" s="1">
        <f t="shared" si="95"/>
        <v>6.1983602033189172E-2</v>
      </c>
      <c r="AK93" s="9">
        <f t="shared" si="96"/>
        <v>10.4025</v>
      </c>
      <c r="AL93" s="1">
        <f t="shared" si="97"/>
        <v>0.45</v>
      </c>
      <c r="AM93" s="17">
        <f t="shared" si="98"/>
        <v>2363944.5833333335</v>
      </c>
      <c r="AN93" s="1">
        <f t="shared" si="99"/>
        <v>15242346374.319088</v>
      </c>
    </row>
    <row r="94" spans="1:48" x14ac:dyDescent="0.15">
      <c r="C94" s="7">
        <v>5</v>
      </c>
      <c r="D94" s="7">
        <f t="shared" si="100"/>
        <v>17.777469705483899</v>
      </c>
      <c r="E94" s="10">
        <f t="shared" si="101"/>
        <v>13.2347918166667</v>
      </c>
      <c r="F94" s="7" t="s">
        <v>85</v>
      </c>
      <c r="G94" s="1">
        <v>6</v>
      </c>
      <c r="H94" s="9">
        <f t="shared" si="84"/>
        <v>17.777469705483899</v>
      </c>
      <c r="I94" s="9">
        <f t="shared" si="85"/>
        <v>290.92746970548387</v>
      </c>
      <c r="J94" s="9">
        <f t="shared" si="86"/>
        <v>0.15388337300937677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10.98597831472909</v>
      </c>
      <c r="P94" s="9">
        <f t="shared" si="89"/>
        <v>1.6905593988783809</v>
      </c>
      <c r="Q94" s="12">
        <f t="shared" si="90"/>
        <v>0.76075172949527148</v>
      </c>
      <c r="R94" s="9">
        <f t="shared" si="91"/>
        <v>2.3873737500000001</v>
      </c>
      <c r="S94" s="13">
        <f t="shared" si="92"/>
        <v>0.31865631826406376</v>
      </c>
      <c r="T94" s="2">
        <f t="shared" si="93"/>
        <v>0.51</v>
      </c>
      <c r="U94" s="14">
        <f t="shared" si="94"/>
        <v>0.16251472231467251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118</v>
      </c>
      <c r="AC94" s="2">
        <v>0.26</v>
      </c>
      <c r="AD94" s="2">
        <v>43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9.545318877787376E-2</v>
      </c>
      <c r="AK94" s="9">
        <f t="shared" si="96"/>
        <v>10.4025</v>
      </c>
      <c r="AL94" s="1">
        <f t="shared" si="97"/>
        <v>0.45</v>
      </c>
      <c r="AM94" s="17">
        <f t="shared" si="98"/>
        <v>2363944.5833333335</v>
      </c>
      <c r="AN94" s="1">
        <f t="shared" si="99"/>
        <v>23472830202.842609</v>
      </c>
    </row>
    <row r="95" spans="1:48" x14ac:dyDescent="0.15">
      <c r="C95" s="7">
        <v>6</v>
      </c>
      <c r="D95" s="7">
        <f t="shared" si="100"/>
        <v>21.309773848666701</v>
      </c>
      <c r="E95" s="10">
        <f t="shared" si="101"/>
        <v>17.777469705483899</v>
      </c>
      <c r="F95" s="7" t="s">
        <v>83</v>
      </c>
      <c r="G95" s="1">
        <v>7</v>
      </c>
      <c r="H95" s="9">
        <f t="shared" si="84"/>
        <v>21.309773848666701</v>
      </c>
      <c r="I95" s="9">
        <f t="shared" si="85"/>
        <v>294.45977384866666</v>
      </c>
      <c r="J95" s="9">
        <f t="shared" si="86"/>
        <v>0.22990686472660582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14.600693915850709</v>
      </c>
      <c r="P95" s="9">
        <f t="shared" si="89"/>
        <v>3.3567997610260654</v>
      </c>
      <c r="Q95" s="12">
        <f t="shared" si="90"/>
        <v>1.5105598924617294</v>
      </c>
      <c r="R95" s="9">
        <f t="shared" si="91"/>
        <v>2.3873737500000001</v>
      </c>
      <c r="S95" s="13">
        <f t="shared" si="92"/>
        <v>0.63272870134461745</v>
      </c>
      <c r="T95" s="2">
        <f t="shared" si="93"/>
        <v>0.51</v>
      </c>
      <c r="U95" s="14">
        <f t="shared" si="94"/>
        <v>0.32269163768575493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0.14374652876225513</v>
      </c>
      <c r="AK95" s="9">
        <f t="shared" si="96"/>
        <v>10.4025</v>
      </c>
      <c r="AL95" s="1">
        <f t="shared" si="97"/>
        <v>0.45</v>
      </c>
      <c r="AM95" s="17">
        <f t="shared" si="98"/>
        <v>2363944.5833333335</v>
      </c>
      <c r="AN95" s="1">
        <f t="shared" si="99"/>
        <v>35348613336.913246</v>
      </c>
    </row>
    <row r="96" spans="1:48" x14ac:dyDescent="0.15">
      <c r="C96" s="7">
        <v>7</v>
      </c>
      <c r="D96" s="7">
        <f t="shared" si="100"/>
        <v>25.329359228709698</v>
      </c>
      <c r="E96" s="10">
        <f t="shared" si="101"/>
        <v>21.309773848666701</v>
      </c>
      <c r="F96" s="7" t="s">
        <v>83</v>
      </c>
      <c r="G96" s="1">
        <v>8</v>
      </c>
      <c r="H96" s="9">
        <f t="shared" si="84"/>
        <v>25.329359228709698</v>
      </c>
      <c r="I96" s="9">
        <f t="shared" si="85"/>
        <v>298.47935922870965</v>
      </c>
      <c r="J96" s="9">
        <f t="shared" si="86"/>
        <v>0.35887654481803549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16.549169154824643</v>
      </c>
      <c r="P96" s="9">
        <f t="shared" si="89"/>
        <v>5.9391086458926763</v>
      </c>
      <c r="Q96" s="12">
        <f t="shared" si="90"/>
        <v>2.6725988906517042</v>
      </c>
      <c r="R96" s="9">
        <f t="shared" si="91"/>
        <v>2.3873737500000001</v>
      </c>
      <c r="S96" s="13">
        <f t="shared" si="92"/>
        <v>1.1194723451456665</v>
      </c>
      <c r="T96" s="2">
        <f t="shared" si="93"/>
        <v>0.51</v>
      </c>
      <c r="U96" s="14">
        <f t="shared" si="94"/>
        <v>0.57093089602428992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0.21859066515132342</v>
      </c>
      <c r="AK96" s="9">
        <f t="shared" si="96"/>
        <v>10.4025</v>
      </c>
      <c r="AL96" s="1">
        <f t="shared" si="97"/>
        <v>0.45</v>
      </c>
      <c r="AM96" s="17">
        <f t="shared" si="98"/>
        <v>2363944.5833333335</v>
      </c>
      <c r="AN96" s="1">
        <f t="shared" si="99"/>
        <v>53753485166.048248</v>
      </c>
    </row>
    <row r="97" spans="1:50" x14ac:dyDescent="0.15">
      <c r="C97" s="7">
        <v>8</v>
      </c>
      <c r="D97" s="7">
        <f t="shared" si="100"/>
        <v>22.990811983871001</v>
      </c>
      <c r="E97" s="10">
        <f t="shared" si="101"/>
        <v>25.329359228709698</v>
      </c>
      <c r="F97" s="7" t="s">
        <v>83</v>
      </c>
      <c r="G97" s="1">
        <v>9</v>
      </c>
      <c r="H97" s="9">
        <f t="shared" si="84"/>
        <v>22.990811983871001</v>
      </c>
      <c r="I97" s="9">
        <f t="shared" si="85"/>
        <v>296.140811983871</v>
      </c>
      <c r="J97" s="9">
        <f t="shared" si="86"/>
        <v>0.27737666235613823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15.915335508931964</v>
      </c>
      <c r="P97" s="9">
        <f t="shared" si="89"/>
        <v>4.414542643745679</v>
      </c>
      <c r="Q97" s="12">
        <f t="shared" si="90"/>
        <v>1.9865441896855556</v>
      </c>
      <c r="R97" s="9">
        <f t="shared" si="91"/>
        <v>2.3873737500000001</v>
      </c>
      <c r="S97" s="13">
        <f t="shared" si="92"/>
        <v>0.83210439491745081</v>
      </c>
      <c r="T97" s="2">
        <f t="shared" si="93"/>
        <v>0.51</v>
      </c>
      <c r="U97" s="14">
        <f t="shared" si="94"/>
        <v>0.42437324140789989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0.17440353228448183</v>
      </c>
      <c r="AK97" s="9">
        <f t="shared" si="96"/>
        <v>10.4025</v>
      </c>
      <c r="AL97" s="1">
        <f t="shared" si="97"/>
        <v>0.45</v>
      </c>
      <c r="AM97" s="17">
        <f t="shared" si="98"/>
        <v>2363944.5833333335</v>
      </c>
      <c r="AN97" s="1">
        <f t="shared" si="99"/>
        <v>42887456694.778954</v>
      </c>
    </row>
    <row r="98" spans="1:50" x14ac:dyDescent="0.15">
      <c r="C98" s="7">
        <v>9</v>
      </c>
      <c r="D98" s="7">
        <f t="shared" si="100"/>
        <v>18.269794458</v>
      </c>
      <c r="E98" s="10">
        <f t="shared" si="101"/>
        <v>22.990811983871001</v>
      </c>
      <c r="F98" s="7" t="s">
        <v>83</v>
      </c>
      <c r="G98" s="1">
        <v>10</v>
      </c>
      <c r="H98" s="9">
        <f t="shared" si="84"/>
        <v>18.269794458</v>
      </c>
      <c r="I98" s="9">
        <f t="shared" si="85"/>
        <v>291.41979445799996</v>
      </c>
      <c r="J98" s="9">
        <f t="shared" si="86"/>
        <v>0.16283477231735011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16.806067865186282</v>
      </c>
      <c r="P98" s="9">
        <f t="shared" si="89"/>
        <v>2.7366122343775423</v>
      </c>
      <c r="Q98" s="12">
        <f t="shared" si="90"/>
        <v>1.231475505469894</v>
      </c>
      <c r="R98" s="9">
        <f t="shared" si="91"/>
        <v>2.3873737500000001</v>
      </c>
      <c r="S98" s="13">
        <f t="shared" si="92"/>
        <v>0.51582853563246811</v>
      </c>
      <c r="T98" s="2">
        <f t="shared" si="93"/>
        <v>0.51</v>
      </c>
      <c r="U98" s="14">
        <f t="shared" si="94"/>
        <v>0.26307255317255873</v>
      </c>
      <c r="V98" s="2">
        <v>220.1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0.12491737478152645</v>
      </c>
      <c r="AK98" s="9">
        <f t="shared" si="96"/>
        <v>10.4025</v>
      </c>
      <c r="AL98" s="1">
        <f t="shared" si="97"/>
        <v>0.45</v>
      </c>
      <c r="AM98" s="17">
        <f t="shared" si="98"/>
        <v>2363944.5833333335</v>
      </c>
      <c r="AN98" s="1">
        <f t="shared" si="99"/>
        <v>30718348597.603954</v>
      </c>
    </row>
    <row r="99" spans="1:50" x14ac:dyDescent="0.15">
      <c r="C99" s="7">
        <v>10</v>
      </c>
      <c r="D99" s="7">
        <f t="shared" si="100"/>
        <v>14.88844432</v>
      </c>
      <c r="E99" s="10">
        <f t="shared" si="101"/>
        <v>18.269794458</v>
      </c>
      <c r="F99" s="7" t="s">
        <v>83</v>
      </c>
      <c r="G99" s="1">
        <v>11</v>
      </c>
      <c r="H99" s="9">
        <f t="shared" si="84"/>
        <v>14.88844432</v>
      </c>
      <c r="I99" s="9">
        <f t="shared" si="85"/>
        <v>288.03844432</v>
      </c>
      <c r="J99" s="9">
        <f t="shared" si="86"/>
        <v>0.1100032594607873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13.365982849268303</v>
      </c>
      <c r="O99" s="9">
        <f t="shared" si="102"/>
        <v>6.0087477815404355</v>
      </c>
      <c r="P99" s="9">
        <f t="shared" si="89"/>
        <v>0.66098184124722259</v>
      </c>
      <c r="Q99" s="12">
        <f t="shared" si="90"/>
        <v>0.29744182856125018</v>
      </c>
      <c r="R99" s="9">
        <f t="shared" si="91"/>
        <v>2.3873737500000001</v>
      </c>
      <c r="S99" s="13">
        <f t="shared" si="92"/>
        <v>0.12458955308579152</v>
      </c>
      <c r="T99" s="2">
        <f t="shared" si="93"/>
        <v>0.51</v>
      </c>
      <c r="U99" s="14">
        <f t="shared" si="94"/>
        <v>6.3540672073753676E-2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4.9494512630236728E-2</v>
      </c>
      <c r="AK99" s="9">
        <f t="shared" si="96"/>
        <v>10.4025</v>
      </c>
      <c r="AL99" s="1">
        <f t="shared" si="97"/>
        <v>0.45</v>
      </c>
      <c r="AM99" s="17">
        <f t="shared" si="98"/>
        <v>2363944.5833333335</v>
      </c>
      <c r="AN99" s="1">
        <f t="shared" si="99"/>
        <v>12171162700.970947</v>
      </c>
    </row>
    <row r="100" spans="1:50" x14ac:dyDescent="0.15">
      <c r="C100" s="7">
        <v>11</v>
      </c>
      <c r="D100" s="7">
        <f t="shared" si="100"/>
        <v>11.0964853918</v>
      </c>
      <c r="E100" s="10">
        <f t="shared" si="101"/>
        <v>14.88844432</v>
      </c>
      <c r="F100" s="7" t="s">
        <v>85</v>
      </c>
      <c r="G100" s="1">
        <v>12</v>
      </c>
      <c r="H100" s="9">
        <f t="shared" si="84"/>
        <v>11.0964853918</v>
      </c>
      <c r="I100" s="9">
        <f t="shared" si="85"/>
        <v>284.24648539179998</v>
      </c>
      <c r="J100" s="9">
        <f t="shared" si="86"/>
        <v>7.0074176856435202E-2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10.653040940293213</v>
      </c>
      <c r="P100" s="9">
        <f t="shared" si="89"/>
        <v>0.7465030749089514</v>
      </c>
      <c r="Q100" s="12">
        <f t="shared" si="90"/>
        <v>0.33592638370902816</v>
      </c>
      <c r="R100" s="9">
        <f t="shared" si="91"/>
        <v>2.3873737500000001</v>
      </c>
      <c r="S100" s="13">
        <f t="shared" si="92"/>
        <v>0.14070959090885043</v>
      </c>
      <c r="T100" s="2">
        <f t="shared" si="93"/>
        <v>0.51</v>
      </c>
      <c r="U100" s="14">
        <f t="shared" si="94"/>
        <v>7.1761891363513727E-2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5.197321024609939E-2</v>
      </c>
      <c r="AK100" s="9">
        <f t="shared" si="96"/>
        <v>10.4025</v>
      </c>
      <c r="AL100" s="1">
        <f t="shared" si="97"/>
        <v>0.45</v>
      </c>
      <c r="AM100" s="17">
        <f t="shared" si="98"/>
        <v>2363944.5833333335</v>
      </c>
      <c r="AN100" s="1">
        <f t="shared" si="99"/>
        <v>12780697584.050955</v>
      </c>
      <c r="AO100" s="1">
        <f>SUM(AN89:AN100)</f>
        <v>273376095528.80878</v>
      </c>
    </row>
    <row r="101" spans="1:50" x14ac:dyDescent="0.15">
      <c r="C101" s="7">
        <v>12</v>
      </c>
      <c r="D101" s="7">
        <f t="shared" si="100"/>
        <v>8.8817299735161299</v>
      </c>
      <c r="E101" s="10">
        <f t="shared" si="101"/>
        <v>11.0964853918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7.0363132419354804</v>
      </c>
      <c r="E105" s="7"/>
      <c r="F105" s="7"/>
      <c r="G105" s="1">
        <v>1</v>
      </c>
      <c r="H105" s="9">
        <f t="shared" ref="H105:H116" si="103">E106</f>
        <v>7.0363132419354804</v>
      </c>
      <c r="I105" s="9">
        <f t="shared" ref="I105:I116" si="104">H105+273.15</f>
        <v>280.18631324193547</v>
      </c>
      <c r="J105" s="9">
        <f t="shared" ref="J105:J116" si="105">EXP(($C$15*(I105-$C$13))/($C$16*I105*$C$13))</f>
        <v>4.2656082274573272E-2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2.7636458031557089E-2</v>
      </c>
      <c r="Q105" s="12">
        <f t="shared" ref="Q105:Q116" si="109">P105*$B$107</f>
        <v>8.2909374094671268E-3</v>
      </c>
      <c r="R105" s="9">
        <f t="shared" ref="R105:R116" si="110">L105*$B$107</f>
        <v>0.19436706250000002</v>
      </c>
      <c r="S105" s="13">
        <f t="shared" ref="S105:S116" si="111">Q105/R105</f>
        <v>4.2656082274573272E-2</v>
      </c>
      <c r="T105" s="2">
        <f t="shared" ref="T105:T116" si="112">$B$106/100</f>
        <v>0.01</v>
      </c>
      <c r="U105" s="14">
        <f t="shared" ref="U105:U116" si="113">S105*T105</f>
        <v>4.2656082274573274E-4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5.916560822745733E-3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26500</v>
      </c>
      <c r="AX105" s="1">
        <f t="shared" ref="AX105:AX116" si="120">AW105*10000*AV105*0.67*AU105*AT105</f>
        <v>20417975.635885268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5.50477759629032</v>
      </c>
      <c r="E106" s="10">
        <f t="shared" ref="E106:E117" si="122">D105</f>
        <v>7.0363132419354804</v>
      </c>
      <c r="F106" s="7" t="s">
        <v>83</v>
      </c>
      <c r="G106" s="1">
        <v>2</v>
      </c>
      <c r="H106" s="9">
        <f t="shared" si="103"/>
        <v>5.50477759629032</v>
      </c>
      <c r="I106" s="9">
        <f t="shared" si="104"/>
        <v>278.65477759629027</v>
      </c>
      <c r="J106" s="9">
        <f t="shared" si="105"/>
        <v>3.523964015008537E-2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1.2681439586351098</v>
      </c>
      <c r="P106" s="9">
        <f t="shared" si="108"/>
        <v>4.4688936760806014E-2</v>
      </c>
      <c r="Q106" s="12">
        <f t="shared" si="109"/>
        <v>1.3406681028241803E-2</v>
      </c>
      <c r="R106" s="9">
        <f t="shared" si="110"/>
        <v>0.19436706250000002</v>
      </c>
      <c r="S106" s="13">
        <f t="shared" si="111"/>
        <v>6.8976095310602337E-2</v>
      </c>
      <c r="T106" s="2">
        <f t="shared" si="112"/>
        <v>0.01</v>
      </c>
      <c r="U106" s="14">
        <f t="shared" si="113"/>
        <v>6.8976095310602334E-4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6.1797609531060232E-3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26500</v>
      </c>
      <c r="AX106" s="1">
        <f t="shared" si="120"/>
        <v>21326275.915398709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5.8133229690357204</v>
      </c>
      <c r="E107" s="10">
        <f t="shared" si="122"/>
        <v>5.50477759629032</v>
      </c>
      <c r="F107" s="7" t="s">
        <v>83</v>
      </c>
      <c r="G107" s="1">
        <v>3</v>
      </c>
      <c r="H107" s="9">
        <f t="shared" si="103"/>
        <v>5.8133229690357204</v>
      </c>
      <c r="I107" s="9">
        <f t="shared" si="104"/>
        <v>278.96332296903569</v>
      </c>
      <c r="J107" s="9">
        <f t="shared" si="105"/>
        <v>3.6628223290114711E-2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1.8713452302076372</v>
      </c>
      <c r="P107" s="9">
        <f t="shared" si="108"/>
        <v>6.8544050944936458E-2</v>
      </c>
      <c r="Q107" s="12">
        <f t="shared" si="109"/>
        <v>2.0563215283480936E-2</v>
      </c>
      <c r="R107" s="9">
        <f t="shared" si="110"/>
        <v>0.19436706250000002</v>
      </c>
      <c r="S107" s="13">
        <f t="shared" si="111"/>
        <v>0.10579578154339259</v>
      </c>
      <c r="T107" s="2">
        <f t="shared" si="112"/>
        <v>0.01</v>
      </c>
      <c r="U107" s="14">
        <f t="shared" si="113"/>
        <v>1.0579578154339259E-3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6.5479578154339262E-3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26500</v>
      </c>
      <c r="AX107" s="1">
        <f t="shared" si="120"/>
        <v>22596918.572416417</v>
      </c>
    </row>
    <row r="108" spans="1:50" x14ac:dyDescent="0.15">
      <c r="C108" s="7">
        <v>3</v>
      </c>
      <c r="D108" s="7">
        <f t="shared" si="121"/>
        <v>10.150347731741901</v>
      </c>
      <c r="E108" s="10">
        <f t="shared" si="122"/>
        <v>5.8133229690357204</v>
      </c>
      <c r="F108" s="7" t="s">
        <v>83</v>
      </c>
      <c r="G108" s="1">
        <v>4</v>
      </c>
      <c r="H108" s="9">
        <f t="shared" si="103"/>
        <v>10.150347731741901</v>
      </c>
      <c r="I108" s="9">
        <f t="shared" si="104"/>
        <v>283.30034773174185</v>
      </c>
      <c r="J108" s="9">
        <f t="shared" si="105"/>
        <v>6.2499206509694073E-2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2.4506913875960343</v>
      </c>
      <c r="P108" s="9">
        <f t="shared" si="108"/>
        <v>0.15316626712489326</v>
      </c>
      <c r="Q108" s="12">
        <f t="shared" si="109"/>
        <v>4.5949880137467973E-2</v>
      </c>
      <c r="R108" s="9">
        <f t="shared" si="110"/>
        <v>0.19436706250000002</v>
      </c>
      <c r="S108" s="13">
        <f t="shared" si="111"/>
        <v>0.23640775112021858</v>
      </c>
      <c r="T108" s="2">
        <f t="shared" si="112"/>
        <v>0.01</v>
      </c>
      <c r="U108" s="14">
        <f t="shared" si="113"/>
        <v>2.3640775112021861E-3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7.8540775112021857E-3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26500</v>
      </c>
      <c r="AX108" s="1">
        <f t="shared" si="120"/>
        <v>27104320.917241815</v>
      </c>
    </row>
    <row r="109" spans="1:50" x14ac:dyDescent="0.15">
      <c r="C109" s="7">
        <v>4</v>
      </c>
      <c r="D109" s="7">
        <f t="shared" si="121"/>
        <v>13.2347918166667</v>
      </c>
      <c r="E109" s="10">
        <f t="shared" si="122"/>
        <v>10.150347731741901</v>
      </c>
      <c r="F109" s="7" t="s">
        <v>83</v>
      </c>
      <c r="G109" s="1">
        <v>5</v>
      </c>
      <c r="H109" s="9">
        <f t="shared" si="103"/>
        <v>13.2347918166667</v>
      </c>
      <c r="I109" s="9">
        <f t="shared" si="104"/>
        <v>286.38479181666668</v>
      </c>
      <c r="J109" s="9">
        <f t="shared" si="105"/>
        <v>9.0497215085781804E-2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2.1826488644475841</v>
      </c>
      <c r="O109" s="9">
        <f t="shared" si="123"/>
        <v>0.76276646435689033</v>
      </c>
      <c r="P109" s="9">
        <f t="shared" si="108"/>
        <v>6.9028240785126829E-2</v>
      </c>
      <c r="Q109" s="12">
        <f t="shared" si="109"/>
        <v>2.0708472235538049E-2</v>
      </c>
      <c r="R109" s="9">
        <f t="shared" si="110"/>
        <v>0.19436706250000002</v>
      </c>
      <c r="S109" s="13">
        <f t="shared" si="111"/>
        <v>0.10654311470873851</v>
      </c>
      <c r="T109" s="2">
        <f t="shared" si="112"/>
        <v>0.01</v>
      </c>
      <c r="U109" s="14">
        <f t="shared" si="113"/>
        <v>1.0654311470873852E-3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6.5554311470873853E-3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26500</v>
      </c>
      <c r="AX109" s="1">
        <f t="shared" si="120"/>
        <v>22622708.94425416</v>
      </c>
    </row>
    <row r="110" spans="1:50" x14ac:dyDescent="0.15">
      <c r="C110" s="7">
        <v>5</v>
      </c>
      <c r="D110" s="7">
        <f t="shared" si="121"/>
        <v>17.777469705483899</v>
      </c>
      <c r="E110" s="10">
        <f t="shared" si="122"/>
        <v>13.2347918166667</v>
      </c>
      <c r="F110" s="7" t="s">
        <v>85</v>
      </c>
      <c r="G110" s="1">
        <v>6</v>
      </c>
      <c r="H110" s="9">
        <f t="shared" si="103"/>
        <v>17.777469705483899</v>
      </c>
      <c r="I110" s="9">
        <f t="shared" si="104"/>
        <v>290.92746970548387</v>
      </c>
      <c r="J110" s="9">
        <f t="shared" si="105"/>
        <v>0.15388337300937677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1.3416284319050971</v>
      </c>
      <c r="P110" s="9">
        <f t="shared" si="108"/>
        <v>0.20645430842683729</v>
      </c>
      <c r="Q110" s="12">
        <f t="shared" si="109"/>
        <v>6.1936292528051183E-2</v>
      </c>
      <c r="R110" s="9">
        <f t="shared" si="110"/>
        <v>0.19436706250000002</v>
      </c>
      <c r="S110" s="13">
        <f t="shared" si="111"/>
        <v>0.31865631826406376</v>
      </c>
      <c r="T110" s="2">
        <f t="shared" si="112"/>
        <v>0.01</v>
      </c>
      <c r="U110" s="14">
        <f t="shared" si="113"/>
        <v>3.1865631826406378E-3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14"/>
        <v>2.4499999999999999E-3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5"/>
        <v>7.4999999999999997E-3</v>
      </c>
      <c r="AT110" s="1">
        <f t="shared" si="116"/>
        <v>1.3136563182640639E-2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26500</v>
      </c>
      <c r="AX110" s="1">
        <f t="shared" si="120"/>
        <v>45334111.325496122</v>
      </c>
    </row>
    <row r="111" spans="1:50" x14ac:dyDescent="0.15">
      <c r="C111" s="7">
        <v>6</v>
      </c>
      <c r="D111" s="7">
        <f t="shared" si="121"/>
        <v>21.309773848666701</v>
      </c>
      <c r="E111" s="10">
        <f t="shared" si="122"/>
        <v>17.777469705483899</v>
      </c>
      <c r="F111" s="7" t="s">
        <v>83</v>
      </c>
      <c r="G111" s="1">
        <v>7</v>
      </c>
      <c r="H111" s="9">
        <f t="shared" si="103"/>
        <v>21.309773848666701</v>
      </c>
      <c r="I111" s="9">
        <f t="shared" si="104"/>
        <v>294.45977384866666</v>
      </c>
      <c r="J111" s="9">
        <f t="shared" si="105"/>
        <v>0.22990686472660582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1.7830643318115933</v>
      </c>
      <c r="P111" s="9">
        <f t="shared" si="108"/>
        <v>0.40993873013264376</v>
      </c>
      <c r="Q111" s="12">
        <f t="shared" si="109"/>
        <v>0.12298161903979313</v>
      </c>
      <c r="R111" s="9">
        <f t="shared" si="110"/>
        <v>0.19436706250000002</v>
      </c>
      <c r="S111" s="13">
        <f t="shared" si="111"/>
        <v>0.63272870134461756</v>
      </c>
      <c r="T111" s="2">
        <f t="shared" si="112"/>
        <v>0.01</v>
      </c>
      <c r="U111" s="14">
        <f t="shared" si="113"/>
        <v>6.3272870134461756E-3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1.6277287013446176E-2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26500</v>
      </c>
      <c r="AX111" s="1">
        <f t="shared" si="120"/>
        <v>56172709.047655903</v>
      </c>
    </row>
    <row r="112" spans="1:50" x14ac:dyDescent="0.15">
      <c r="C112" s="7">
        <v>7</v>
      </c>
      <c r="D112" s="7">
        <f t="shared" si="121"/>
        <v>25.329359228709698</v>
      </c>
      <c r="E112" s="10">
        <f t="shared" si="122"/>
        <v>21.309773848666701</v>
      </c>
      <c r="F112" s="7" t="s">
        <v>83</v>
      </c>
      <c r="G112" s="1">
        <v>8</v>
      </c>
      <c r="H112" s="9">
        <f t="shared" si="103"/>
        <v>25.329359228709698</v>
      </c>
      <c r="I112" s="9">
        <f t="shared" si="104"/>
        <v>298.47935922870965</v>
      </c>
      <c r="J112" s="9">
        <f t="shared" si="105"/>
        <v>0.35887654481803549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2.0210158100122833</v>
      </c>
      <c r="P112" s="9">
        <f t="shared" si="108"/>
        <v>0.72529517091983142</v>
      </c>
      <c r="Q112" s="12">
        <f t="shared" si="109"/>
        <v>0.21758855127594942</v>
      </c>
      <c r="R112" s="9">
        <f t="shared" si="110"/>
        <v>0.19436706250000002</v>
      </c>
      <c r="S112" s="13">
        <f t="shared" si="111"/>
        <v>1.1194723451456667</v>
      </c>
      <c r="T112" s="2">
        <f t="shared" si="112"/>
        <v>0.01</v>
      </c>
      <c r="U112" s="14">
        <f t="shared" si="113"/>
        <v>1.1194723451456667E-2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2.1144723451456668E-2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26500</v>
      </c>
      <c r="AX112" s="1">
        <f t="shared" si="120"/>
        <v>72970169.866185442</v>
      </c>
    </row>
    <row r="113" spans="1:53" x14ac:dyDescent="0.15">
      <c r="C113" s="7">
        <v>8</v>
      </c>
      <c r="D113" s="7">
        <f t="shared" si="121"/>
        <v>22.990811983871001</v>
      </c>
      <c r="E113" s="10">
        <f t="shared" si="122"/>
        <v>25.329359228709698</v>
      </c>
      <c r="F113" s="7" t="s">
        <v>83</v>
      </c>
      <c r="G113" s="1">
        <v>9</v>
      </c>
      <c r="H113" s="9">
        <f t="shared" si="103"/>
        <v>22.990811983871001</v>
      </c>
      <c r="I113" s="9">
        <f t="shared" si="104"/>
        <v>296.140811983871</v>
      </c>
      <c r="J113" s="9">
        <f t="shared" si="105"/>
        <v>0.27737666235613823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1.9436108474257854</v>
      </c>
      <c r="P113" s="9">
        <f t="shared" si="108"/>
        <v>0.53911228977814973</v>
      </c>
      <c r="Q113" s="12">
        <f t="shared" si="109"/>
        <v>0.16173368693344492</v>
      </c>
      <c r="R113" s="9">
        <f t="shared" si="110"/>
        <v>0.19436706250000002</v>
      </c>
      <c r="S113" s="13">
        <f t="shared" si="111"/>
        <v>0.83210439491745114</v>
      </c>
      <c r="T113" s="2">
        <f t="shared" si="112"/>
        <v>0.01</v>
      </c>
      <c r="U113" s="14">
        <f t="shared" si="113"/>
        <v>8.3210439491745117E-3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1.8271043949174511E-2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26500</v>
      </c>
      <c r="AX113" s="1">
        <f t="shared" si="120"/>
        <v>63053138.702173777</v>
      </c>
    </row>
    <row r="114" spans="1:53" x14ac:dyDescent="0.15">
      <c r="C114" s="7">
        <v>9</v>
      </c>
      <c r="D114" s="7">
        <f t="shared" si="121"/>
        <v>18.269794458</v>
      </c>
      <c r="E114" s="10">
        <f t="shared" si="122"/>
        <v>22.990811983871001</v>
      </c>
      <c r="F114" s="7" t="s">
        <v>83</v>
      </c>
      <c r="G114" s="1">
        <v>10</v>
      </c>
      <c r="H114" s="9">
        <f t="shared" si="103"/>
        <v>18.269794458</v>
      </c>
      <c r="I114" s="9">
        <f t="shared" si="104"/>
        <v>291.41979445799996</v>
      </c>
      <c r="J114" s="9">
        <f t="shared" si="105"/>
        <v>0.16283477231735011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2.052388765980969</v>
      </c>
      <c r="P114" s="9">
        <f t="shared" si="108"/>
        <v>0.33420025741519821</v>
      </c>
      <c r="Q114" s="12">
        <f t="shared" si="109"/>
        <v>0.10026007722455946</v>
      </c>
      <c r="R114" s="9">
        <f t="shared" si="110"/>
        <v>0.19436706250000002</v>
      </c>
      <c r="S114" s="13">
        <f t="shared" si="111"/>
        <v>0.51582853563246833</v>
      </c>
      <c r="T114" s="2">
        <f t="shared" si="112"/>
        <v>0.01</v>
      </c>
      <c r="U114" s="14">
        <f t="shared" si="113"/>
        <v>5.1582853563246836E-3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1.5108285356324684E-2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26500</v>
      </c>
      <c r="AX114" s="1">
        <f t="shared" si="120"/>
        <v>52138499.298361167</v>
      </c>
    </row>
    <row r="115" spans="1:53" x14ac:dyDescent="0.15">
      <c r="C115" s="7">
        <v>10</v>
      </c>
      <c r="D115" s="7">
        <f t="shared" si="121"/>
        <v>14.88844432</v>
      </c>
      <c r="E115" s="10">
        <f t="shared" si="122"/>
        <v>18.269794458</v>
      </c>
      <c r="F115" s="7" t="s">
        <v>83</v>
      </c>
      <c r="G115" s="1">
        <v>11</v>
      </c>
      <c r="H115" s="9">
        <f t="shared" si="103"/>
        <v>14.88844432</v>
      </c>
      <c r="I115" s="9">
        <f t="shared" si="104"/>
        <v>288.03844432</v>
      </c>
      <c r="J115" s="9">
        <f t="shared" si="105"/>
        <v>0.1100032594607873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1.6322790831374823</v>
      </c>
      <c r="O115" s="9">
        <f t="shared" si="123"/>
        <v>0.73379963376162216</v>
      </c>
      <c r="P115" s="9">
        <f t="shared" si="108"/>
        <v>8.0720351504910415E-2</v>
      </c>
      <c r="Q115" s="12">
        <f t="shared" si="109"/>
        <v>2.4216105451473124E-2</v>
      </c>
      <c r="R115" s="9">
        <f t="shared" si="110"/>
        <v>0.19436706250000002</v>
      </c>
      <c r="S115" s="13">
        <f t="shared" si="111"/>
        <v>0.12458955308579159</v>
      </c>
      <c r="T115" s="2">
        <f t="shared" si="112"/>
        <v>0.01</v>
      </c>
      <c r="U115" s="14">
        <f t="shared" si="113"/>
        <v>1.2458955308579159E-3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6.7358955308579162E-3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26500</v>
      </c>
      <c r="AX115" s="1">
        <f t="shared" si="120"/>
        <v>23245489.221743431</v>
      </c>
    </row>
    <row r="116" spans="1:53" x14ac:dyDescent="0.15">
      <c r="C116" s="7">
        <v>11</v>
      </c>
      <c r="D116" s="7">
        <f t="shared" si="121"/>
        <v>11.0964853918</v>
      </c>
      <c r="E116" s="10">
        <f t="shared" si="122"/>
        <v>14.88844432</v>
      </c>
      <c r="F116" s="7" t="s">
        <v>85</v>
      </c>
      <c r="G116" s="1">
        <v>12</v>
      </c>
      <c r="H116" s="9">
        <f t="shared" si="103"/>
        <v>11.0964853918</v>
      </c>
      <c r="I116" s="9">
        <f t="shared" si="104"/>
        <v>284.24648539179998</v>
      </c>
      <c r="J116" s="9">
        <f t="shared" si="105"/>
        <v>7.0074176856435202E-2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1.3009694905900453</v>
      </c>
      <c r="P116" s="9">
        <f t="shared" si="108"/>
        <v>9.116436616843325E-2</v>
      </c>
      <c r="Q116" s="12">
        <f t="shared" si="109"/>
        <v>2.7349309850529975E-2</v>
      </c>
      <c r="R116" s="9">
        <f t="shared" si="110"/>
        <v>0.19436706250000002</v>
      </c>
      <c r="S116" s="13">
        <f t="shared" si="111"/>
        <v>0.14070959090885046</v>
      </c>
      <c r="T116" s="2">
        <f t="shared" si="112"/>
        <v>0.01</v>
      </c>
      <c r="U116" s="14">
        <f t="shared" si="113"/>
        <v>1.4070959090885047E-3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6.8970959090885048E-3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26500</v>
      </c>
      <c r="AX116" s="1">
        <f t="shared" si="120"/>
        <v>23801789.662795976</v>
      </c>
      <c r="AY116" s="1">
        <f>SUM(AX105:AX116)</f>
        <v>450784107.10960817</v>
      </c>
    </row>
    <row r="117" spans="1:53" x14ac:dyDescent="0.15">
      <c r="C117" s="7">
        <v>12</v>
      </c>
      <c r="D117" s="7">
        <f t="shared" si="121"/>
        <v>8.8817299735161299</v>
      </c>
      <c r="E117" s="10">
        <f t="shared" si="122"/>
        <v>11.0964853918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7.0363132419354804</v>
      </c>
      <c r="E121" s="7"/>
      <c r="F121" s="7"/>
      <c r="G121" s="1">
        <v>1</v>
      </c>
      <c r="H121" s="9">
        <f t="shared" ref="H121:H132" si="124">E122</f>
        <v>7.0363132419354804</v>
      </c>
      <c r="I121" s="9">
        <f t="shared" ref="I121:I132" si="125">H121+273.15</f>
        <v>280.18631324193547</v>
      </c>
      <c r="J121" s="9">
        <f t="shared" ref="J121:J132" si="126">EXP(($C$15*(I121-$C$13))/($C$16*I121*$C$13))</f>
        <v>4.2656082274573272E-2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1.214418662357101E-2</v>
      </c>
      <c r="Q121" s="12">
        <f t="shared" ref="Q121:Q132" si="130">P121*$B$123</f>
        <v>4.0075815857784332E-3</v>
      </c>
      <c r="R121" s="9">
        <f t="shared" ref="R121:R132" si="131">L121*$B$123</f>
        <v>9.3951000000000007E-2</v>
      </c>
      <c r="S121" s="13">
        <f t="shared" ref="S121:S132" si="132">Q121/R121</f>
        <v>4.2656082274573265E-2</v>
      </c>
      <c r="T121" s="2">
        <f t="shared" ref="T121:T132" si="133">$B$122/100</f>
        <v>0.01</v>
      </c>
      <c r="U121" s="14">
        <f t="shared" ref="U121:U132" si="134">S121*T121</f>
        <v>4.2656082274573264E-4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5.916560822745733E-3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11637.666666666666</v>
      </c>
      <c r="AX121" s="1">
        <f t="shared" ref="AX121:AX132" si="141">AW121*10000*AV121*0.67*AU121*AT121</f>
        <v>4334225.0404171972</v>
      </c>
      <c r="AZ121" s="1">
        <f t="shared" ref="AZ121:AZ132" si="142">$E$9/12</f>
        <v>9160.8333333333339</v>
      </c>
      <c r="BA121" s="1">
        <f t="shared" ref="BA121:BA132" si="143">AZ121*10000*AV121*0.67*AU121*AT121</f>
        <v>3411776.1198769985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5.50477759629032</v>
      </c>
      <c r="E122" s="10">
        <f t="shared" ref="E122:E133" si="145">D121</f>
        <v>7.0363132419354804</v>
      </c>
      <c r="F122" s="7" t="s">
        <v>83</v>
      </c>
      <c r="G122" s="1">
        <v>2</v>
      </c>
      <c r="H122" s="9">
        <f t="shared" si="124"/>
        <v>5.50477759629032</v>
      </c>
      <c r="I122" s="9">
        <f t="shared" si="125"/>
        <v>278.65477759629027</v>
      </c>
      <c r="J122" s="9">
        <f t="shared" si="126"/>
        <v>3.523964015008537E-2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0.55725581337642904</v>
      </c>
      <c r="P122" s="9">
        <f t="shared" si="129"/>
        <v>1.963749433492849E-2</v>
      </c>
      <c r="Q122" s="12">
        <f t="shared" si="130"/>
        <v>6.4803731305264015E-3</v>
      </c>
      <c r="R122" s="9">
        <f t="shared" si="131"/>
        <v>9.3951000000000007E-2</v>
      </c>
      <c r="S122" s="13">
        <f t="shared" si="132"/>
        <v>6.8976095310602351E-2</v>
      </c>
      <c r="T122" s="2">
        <f t="shared" si="133"/>
        <v>0.01</v>
      </c>
      <c r="U122" s="14">
        <f t="shared" si="134"/>
        <v>6.8976095310602356E-4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6.1797609531060232E-3</v>
      </c>
      <c r="AU122" s="9">
        <f t="shared" si="138"/>
        <v>28.47</v>
      </c>
      <c r="AV122" s="1">
        <f t="shared" si="139"/>
        <v>0.33</v>
      </c>
      <c r="AW122" s="1">
        <f t="shared" si="140"/>
        <v>11637.666666666666</v>
      </c>
      <c r="AX122" s="1">
        <f t="shared" si="141"/>
        <v>4527034.4494345188</v>
      </c>
      <c r="AZ122" s="1">
        <f t="shared" si="142"/>
        <v>9160.8333333333339</v>
      </c>
      <c r="BA122" s="1">
        <f t="shared" si="143"/>
        <v>3563550.0889807288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5.8133229690357204</v>
      </c>
      <c r="E123" s="10">
        <f t="shared" si="145"/>
        <v>5.50477759629032</v>
      </c>
      <c r="F123" s="7" t="s">
        <v>83</v>
      </c>
      <c r="G123" s="1">
        <v>3</v>
      </c>
      <c r="H123" s="9">
        <f t="shared" si="124"/>
        <v>5.8133229690357204</v>
      </c>
      <c r="I123" s="9">
        <f t="shared" si="125"/>
        <v>278.96332296903569</v>
      </c>
      <c r="J123" s="9">
        <f t="shared" si="126"/>
        <v>3.6628223290114711E-2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0.82231831904150066</v>
      </c>
      <c r="P123" s="9">
        <f t="shared" si="129"/>
        <v>3.0120059005403873E-2</v>
      </c>
      <c r="Q123" s="12">
        <f t="shared" si="130"/>
        <v>9.9396194717832793E-3</v>
      </c>
      <c r="R123" s="9">
        <f t="shared" si="131"/>
        <v>9.3951000000000007E-2</v>
      </c>
      <c r="S123" s="13">
        <f t="shared" si="132"/>
        <v>0.1057957815433926</v>
      </c>
      <c r="T123" s="2">
        <f t="shared" si="133"/>
        <v>0.01</v>
      </c>
      <c r="U123" s="14">
        <f t="shared" si="134"/>
        <v>1.0579578154339261E-3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6.5479578154339262E-3</v>
      </c>
      <c r="AU123" s="9">
        <f t="shared" si="138"/>
        <v>28.47</v>
      </c>
      <c r="AV123" s="1">
        <f t="shared" si="139"/>
        <v>0.33</v>
      </c>
      <c r="AW123" s="1">
        <f t="shared" si="140"/>
        <v>11637.666666666666</v>
      </c>
      <c r="AX123" s="1">
        <f t="shared" si="141"/>
        <v>4796760.0735453255</v>
      </c>
      <c r="AZ123" s="1">
        <f t="shared" si="142"/>
        <v>9160.8333333333339</v>
      </c>
      <c r="BA123" s="1">
        <f t="shared" si="143"/>
        <v>3775870.2695617513</v>
      </c>
    </row>
    <row r="124" spans="1:53" x14ac:dyDescent="0.15">
      <c r="C124" s="7">
        <v>3</v>
      </c>
      <c r="D124" s="7">
        <f t="shared" si="144"/>
        <v>10.150347731741901</v>
      </c>
      <c r="E124" s="10">
        <f t="shared" si="145"/>
        <v>5.8133229690357204</v>
      </c>
      <c r="F124" s="7" t="s">
        <v>83</v>
      </c>
      <c r="G124" s="1">
        <v>4</v>
      </c>
      <c r="H124" s="9">
        <f t="shared" si="124"/>
        <v>10.150347731741901</v>
      </c>
      <c r="I124" s="9">
        <f t="shared" si="125"/>
        <v>283.30034773174185</v>
      </c>
      <c r="J124" s="9">
        <f t="shared" si="126"/>
        <v>6.2499206509694073E-2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1.0768982600360968</v>
      </c>
      <c r="P124" s="9">
        <f t="shared" si="129"/>
        <v>6.7305286743926246E-2</v>
      </c>
      <c r="Q124" s="12">
        <f t="shared" si="130"/>
        <v>2.2210744625495663E-2</v>
      </c>
      <c r="R124" s="9">
        <f t="shared" si="131"/>
        <v>9.3951000000000007E-2</v>
      </c>
      <c r="S124" s="13">
        <f t="shared" si="132"/>
        <v>0.23640775112021864</v>
      </c>
      <c r="T124" s="2">
        <f t="shared" si="133"/>
        <v>0.01</v>
      </c>
      <c r="U124" s="14">
        <f t="shared" si="134"/>
        <v>2.3640775112021865E-3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7.8540775112021857E-3</v>
      </c>
      <c r="AU124" s="9">
        <f t="shared" si="138"/>
        <v>28.47</v>
      </c>
      <c r="AV124" s="1">
        <f t="shared" si="139"/>
        <v>0.33</v>
      </c>
      <c r="AW124" s="1">
        <f t="shared" si="140"/>
        <v>11637.666666666666</v>
      </c>
      <c r="AX124" s="1">
        <f t="shared" si="141"/>
        <v>5753568.7434431426</v>
      </c>
      <c r="AZ124" s="1">
        <f t="shared" si="142"/>
        <v>9160.8333333333339</v>
      </c>
      <c r="BA124" s="1">
        <f t="shared" si="143"/>
        <v>4529042.2762774955</v>
      </c>
    </row>
    <row r="125" spans="1:53" x14ac:dyDescent="0.15">
      <c r="C125" s="7">
        <v>4</v>
      </c>
      <c r="D125" s="7">
        <f t="shared" si="144"/>
        <v>13.2347918166667</v>
      </c>
      <c r="E125" s="10">
        <f t="shared" si="145"/>
        <v>10.150347731741901</v>
      </c>
      <c r="F125" s="7" t="s">
        <v>83</v>
      </c>
      <c r="G125" s="1">
        <v>5</v>
      </c>
      <c r="H125" s="9">
        <f t="shared" si="124"/>
        <v>13.2347918166667</v>
      </c>
      <c r="I125" s="9">
        <f t="shared" si="125"/>
        <v>286.38479181666668</v>
      </c>
      <c r="J125" s="9">
        <f t="shared" si="126"/>
        <v>9.0497215085781804E-2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0.95911332462756194</v>
      </c>
      <c r="O125" s="9">
        <f t="shared" si="146"/>
        <v>0.33517964866460848</v>
      </c>
      <c r="P125" s="9">
        <f t="shared" si="129"/>
        <v>3.0332824757577852E-2</v>
      </c>
      <c r="Q125" s="12">
        <f t="shared" si="130"/>
        <v>1.0009832170000692E-2</v>
      </c>
      <c r="R125" s="9">
        <f t="shared" si="131"/>
        <v>9.3951000000000007E-2</v>
      </c>
      <c r="S125" s="13">
        <f t="shared" si="132"/>
        <v>0.10654311470873851</v>
      </c>
      <c r="T125" s="2">
        <f t="shared" si="133"/>
        <v>0.01</v>
      </c>
      <c r="U125" s="14">
        <f t="shared" si="134"/>
        <v>1.0654311470873852E-3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6.5554311470873853E-3</v>
      </c>
      <c r="AU125" s="9">
        <f t="shared" si="138"/>
        <v>28.47</v>
      </c>
      <c r="AV125" s="1">
        <f t="shared" si="139"/>
        <v>0.33</v>
      </c>
      <c r="AW125" s="1">
        <f t="shared" si="140"/>
        <v>11637.666666666666</v>
      </c>
      <c r="AX125" s="1">
        <f t="shared" si="141"/>
        <v>4802234.7237953888</v>
      </c>
      <c r="AZ125" s="1">
        <f t="shared" si="142"/>
        <v>9160.8333333333339</v>
      </c>
      <c r="BA125" s="1">
        <f t="shared" si="143"/>
        <v>3780179.7552976487</v>
      </c>
    </row>
    <row r="126" spans="1:53" x14ac:dyDescent="0.15">
      <c r="C126" s="7">
        <v>5</v>
      </c>
      <c r="D126" s="7">
        <f t="shared" si="144"/>
        <v>17.777469705483899</v>
      </c>
      <c r="E126" s="10">
        <f t="shared" si="145"/>
        <v>13.2347918166667</v>
      </c>
      <c r="F126" s="7" t="s">
        <v>85</v>
      </c>
      <c r="G126" s="1">
        <v>6</v>
      </c>
      <c r="H126" s="9">
        <f t="shared" si="124"/>
        <v>17.777469705483899</v>
      </c>
      <c r="I126" s="9">
        <f t="shared" si="125"/>
        <v>290.92746970548387</v>
      </c>
      <c r="J126" s="9">
        <f t="shared" si="126"/>
        <v>0.15388337300937677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0.58954682390703073</v>
      </c>
      <c r="P126" s="9">
        <f t="shared" si="129"/>
        <v>9.0721453809778974E-2</v>
      </c>
      <c r="Q126" s="12">
        <f t="shared" si="130"/>
        <v>2.9938079757227062E-2</v>
      </c>
      <c r="R126" s="9">
        <f t="shared" si="131"/>
        <v>9.3951000000000007E-2</v>
      </c>
      <c r="S126" s="13">
        <f t="shared" si="132"/>
        <v>0.31865631826406382</v>
      </c>
      <c r="T126" s="2">
        <f t="shared" si="133"/>
        <v>0.01</v>
      </c>
      <c r="U126" s="14">
        <f t="shared" si="134"/>
        <v>3.1865631826406382E-3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5.0000000000000001E-3</v>
      </c>
      <c r="AF126" s="2">
        <v>0.49</v>
      </c>
      <c r="AG126" s="14">
        <f t="shared" si="135"/>
        <v>2.4499999999999999E-3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6"/>
        <v>7.4999999999999997E-3</v>
      </c>
      <c r="AT126" s="1">
        <f t="shared" si="137"/>
        <v>1.3136563182640639E-2</v>
      </c>
      <c r="AU126" s="9">
        <f t="shared" si="138"/>
        <v>28.47</v>
      </c>
      <c r="AV126" s="1">
        <f t="shared" si="139"/>
        <v>0.33</v>
      </c>
      <c r="AW126" s="1">
        <f t="shared" si="140"/>
        <v>11637.666666666666</v>
      </c>
      <c r="AX126" s="1">
        <f t="shared" si="141"/>
        <v>9623296.843722919</v>
      </c>
      <c r="AZ126" s="1">
        <f t="shared" si="142"/>
        <v>9160.8333333333339</v>
      </c>
      <c r="BA126" s="1">
        <f t="shared" si="143"/>
        <v>7575179.8902304349</v>
      </c>
    </row>
    <row r="127" spans="1:53" x14ac:dyDescent="0.15">
      <c r="C127" s="7">
        <v>6</v>
      </c>
      <c r="D127" s="7">
        <f t="shared" si="144"/>
        <v>21.309773848666701</v>
      </c>
      <c r="E127" s="10">
        <f t="shared" si="145"/>
        <v>17.777469705483899</v>
      </c>
      <c r="F127" s="7" t="s">
        <v>83</v>
      </c>
      <c r="G127" s="1">
        <v>7</v>
      </c>
      <c r="H127" s="9">
        <f t="shared" si="124"/>
        <v>21.309773848666701</v>
      </c>
      <c r="I127" s="9">
        <f t="shared" si="125"/>
        <v>294.45977384866666</v>
      </c>
      <c r="J127" s="9">
        <f t="shared" si="126"/>
        <v>0.22990686472660582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0.78352537009725176</v>
      </c>
      <c r="P127" s="9">
        <f t="shared" si="129"/>
        <v>0.18013786127281262</v>
      </c>
      <c r="Q127" s="12">
        <f t="shared" si="130"/>
        <v>5.9445494220028164E-2</v>
      </c>
      <c r="R127" s="9">
        <f t="shared" si="131"/>
        <v>9.3951000000000007E-2</v>
      </c>
      <c r="S127" s="13">
        <f t="shared" si="132"/>
        <v>0.63272870134461756</v>
      </c>
      <c r="T127" s="2">
        <f t="shared" si="133"/>
        <v>0.01</v>
      </c>
      <c r="U127" s="14">
        <f t="shared" si="134"/>
        <v>6.3272870134461756E-3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1.6277287013446176E-2</v>
      </c>
      <c r="AU127" s="9">
        <f t="shared" si="138"/>
        <v>28.47</v>
      </c>
      <c r="AV127" s="1">
        <f t="shared" si="139"/>
        <v>0.33</v>
      </c>
      <c r="AW127" s="1">
        <f t="shared" si="140"/>
        <v>11637.666666666666</v>
      </c>
      <c r="AX127" s="1">
        <f t="shared" si="141"/>
        <v>11924059.78360175</v>
      </c>
      <c r="AZ127" s="1">
        <f t="shared" si="142"/>
        <v>9160.8333333333339</v>
      </c>
      <c r="BA127" s="1">
        <f t="shared" si="143"/>
        <v>9386273.6803722158</v>
      </c>
    </row>
    <row r="128" spans="1:53" x14ac:dyDescent="0.15">
      <c r="C128" s="7">
        <v>7</v>
      </c>
      <c r="D128" s="7">
        <f t="shared" si="144"/>
        <v>25.329359228709698</v>
      </c>
      <c r="E128" s="10">
        <f t="shared" si="145"/>
        <v>21.309773848666701</v>
      </c>
      <c r="F128" s="7" t="s">
        <v>83</v>
      </c>
      <c r="G128" s="1">
        <v>8</v>
      </c>
      <c r="H128" s="9">
        <f t="shared" si="124"/>
        <v>25.329359228709698</v>
      </c>
      <c r="I128" s="9">
        <f t="shared" si="125"/>
        <v>298.47935922870965</v>
      </c>
      <c r="J128" s="9">
        <f t="shared" si="126"/>
        <v>0.35887654481803549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0.8880875088244391</v>
      </c>
      <c r="P128" s="9">
        <f t="shared" si="129"/>
        <v>0.31871377666297129</v>
      </c>
      <c r="Q128" s="12">
        <f t="shared" si="130"/>
        <v>0.10517554629878054</v>
      </c>
      <c r="R128" s="9">
        <f t="shared" si="131"/>
        <v>9.3951000000000007E-2</v>
      </c>
      <c r="S128" s="13">
        <f t="shared" si="132"/>
        <v>1.1194723451456667</v>
      </c>
      <c r="T128" s="2">
        <f t="shared" si="133"/>
        <v>0.01</v>
      </c>
      <c r="U128" s="14">
        <f t="shared" si="134"/>
        <v>1.1194723451456667E-2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2.1144723451456668E-2</v>
      </c>
      <c r="AU128" s="9">
        <f t="shared" si="138"/>
        <v>28.47</v>
      </c>
      <c r="AV128" s="1">
        <f t="shared" si="139"/>
        <v>0.33</v>
      </c>
      <c r="AW128" s="1">
        <f t="shared" si="140"/>
        <v>11637.666666666666</v>
      </c>
      <c r="AX128" s="1">
        <f t="shared" si="141"/>
        <v>15489740.171971992</v>
      </c>
      <c r="AZ128" s="1">
        <f t="shared" si="142"/>
        <v>9160.8333333333339</v>
      </c>
      <c r="BA128" s="1">
        <f t="shared" si="143"/>
        <v>12193073.762673512</v>
      </c>
    </row>
    <row r="129" spans="1:54" x14ac:dyDescent="0.15">
      <c r="C129" s="7">
        <v>8</v>
      </c>
      <c r="D129" s="7">
        <f t="shared" si="144"/>
        <v>22.990811983871001</v>
      </c>
      <c r="E129" s="10">
        <f t="shared" si="145"/>
        <v>25.329359228709698</v>
      </c>
      <c r="F129" s="7" t="s">
        <v>83</v>
      </c>
      <c r="G129" s="1">
        <v>9</v>
      </c>
      <c r="H129" s="9">
        <f t="shared" si="124"/>
        <v>22.990811983871001</v>
      </c>
      <c r="I129" s="9">
        <f t="shared" si="125"/>
        <v>296.140811983871</v>
      </c>
      <c r="J129" s="9">
        <f t="shared" si="126"/>
        <v>0.27737666235613823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0.85407373216146776</v>
      </c>
      <c r="P129" s="9">
        <f t="shared" si="129"/>
        <v>0.23690012123299828</v>
      </c>
      <c r="Q129" s="12">
        <f t="shared" si="130"/>
        <v>7.8177040006889437E-2</v>
      </c>
      <c r="R129" s="9">
        <f t="shared" si="131"/>
        <v>9.3951000000000007E-2</v>
      </c>
      <c r="S129" s="13">
        <f t="shared" si="132"/>
        <v>0.83210439491745092</v>
      </c>
      <c r="T129" s="2">
        <f t="shared" si="133"/>
        <v>0.01</v>
      </c>
      <c r="U129" s="14">
        <f t="shared" si="134"/>
        <v>8.32104394917451E-3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1.8271043949174511E-2</v>
      </c>
      <c r="AU129" s="9">
        <f t="shared" si="138"/>
        <v>28.47</v>
      </c>
      <c r="AV129" s="1">
        <f t="shared" si="139"/>
        <v>0.33</v>
      </c>
      <c r="AW129" s="1">
        <f t="shared" si="140"/>
        <v>11637.666666666666</v>
      </c>
      <c r="AX129" s="1">
        <f t="shared" si="141"/>
        <v>13384602.739928352</v>
      </c>
      <c r="AZ129" s="1">
        <f t="shared" si="142"/>
        <v>9160.8333333333339</v>
      </c>
      <c r="BA129" s="1">
        <f t="shared" si="143"/>
        <v>10535970.692867443</v>
      </c>
    </row>
    <row r="130" spans="1:54" x14ac:dyDescent="0.15">
      <c r="C130" s="7">
        <v>9</v>
      </c>
      <c r="D130" s="7">
        <f t="shared" si="144"/>
        <v>18.269794458</v>
      </c>
      <c r="E130" s="10">
        <f t="shared" si="145"/>
        <v>22.990811983871001</v>
      </c>
      <c r="F130" s="7" t="s">
        <v>83</v>
      </c>
      <c r="G130" s="1">
        <v>10</v>
      </c>
      <c r="H130" s="9">
        <f t="shared" si="124"/>
        <v>18.269794458</v>
      </c>
      <c r="I130" s="9">
        <f t="shared" si="125"/>
        <v>291.41979445799996</v>
      </c>
      <c r="J130" s="9">
        <f t="shared" si="126"/>
        <v>0.16283477231735011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0.9018736109284694</v>
      </c>
      <c r="P130" s="9">
        <f t="shared" si="129"/>
        <v>0.14685638409456372</v>
      </c>
      <c r="Q130" s="12">
        <f t="shared" si="130"/>
        <v>4.8462606751206033E-2</v>
      </c>
      <c r="R130" s="9">
        <f t="shared" si="131"/>
        <v>9.3951000000000007E-2</v>
      </c>
      <c r="S130" s="13">
        <f t="shared" si="132"/>
        <v>0.51582853563246833</v>
      </c>
      <c r="T130" s="2">
        <f t="shared" si="133"/>
        <v>0.01</v>
      </c>
      <c r="U130" s="14">
        <f t="shared" si="134"/>
        <v>5.1582853563246836E-3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1.5108285356324684E-2</v>
      </c>
      <c r="AU130" s="9">
        <f t="shared" si="138"/>
        <v>28.47</v>
      </c>
      <c r="AV130" s="1">
        <f t="shared" si="139"/>
        <v>0.33</v>
      </c>
      <c r="AW130" s="1">
        <f t="shared" si="140"/>
        <v>11637.666666666666</v>
      </c>
      <c r="AX130" s="1">
        <f t="shared" si="141"/>
        <v>11067698.054824011</v>
      </c>
      <c r="AZ130" s="1">
        <f t="shared" si="142"/>
        <v>9160.8333333333339</v>
      </c>
      <c r="BA130" s="1">
        <f t="shared" si="143"/>
        <v>8712170.5895139631</v>
      </c>
    </row>
    <row r="131" spans="1:54" x14ac:dyDescent="0.15">
      <c r="C131" s="7">
        <v>10</v>
      </c>
      <c r="D131" s="7">
        <f t="shared" si="144"/>
        <v>14.88844432</v>
      </c>
      <c r="E131" s="10">
        <f t="shared" si="145"/>
        <v>18.269794458</v>
      </c>
      <c r="F131" s="7" t="s">
        <v>83</v>
      </c>
      <c r="G131" s="1">
        <v>11</v>
      </c>
      <c r="H131" s="9">
        <f t="shared" si="124"/>
        <v>14.88844432</v>
      </c>
      <c r="I131" s="9">
        <f t="shared" si="125"/>
        <v>288.03844432</v>
      </c>
      <c r="J131" s="9">
        <f t="shared" si="126"/>
        <v>0.1100032594607873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0.71726636549221046</v>
      </c>
      <c r="O131" s="9">
        <f t="shared" si="146"/>
        <v>0.32245086134169521</v>
      </c>
      <c r="P131" s="9">
        <f t="shared" si="129"/>
        <v>3.547064576352485E-2</v>
      </c>
      <c r="Q131" s="12">
        <f t="shared" si="130"/>
        <v>1.17053131019632E-2</v>
      </c>
      <c r="R131" s="9">
        <f t="shared" si="131"/>
        <v>9.3951000000000007E-2</v>
      </c>
      <c r="S131" s="13">
        <f t="shared" si="132"/>
        <v>0.12458955308579152</v>
      </c>
      <c r="T131" s="2">
        <f t="shared" si="133"/>
        <v>0.01</v>
      </c>
      <c r="U131" s="14">
        <f t="shared" si="134"/>
        <v>1.2458955308579153E-3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6.7358955308579153E-3</v>
      </c>
      <c r="AU131" s="9">
        <f t="shared" si="138"/>
        <v>28.47</v>
      </c>
      <c r="AV131" s="1">
        <f t="shared" si="139"/>
        <v>0.33</v>
      </c>
      <c r="AW131" s="1">
        <f t="shared" si="140"/>
        <v>11637.666666666666</v>
      </c>
      <c r="AX131" s="1">
        <f t="shared" si="141"/>
        <v>4934435.3846987113</v>
      </c>
      <c r="AZ131" s="1">
        <f t="shared" si="142"/>
        <v>9160.8333333333339</v>
      </c>
      <c r="BA131" s="1">
        <f t="shared" si="143"/>
        <v>3884244.2774892552</v>
      </c>
    </row>
    <row r="132" spans="1:54" x14ac:dyDescent="0.15">
      <c r="C132" s="7">
        <v>11</v>
      </c>
      <c r="D132" s="7">
        <f t="shared" si="144"/>
        <v>11.0964853918</v>
      </c>
      <c r="E132" s="10">
        <f t="shared" si="145"/>
        <v>14.88844432</v>
      </c>
      <c r="F132" s="7" t="s">
        <v>85</v>
      </c>
      <c r="G132" s="1">
        <v>12</v>
      </c>
      <c r="H132" s="9">
        <f t="shared" si="124"/>
        <v>11.0964853918</v>
      </c>
      <c r="I132" s="9">
        <f t="shared" si="125"/>
        <v>284.24648539179998</v>
      </c>
      <c r="J132" s="9">
        <f t="shared" si="126"/>
        <v>7.0074176856435202E-2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0.57168021557817028</v>
      </c>
      <c r="P132" s="9">
        <f t="shared" si="129"/>
        <v>4.0060020531749709E-2</v>
      </c>
      <c r="Q132" s="12">
        <f t="shared" si="130"/>
        <v>1.3219806775477405E-2</v>
      </c>
      <c r="R132" s="9">
        <f t="shared" si="131"/>
        <v>9.3951000000000007E-2</v>
      </c>
      <c r="S132" s="13">
        <f t="shared" si="132"/>
        <v>0.14070959090885041</v>
      </c>
      <c r="T132" s="2">
        <f t="shared" si="133"/>
        <v>0.01</v>
      </c>
      <c r="U132" s="14">
        <f t="shared" si="134"/>
        <v>1.407095909088504E-3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6.8970959090885039E-3</v>
      </c>
      <c r="AU132" s="9">
        <f t="shared" si="138"/>
        <v>28.47</v>
      </c>
      <c r="AV132" s="1">
        <f t="shared" si="139"/>
        <v>0.33</v>
      </c>
      <c r="AW132" s="1">
        <f t="shared" si="140"/>
        <v>11637.666666666666</v>
      </c>
      <c r="AX132" s="1">
        <f t="shared" si="141"/>
        <v>5052524.0407243082</v>
      </c>
      <c r="AY132" s="1">
        <f>SUM(AX121:AX132)</f>
        <v>95690180.050107598</v>
      </c>
      <c r="AZ132" s="1">
        <f t="shared" si="142"/>
        <v>9160.8333333333339</v>
      </c>
      <c r="BA132" s="1">
        <f t="shared" si="143"/>
        <v>3977200.2391431793</v>
      </c>
      <c r="BB132" s="1">
        <f>SUM(BA121:BA132)</f>
        <v>75324531.642284632</v>
      </c>
    </row>
    <row r="133" spans="1:54" x14ac:dyDescent="0.15">
      <c r="C133" s="7">
        <v>12</v>
      </c>
      <c r="D133" s="7">
        <f t="shared" si="144"/>
        <v>8.8817299735161299</v>
      </c>
      <c r="E133" s="10">
        <f t="shared" si="145"/>
        <v>11.0964853918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7.0363132419354804</v>
      </c>
      <c r="E136" s="7"/>
      <c r="F136" s="7"/>
      <c r="G136" s="1">
        <v>1</v>
      </c>
      <c r="H136" s="9">
        <f t="shared" ref="H136:H147" si="147">E137</f>
        <v>7.0363132419354804</v>
      </c>
      <c r="I136" s="9">
        <f t="shared" ref="I136:I147" si="148">H136+273.15</f>
        <v>280.18631324193547</v>
      </c>
      <c r="J136" s="9">
        <f t="shared" ref="J136:J147" si="149">EXP(($C$15*(I136-$C$13))/($C$16*I136*$C$13))</f>
        <v>4.2656082274573272E-2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3.237801038367677E-2</v>
      </c>
      <c r="Q136" s="12">
        <f t="shared" ref="Q136:Q147" si="153">P136*$B$138</f>
        <v>8.4182826997559607E-3</v>
      </c>
      <c r="R136" s="9">
        <f t="shared" ref="R136:R147" si="154">L136*$B$138</f>
        <v>0.19735245833333334</v>
      </c>
      <c r="S136" s="13">
        <f t="shared" ref="S136:S147" si="155">Q136/R136</f>
        <v>4.2656082274573272E-2</v>
      </c>
      <c r="T136" s="2">
        <f t="shared" ref="T136:T147" si="156">$B$137/100</f>
        <v>0.01</v>
      </c>
      <c r="U136" s="14">
        <f t="shared" ref="U136:U147" si="157">S136*T136</f>
        <v>4.2656082274573274E-4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5.916560822745733E-3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5.50477759629032</v>
      </c>
      <c r="E137" s="10">
        <f t="shared" ref="E137:E148" si="166">D136</f>
        <v>7.0363132419354804</v>
      </c>
      <c r="F137" s="7" t="s">
        <v>83</v>
      </c>
      <c r="G137" s="1">
        <v>2</v>
      </c>
      <c r="H137" s="9">
        <f t="shared" si="147"/>
        <v>5.50477759629032</v>
      </c>
      <c r="I137" s="9">
        <f t="shared" si="148"/>
        <v>278.65477759629027</v>
      </c>
      <c r="J137" s="9">
        <f t="shared" si="149"/>
        <v>3.523964015008537E-2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1.4857178229496566</v>
      </c>
      <c r="P137" s="9">
        <f t="shared" si="152"/>
        <v>5.2356161445314145E-2</v>
      </c>
      <c r="Q137" s="12">
        <f t="shared" si="153"/>
        <v>1.3612601975781678E-2</v>
      </c>
      <c r="R137" s="9">
        <f t="shared" si="154"/>
        <v>0.19735245833333334</v>
      </c>
      <c r="S137" s="13">
        <f t="shared" si="155"/>
        <v>6.8976095310602337E-2</v>
      </c>
      <c r="T137" s="2">
        <f t="shared" si="156"/>
        <v>0.01</v>
      </c>
      <c r="U137" s="14">
        <f t="shared" si="157"/>
        <v>6.8976095310602334E-4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6.1797609531060232E-3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5.8133229690357204</v>
      </c>
      <c r="E138" s="10">
        <f t="shared" si="166"/>
        <v>5.50477759629032</v>
      </c>
      <c r="F138" s="7" t="s">
        <v>83</v>
      </c>
      <c r="G138" s="1">
        <v>3</v>
      </c>
      <c r="H138" s="9">
        <f t="shared" si="147"/>
        <v>5.8133229690357204</v>
      </c>
      <c r="I138" s="9">
        <f t="shared" si="148"/>
        <v>278.96332296903569</v>
      </c>
      <c r="J138" s="9">
        <f t="shared" si="149"/>
        <v>3.6628223290114711E-2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2.1924095781710093</v>
      </c>
      <c r="P138" s="9">
        <f t="shared" si="152"/>
        <v>8.0304067572633933E-2</v>
      </c>
      <c r="Q138" s="12">
        <f t="shared" si="153"/>
        <v>2.0879057568884824E-2</v>
      </c>
      <c r="R138" s="9">
        <f t="shared" si="154"/>
        <v>0.19735245833333334</v>
      </c>
      <c r="S138" s="13">
        <f t="shared" si="155"/>
        <v>0.1057957815433926</v>
      </c>
      <c r="T138" s="2">
        <f t="shared" si="156"/>
        <v>0.01</v>
      </c>
      <c r="U138" s="14">
        <f t="shared" si="157"/>
        <v>1.0579578154339261E-3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6.5479578154339262E-3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10.150347731741901</v>
      </c>
      <c r="E139" s="10">
        <f t="shared" si="166"/>
        <v>5.8133229690357204</v>
      </c>
      <c r="F139" s="7" t="s">
        <v>83</v>
      </c>
      <c r="G139" s="1">
        <v>4</v>
      </c>
      <c r="H139" s="9">
        <f t="shared" si="147"/>
        <v>10.150347731741901</v>
      </c>
      <c r="I139" s="9">
        <f t="shared" si="148"/>
        <v>283.30034773174185</v>
      </c>
      <c r="J139" s="9">
        <f t="shared" si="149"/>
        <v>6.2499206509694073E-2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2.8711534272650421</v>
      </c>
      <c r="P139" s="9">
        <f t="shared" si="152"/>
        <v>0.17944481097165377</v>
      </c>
      <c r="Q139" s="12">
        <f t="shared" si="153"/>
        <v>4.665565085262998E-2</v>
      </c>
      <c r="R139" s="9">
        <f t="shared" si="154"/>
        <v>0.19735245833333334</v>
      </c>
      <c r="S139" s="13">
        <f t="shared" si="155"/>
        <v>0.23640775112021861</v>
      </c>
      <c r="T139" s="2">
        <f t="shared" si="156"/>
        <v>0.01</v>
      </c>
      <c r="U139" s="14">
        <f t="shared" si="157"/>
        <v>2.3640775112021861E-3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7.8540775112021857E-3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13.2347918166667</v>
      </c>
      <c r="E140" s="10">
        <f t="shared" si="166"/>
        <v>10.150347731741901</v>
      </c>
      <c r="F140" s="7" t="s">
        <v>83</v>
      </c>
      <c r="G140" s="1">
        <v>5</v>
      </c>
      <c r="H140" s="9">
        <f t="shared" si="147"/>
        <v>13.2347918166667</v>
      </c>
      <c r="I140" s="9">
        <f t="shared" si="148"/>
        <v>286.38479181666668</v>
      </c>
      <c r="J140" s="9">
        <f t="shared" si="149"/>
        <v>9.0497215085781804E-2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3.4507565329600549</v>
      </c>
      <c r="P140" s="9">
        <f t="shared" si="152"/>
        <v>0.31228385617195281</v>
      </c>
      <c r="Q140" s="12">
        <f t="shared" si="153"/>
        <v>8.1193802604707738E-2</v>
      </c>
      <c r="R140" s="9">
        <f t="shared" si="154"/>
        <v>0.19735245833333334</v>
      </c>
      <c r="S140" s="13">
        <f t="shared" si="155"/>
        <v>0.41141520754491606</v>
      </c>
      <c r="T140" s="2">
        <f t="shared" si="156"/>
        <v>0.01</v>
      </c>
      <c r="U140" s="14">
        <f t="shared" si="157"/>
        <v>4.1141520754491611E-3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9.604152075449162E-3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17.777469705483899</v>
      </c>
      <c r="E141" s="10">
        <f t="shared" si="166"/>
        <v>13.2347918166667</v>
      </c>
      <c r="F141" s="7" t="s">
        <v>85</v>
      </c>
      <c r="G141" s="1">
        <v>6</v>
      </c>
      <c r="H141" s="9">
        <f t="shared" si="147"/>
        <v>17.777469705483899</v>
      </c>
      <c r="I141" s="9">
        <f t="shared" si="148"/>
        <v>290.92746970548387</v>
      </c>
      <c r="J141" s="9">
        <f t="shared" si="149"/>
        <v>0.15388337300937677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3.897520593454769</v>
      </c>
      <c r="P141" s="9">
        <f t="shared" si="152"/>
        <v>0.59976361529432776</v>
      </c>
      <c r="Q141" s="12">
        <f t="shared" si="153"/>
        <v>0.15593853997652521</v>
      </c>
      <c r="R141" s="9">
        <f t="shared" si="154"/>
        <v>0.19735245833333334</v>
      </c>
      <c r="S141" s="13">
        <f t="shared" si="155"/>
        <v>0.79015250832670669</v>
      </c>
      <c r="T141" s="2">
        <f t="shared" si="156"/>
        <v>0.01</v>
      </c>
      <c r="U141" s="14">
        <f t="shared" si="157"/>
        <v>7.9015250832670664E-3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5.0000000000000001E-3</v>
      </c>
      <c r="AF141" s="2">
        <v>0.49</v>
      </c>
      <c r="AG141" s="14">
        <f t="shared" si="158"/>
        <v>2.4499999999999999E-3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9"/>
        <v>7.4999999999999997E-3</v>
      </c>
      <c r="AT141" s="1">
        <f t="shared" si="160"/>
        <v>1.7851525083267067E-2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21.309773848666701</v>
      </c>
      <c r="E142" s="10">
        <f t="shared" si="166"/>
        <v>17.777469705483899</v>
      </c>
      <c r="F142" s="7" t="s">
        <v>83</v>
      </c>
      <c r="G142" s="1">
        <v>7</v>
      </c>
      <c r="H142" s="9">
        <f t="shared" si="147"/>
        <v>21.309773848666701</v>
      </c>
      <c r="I142" s="9">
        <f t="shared" si="148"/>
        <v>294.45977384866666</v>
      </c>
      <c r="J142" s="9">
        <f t="shared" si="149"/>
        <v>0.22990686472660582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4.056804894827108</v>
      </c>
      <c r="P142" s="9">
        <f t="shared" si="152"/>
        <v>0.93268729417724827</v>
      </c>
      <c r="Q142" s="12">
        <f t="shared" si="153"/>
        <v>0.24249869648608455</v>
      </c>
      <c r="R142" s="9">
        <f t="shared" si="154"/>
        <v>0.19735245833333334</v>
      </c>
      <c r="S142" s="13">
        <f t="shared" si="155"/>
        <v>1.228759441529216</v>
      </c>
      <c r="T142" s="2">
        <f t="shared" si="156"/>
        <v>0.01</v>
      </c>
      <c r="U142" s="14">
        <f t="shared" si="157"/>
        <v>1.2287594415292161E-2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2.2237594415292161E-2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25.329359228709698</v>
      </c>
      <c r="E143" s="10">
        <f t="shared" si="166"/>
        <v>21.309773848666701</v>
      </c>
      <c r="F143" s="7" t="s">
        <v>83</v>
      </c>
      <c r="G143" s="1">
        <v>8</v>
      </c>
      <c r="H143" s="9">
        <f t="shared" si="147"/>
        <v>25.329359228709698</v>
      </c>
      <c r="I143" s="9">
        <f t="shared" si="148"/>
        <v>298.47935922870965</v>
      </c>
      <c r="J143" s="9">
        <f t="shared" si="149"/>
        <v>0.35887654481803549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3.8831655173165265</v>
      </c>
      <c r="P143" s="9">
        <f t="shared" si="152"/>
        <v>1.3935770238110945</v>
      </c>
      <c r="Q143" s="12">
        <f t="shared" si="153"/>
        <v>0.36233002619088456</v>
      </c>
      <c r="R143" s="9">
        <f t="shared" si="154"/>
        <v>0.19735245833333334</v>
      </c>
      <c r="S143" s="13">
        <f t="shared" si="155"/>
        <v>1.8359539539097096</v>
      </c>
      <c r="T143" s="2">
        <f t="shared" si="156"/>
        <v>0.01</v>
      </c>
      <c r="U143" s="14">
        <f t="shared" si="157"/>
        <v>1.8359539539097098E-2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2.8309539539097098E-2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22.990811983871001</v>
      </c>
      <c r="E144" s="10">
        <f t="shared" si="166"/>
        <v>25.329359228709698</v>
      </c>
      <c r="F144" s="7" t="s">
        <v>83</v>
      </c>
      <c r="G144" s="1">
        <v>9</v>
      </c>
      <c r="H144" s="9">
        <f t="shared" si="147"/>
        <v>22.990811983871001</v>
      </c>
      <c r="I144" s="9">
        <f t="shared" si="148"/>
        <v>296.140811983871</v>
      </c>
      <c r="J144" s="9">
        <f t="shared" si="149"/>
        <v>0.27737666235613823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3.2486364101720988</v>
      </c>
      <c r="P144" s="9">
        <f t="shared" si="152"/>
        <v>0.90109592466216326</v>
      </c>
      <c r="Q144" s="12">
        <f t="shared" si="153"/>
        <v>0.23428494041216247</v>
      </c>
      <c r="R144" s="9">
        <f t="shared" si="154"/>
        <v>0.19735245833333334</v>
      </c>
      <c r="S144" s="13">
        <f t="shared" si="155"/>
        <v>1.1871397113100524</v>
      </c>
      <c r="T144" s="2">
        <f t="shared" si="156"/>
        <v>0.01</v>
      </c>
      <c r="U144" s="14">
        <f t="shared" si="157"/>
        <v>1.1871397113100524E-2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2.1821397113100525E-2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18.269794458</v>
      </c>
      <c r="E145" s="10">
        <f t="shared" si="166"/>
        <v>22.990811983871001</v>
      </c>
      <c r="F145" s="7" t="s">
        <v>83</v>
      </c>
      <c r="G145" s="1">
        <v>10</v>
      </c>
      <c r="H145" s="9">
        <f t="shared" si="147"/>
        <v>18.269794458</v>
      </c>
      <c r="I145" s="9">
        <f t="shared" si="148"/>
        <v>291.41979445799996</v>
      </c>
      <c r="J145" s="9">
        <f t="shared" si="149"/>
        <v>0.16283477231735011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3.1065884021766017</v>
      </c>
      <c r="P145" s="9">
        <f t="shared" si="152"/>
        <v>0.50586061515214742</v>
      </c>
      <c r="Q145" s="12">
        <f t="shared" si="153"/>
        <v>0.13152375993955834</v>
      </c>
      <c r="R145" s="9">
        <f t="shared" si="154"/>
        <v>0.19735245833333334</v>
      </c>
      <c r="S145" s="13">
        <f t="shared" si="155"/>
        <v>0.66644095062353548</v>
      </c>
      <c r="T145" s="2">
        <f t="shared" si="156"/>
        <v>0.01</v>
      </c>
      <c r="U145" s="14">
        <f t="shared" si="157"/>
        <v>6.6644095062353553E-3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1.6614409506235356E-2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14.88844432</v>
      </c>
      <c r="E146" s="10">
        <f t="shared" si="166"/>
        <v>18.269794458</v>
      </c>
      <c r="F146" s="7" t="s">
        <v>83</v>
      </c>
      <c r="G146" s="1">
        <v>11</v>
      </c>
      <c r="H146" s="9">
        <f t="shared" si="147"/>
        <v>14.88844432</v>
      </c>
      <c r="I146" s="9">
        <f t="shared" si="148"/>
        <v>288.03844432</v>
      </c>
      <c r="J146" s="9">
        <f t="shared" si="149"/>
        <v>0.1100032594607873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3.3597757036911213</v>
      </c>
      <c r="P146" s="9">
        <f t="shared" si="152"/>
        <v>0.36958627846318365</v>
      </c>
      <c r="Q146" s="12">
        <f t="shared" si="153"/>
        <v>9.6092432400427752E-2</v>
      </c>
      <c r="R146" s="9">
        <f t="shared" si="154"/>
        <v>0.19735245833333334</v>
      </c>
      <c r="S146" s="13">
        <f t="shared" si="155"/>
        <v>0.48690770417526386</v>
      </c>
      <c r="T146" s="2">
        <f t="shared" si="156"/>
        <v>0.01</v>
      </c>
      <c r="U146" s="14">
        <f t="shared" si="157"/>
        <v>4.869077041752639E-3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1.0359077041752641E-2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11.0964853918</v>
      </c>
      <c r="E147" s="10">
        <f t="shared" si="166"/>
        <v>14.88844432</v>
      </c>
      <c r="F147" s="7" t="s">
        <v>85</v>
      </c>
      <c r="G147" s="1">
        <v>12</v>
      </c>
      <c r="H147" s="9">
        <f t="shared" si="147"/>
        <v>11.0964853918</v>
      </c>
      <c r="I147" s="9">
        <f t="shared" si="148"/>
        <v>284.24648539179998</v>
      </c>
      <c r="J147" s="9">
        <f t="shared" si="149"/>
        <v>7.0074176856435202E-2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3.7492373418946046</v>
      </c>
      <c r="P147" s="9">
        <f t="shared" si="152"/>
        <v>0.26272472057267354</v>
      </c>
      <c r="Q147" s="12">
        <f t="shared" si="153"/>
        <v>6.8308427348895126E-2</v>
      </c>
      <c r="R147" s="9">
        <f t="shared" si="154"/>
        <v>0.19735245833333334</v>
      </c>
      <c r="S147" s="13">
        <f t="shared" si="155"/>
        <v>0.34612402564309813</v>
      </c>
      <c r="T147" s="2">
        <f t="shared" si="156"/>
        <v>0.01</v>
      </c>
      <c r="U147" s="14">
        <f t="shared" si="157"/>
        <v>3.4612402564309815E-3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8.9512402564309833E-3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8.8817299735161299</v>
      </c>
      <c r="E148" s="10">
        <f t="shared" si="166"/>
        <v>11.0964853918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264700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4600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85200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357900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6300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763950.30697060958</v>
      </c>
      <c r="J13" s="6" t="s">
        <v>37</v>
      </c>
      <c r="K13" s="6">
        <f>I13/(10000*1000)</f>
        <v>7.6395030697060953E-2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2.2396368316774198</v>
      </c>
      <c r="E26" s="7"/>
      <c r="F26" s="7"/>
      <c r="G26" s="1">
        <v>1</v>
      </c>
      <c r="H26" s="9">
        <f t="shared" ref="H26:H37" si="0">E27</f>
        <v>2.2396368316774198</v>
      </c>
      <c r="I26" s="9">
        <f t="shared" ref="I26:I37" si="1">H26+273.15</f>
        <v>275.38963683167742</v>
      </c>
      <c r="J26" s="9">
        <f t="shared" ref="J26:J37" si="2">EXP(($C$15*(I26-$C$13))/($C$16*I26*$C$13))</f>
        <v>2.3286700733746016E-2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0.94385874697117933</v>
      </c>
      <c r="Q26" s="12">
        <f t="shared" ref="Q26:Q37" si="6">P26*$B$28</f>
        <v>9.4385874697117941E-2</v>
      </c>
      <c r="R26" s="9">
        <f t="shared" ref="R26:R37" si="7">L26*$B$28</f>
        <v>4.0532094166666672</v>
      </c>
      <c r="S26" s="13">
        <f t="shared" ref="S26:S37" si="8">Q26/R26</f>
        <v>2.3286700733746016E-2</v>
      </c>
      <c r="T26" s="2">
        <f t="shared" ref="T26:T37" si="9">$B$27/100</f>
        <v>0.34</v>
      </c>
      <c r="U26" s="14">
        <f t="shared" ref="U26:U37" si="10">S26*T26</f>
        <v>7.9174782494736452E-3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2.0817478249473644E-2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-1.1177989283870999</v>
      </c>
      <c r="E27" s="10">
        <f t="shared" ref="E27:E38" si="18">D26</f>
        <v>2.2396368316774198</v>
      </c>
      <c r="F27" s="7" t="s">
        <v>83</v>
      </c>
      <c r="G27" s="1">
        <v>2</v>
      </c>
      <c r="H27" s="9">
        <f t="shared" si="0"/>
        <v>-1.1177989283870999</v>
      </c>
      <c r="I27" s="9">
        <f t="shared" si="1"/>
        <v>272.03220107161286</v>
      </c>
      <c r="J27" s="9">
        <f t="shared" si="2"/>
        <v>1.5052012881285833E-2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80.120329586362161</v>
      </c>
      <c r="P27" s="9">
        <f t="shared" si="5"/>
        <v>1.2059722329867897</v>
      </c>
      <c r="Q27" s="12">
        <f t="shared" si="6"/>
        <v>0.12059722329867897</v>
      </c>
      <c r="R27" s="9">
        <f t="shared" si="7"/>
        <v>4.0532094166666672</v>
      </c>
      <c r="S27" s="13">
        <f t="shared" si="8"/>
        <v>2.9753514043164671E-2</v>
      </c>
      <c r="T27" s="2">
        <f t="shared" si="9"/>
        <v>0.34</v>
      </c>
      <c r="U27" s="14">
        <f t="shared" si="10"/>
        <v>1.0116194774675989E-2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2.3016194774675987E-2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-0.29855085342857102</v>
      </c>
      <c r="E28" s="10">
        <f t="shared" si="18"/>
        <v>-1.1177989283870999</v>
      </c>
      <c r="F28" s="7" t="s">
        <v>83</v>
      </c>
      <c r="G28" s="1">
        <v>3</v>
      </c>
      <c r="H28" s="9">
        <f t="shared" si="0"/>
        <v>-0.29855085342857102</v>
      </c>
      <c r="I28" s="9">
        <f t="shared" si="1"/>
        <v>272.85144914657138</v>
      </c>
      <c r="J28" s="9">
        <f t="shared" si="2"/>
        <v>1.675976505015191E-2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119.44645152004203</v>
      </c>
      <c r="P28" s="9">
        <f t="shared" si="5"/>
        <v>2.0018944635502649</v>
      </c>
      <c r="Q28" s="12">
        <f t="shared" si="6"/>
        <v>0.2001894463550265</v>
      </c>
      <c r="R28" s="9">
        <f t="shared" si="7"/>
        <v>4.0532094166666672</v>
      </c>
      <c r="S28" s="13">
        <f t="shared" si="8"/>
        <v>4.9390353612585106E-2</v>
      </c>
      <c r="T28" s="2">
        <f t="shared" si="9"/>
        <v>0.34</v>
      </c>
      <c r="U28" s="14">
        <f t="shared" si="10"/>
        <v>1.6792720228278938E-2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2.9692720228278936E-2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2.5641724179677401</v>
      </c>
      <c r="E29" s="10">
        <f t="shared" si="18"/>
        <v>-0.29855085342857102</v>
      </c>
      <c r="F29" s="7" t="s">
        <v>83</v>
      </c>
      <c r="G29" s="1">
        <v>4</v>
      </c>
      <c r="H29" s="9">
        <f t="shared" si="0"/>
        <v>2.5641724179677401</v>
      </c>
      <c r="I29" s="9">
        <f t="shared" si="1"/>
        <v>275.71417241796775</v>
      </c>
      <c r="J29" s="9">
        <f t="shared" si="2"/>
        <v>2.4276273509283564E-2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157.97665122315843</v>
      </c>
      <c r="P29" s="9">
        <f t="shared" si="5"/>
        <v>3.8350843931740899</v>
      </c>
      <c r="Q29" s="12">
        <f t="shared" si="6"/>
        <v>0.38350843931740902</v>
      </c>
      <c r="R29" s="9">
        <f t="shared" si="7"/>
        <v>4.0532094166666672</v>
      </c>
      <c r="S29" s="13">
        <f t="shared" si="8"/>
        <v>9.4618461543199472E-2</v>
      </c>
      <c r="T29" s="2">
        <f t="shared" si="9"/>
        <v>0.34</v>
      </c>
      <c r="U29" s="14">
        <f t="shared" si="10"/>
        <v>3.2170276924687824E-2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4.5070276924687826E-2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5.1960787985000003</v>
      </c>
      <c r="E30" s="10">
        <f t="shared" si="18"/>
        <v>2.5641724179677401</v>
      </c>
      <c r="F30" s="7" t="s">
        <v>83</v>
      </c>
      <c r="G30" s="1">
        <v>5</v>
      </c>
      <c r="H30" s="9">
        <f t="shared" si="0"/>
        <v>5.1960787985000003</v>
      </c>
      <c r="I30" s="9">
        <f t="shared" si="1"/>
        <v>278.3460787985</v>
      </c>
      <c r="J30" s="9">
        <f t="shared" si="2"/>
        <v>3.3900140035920054E-2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146.4344884884851</v>
      </c>
      <c r="O30" s="9">
        <f t="shared" si="19"/>
        <v>48.239172508165893</v>
      </c>
      <c r="P30" s="9">
        <f t="shared" si="5"/>
        <v>1.6353147032437285</v>
      </c>
      <c r="Q30" s="12">
        <f t="shared" si="6"/>
        <v>0.16353147032437287</v>
      </c>
      <c r="R30" s="9">
        <f t="shared" si="7"/>
        <v>4.0532094166666672</v>
      </c>
      <c r="S30" s="13">
        <f t="shared" si="8"/>
        <v>4.0346168557671043E-2</v>
      </c>
      <c r="T30" s="2">
        <f t="shared" si="9"/>
        <v>0.34</v>
      </c>
      <c r="U30" s="14">
        <f t="shared" si="10"/>
        <v>1.3717697309608156E-2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2.6617697309608154E-2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9.9013356342903194</v>
      </c>
      <c r="E31" s="10">
        <f t="shared" si="18"/>
        <v>5.1960787985000003</v>
      </c>
      <c r="F31" s="7" t="s">
        <v>85</v>
      </c>
      <c r="G31" s="1">
        <v>6</v>
      </c>
      <c r="H31" s="9">
        <f t="shared" si="0"/>
        <v>9.9013356342903194</v>
      </c>
      <c r="I31" s="9">
        <f t="shared" si="1"/>
        <v>283.0513356342903</v>
      </c>
      <c r="J31" s="9">
        <f t="shared" si="2"/>
        <v>6.0637765471937818E-2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87.135951971588838</v>
      </c>
      <c r="P31" s="9">
        <f t="shared" si="5"/>
        <v>5.2837294198272415</v>
      </c>
      <c r="Q31" s="12">
        <f t="shared" si="6"/>
        <v>0.52837294198272422</v>
      </c>
      <c r="R31" s="9">
        <f t="shared" si="7"/>
        <v>4.0532094166666672</v>
      </c>
      <c r="S31" s="13">
        <f t="shared" si="8"/>
        <v>0.13035915188839531</v>
      </c>
      <c r="T31" s="2">
        <f t="shared" si="9"/>
        <v>0.34</v>
      </c>
      <c r="U31" s="14">
        <f t="shared" si="10"/>
        <v>4.4322111642054407E-2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5.7222111642054409E-2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13.881593360666701</v>
      </c>
      <c r="E32" s="10">
        <f t="shared" si="18"/>
        <v>9.9013356342903194</v>
      </c>
      <c r="F32" s="7" t="s">
        <v>83</v>
      </c>
      <c r="G32" s="1">
        <v>7</v>
      </c>
      <c r="H32" s="9">
        <f t="shared" si="0"/>
        <v>13.881593360666701</v>
      </c>
      <c r="I32" s="9">
        <f t="shared" si="1"/>
        <v>287.0315933606667</v>
      </c>
      <c r="J32" s="9">
        <f t="shared" si="2"/>
        <v>9.7703062561319748E-2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122.38431671842827</v>
      </c>
      <c r="P32" s="9">
        <f t="shared" si="5"/>
        <v>11.957322552864968</v>
      </c>
      <c r="Q32" s="12">
        <f t="shared" si="6"/>
        <v>1.1957322552864968</v>
      </c>
      <c r="R32" s="9">
        <f t="shared" si="7"/>
        <v>4.0532094166666672</v>
      </c>
      <c r="S32" s="13">
        <f t="shared" si="8"/>
        <v>0.29500875290817302</v>
      </c>
      <c r="T32" s="2">
        <f t="shared" si="9"/>
        <v>0.34</v>
      </c>
      <c r="U32" s="14">
        <f t="shared" si="10"/>
        <v>0.10030297598877884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0.12595297598877883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16.067463407096799</v>
      </c>
      <c r="E33" s="10">
        <f t="shared" si="18"/>
        <v>13.881593360666701</v>
      </c>
      <c r="F33" s="7" t="s">
        <v>83</v>
      </c>
      <c r="G33" s="1">
        <v>8</v>
      </c>
      <c r="H33" s="9">
        <f t="shared" si="0"/>
        <v>16.067463407096799</v>
      </c>
      <c r="I33" s="9">
        <f t="shared" si="1"/>
        <v>289.21746340709677</v>
      </c>
      <c r="J33" s="9">
        <f t="shared" si="2"/>
        <v>0.1262562959233961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150.95908833222995</v>
      </c>
      <c r="P33" s="9">
        <f t="shared" si="5"/>
        <v>19.059535328800116</v>
      </c>
      <c r="Q33" s="12">
        <f t="shared" si="6"/>
        <v>1.9059535328800117</v>
      </c>
      <c r="R33" s="9">
        <f t="shared" si="7"/>
        <v>4.0532094166666672</v>
      </c>
      <c r="S33" s="13">
        <f t="shared" si="8"/>
        <v>0.47023317498543049</v>
      </c>
      <c r="T33" s="2">
        <f t="shared" si="9"/>
        <v>0.34</v>
      </c>
      <c r="U33" s="14">
        <f t="shared" si="10"/>
        <v>0.15987927949504638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0.18552927949504638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16.999560567419401</v>
      </c>
      <c r="E34" s="10">
        <f t="shared" si="18"/>
        <v>16.067463407096799</v>
      </c>
      <c r="F34" s="7" t="s">
        <v>83</v>
      </c>
      <c r="G34" s="1">
        <v>9</v>
      </c>
      <c r="H34" s="9">
        <f t="shared" si="0"/>
        <v>16.999560567419401</v>
      </c>
      <c r="I34" s="9">
        <f t="shared" si="1"/>
        <v>290.14956056741937</v>
      </c>
      <c r="J34" s="9">
        <f t="shared" si="2"/>
        <v>0.14067678170549347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172.43164717009651</v>
      </c>
      <c r="P34" s="9">
        <f t="shared" si="5"/>
        <v>24.257129188066337</v>
      </c>
      <c r="Q34" s="12">
        <f t="shared" si="6"/>
        <v>2.4257129188066338</v>
      </c>
      <c r="R34" s="9">
        <f t="shared" si="7"/>
        <v>4.0532094166666672</v>
      </c>
      <c r="S34" s="13">
        <f t="shared" si="8"/>
        <v>0.59846720695757294</v>
      </c>
      <c r="T34" s="2">
        <f t="shared" si="9"/>
        <v>0.34</v>
      </c>
      <c r="U34" s="14">
        <f t="shared" si="10"/>
        <v>0.20347885036557481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0.22912885036557482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13.002617818299999</v>
      </c>
      <c r="E35" s="10">
        <f t="shared" si="18"/>
        <v>16.999560567419401</v>
      </c>
      <c r="F35" s="7" t="s">
        <v>83</v>
      </c>
      <c r="G35" s="1">
        <v>10</v>
      </c>
      <c r="H35" s="9">
        <f t="shared" si="0"/>
        <v>13.002617818299999</v>
      </c>
      <c r="I35" s="9">
        <f t="shared" si="1"/>
        <v>286.15261781829997</v>
      </c>
      <c r="J35" s="9">
        <f t="shared" si="2"/>
        <v>8.8034917560398149E-2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188.70661214869685</v>
      </c>
      <c r="P35" s="9">
        <f t="shared" si="5"/>
        <v>16.612771043612554</v>
      </c>
      <c r="Q35" s="12">
        <f t="shared" si="6"/>
        <v>1.6612771043612555</v>
      </c>
      <c r="R35" s="9">
        <f t="shared" si="7"/>
        <v>4.0532094166666672</v>
      </c>
      <c r="S35" s="13">
        <f t="shared" si="8"/>
        <v>0.40986707904361847</v>
      </c>
      <c r="T35" s="2">
        <f t="shared" si="9"/>
        <v>0.34</v>
      </c>
      <c r="U35" s="14">
        <f t="shared" si="10"/>
        <v>0.13935480687483029</v>
      </c>
      <c r="V35" s="13"/>
      <c r="W35" s="2"/>
      <c r="X35" s="14"/>
      <c r="Y35" s="2">
        <v>0.02</v>
      </c>
      <c r="Z35" s="2">
        <v>0.63</v>
      </c>
      <c r="AA35" s="2">
        <f t="shared" si="11"/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 t="shared" si="12"/>
        <v>2.9999999999999997E-4</v>
      </c>
      <c r="AQ35" s="1">
        <f t="shared" si="13"/>
        <v>0.15225480687483028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5.5249327259354901</v>
      </c>
      <c r="E36" s="10">
        <f t="shared" si="18"/>
        <v>13.002617818299999</v>
      </c>
      <c r="F36" s="7" t="s">
        <v>83</v>
      </c>
      <c r="G36" s="1">
        <v>11</v>
      </c>
      <c r="H36" s="9">
        <f t="shared" si="0"/>
        <v>5.5249327259354901</v>
      </c>
      <c r="I36" s="9">
        <f t="shared" si="1"/>
        <v>278.67493272593549</v>
      </c>
      <c r="J36" s="9">
        <f t="shared" si="2"/>
        <v>3.5328809851783889E-2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163.48914904983008</v>
      </c>
      <c r="O36" s="9">
        <f t="shared" si="19"/>
        <v>49.136786221920886</v>
      </c>
      <c r="P36" s="9">
        <f t="shared" si="5"/>
        <v>1.7359441771619974</v>
      </c>
      <c r="Q36" s="12">
        <f t="shared" si="6"/>
        <v>0.17359441771619977</v>
      </c>
      <c r="R36" s="9">
        <f t="shared" si="7"/>
        <v>4.0532094166666672</v>
      </c>
      <c r="S36" s="13">
        <f t="shared" si="8"/>
        <v>4.2828879505308823E-2</v>
      </c>
      <c r="T36" s="2">
        <f t="shared" si="9"/>
        <v>0.34</v>
      </c>
      <c r="U36" s="14">
        <f t="shared" si="10"/>
        <v>1.4561819031805001E-2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2.7461819031805002E-2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4.5443183203000004</v>
      </c>
      <c r="E37" s="10">
        <f t="shared" si="18"/>
        <v>5.5249327259354901</v>
      </c>
      <c r="F37" s="7" t="s">
        <v>85</v>
      </c>
      <c r="G37" s="1">
        <v>12</v>
      </c>
      <c r="H37" s="9">
        <f t="shared" si="0"/>
        <v>4.5443183203000004</v>
      </c>
      <c r="I37" s="9">
        <f t="shared" si="1"/>
        <v>277.6943183203</v>
      </c>
      <c r="J37" s="9">
        <f t="shared" si="2"/>
        <v>3.1228075098978871E-2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87.932936211425556</v>
      </c>
      <c r="P37" s="9">
        <f t="shared" si="5"/>
        <v>2.7459763356841158</v>
      </c>
      <c r="Q37" s="12">
        <f t="shared" si="6"/>
        <v>0.2745976335684116</v>
      </c>
      <c r="R37" s="9">
        <f t="shared" si="7"/>
        <v>4.0532094166666672</v>
      </c>
      <c r="S37" s="13">
        <f t="shared" si="8"/>
        <v>6.7748197869884272E-2</v>
      </c>
      <c r="T37" s="2">
        <f t="shared" si="9"/>
        <v>0.34</v>
      </c>
      <c r="U37" s="14">
        <f t="shared" si="10"/>
        <v>2.3034387275760654E-2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3.5934387275760656E-2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2.86897412619355</v>
      </c>
      <c r="E38" s="10">
        <f t="shared" si="18"/>
        <v>4.5443183203000004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2.2396368316774198</v>
      </c>
      <c r="E42" s="7"/>
      <c r="F42" s="7"/>
      <c r="G42" s="1">
        <v>1</v>
      </c>
      <c r="H42" s="9">
        <f t="shared" ref="H42:H53" si="20">E43</f>
        <v>2.2396368316774198</v>
      </c>
      <c r="I42" s="9">
        <f t="shared" ref="I42:I53" si="21">H42+273.15</f>
        <v>275.38963683167742</v>
      </c>
      <c r="J42" s="9">
        <f t="shared" ref="J42:J53" si="22">EXP(($C$15*(I42-$C$13))/($C$16*I42*$C$13))</f>
        <v>2.3286700733746016E-2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1.370567880060539</v>
      </c>
      <c r="Q42" s="12">
        <f t="shared" ref="Q42:Q53" si="26">P42*$B$44</f>
        <v>0.32893629121452933</v>
      </c>
      <c r="R42" s="9">
        <f t="shared" ref="R42:R53" si="27">L42*$B$44</f>
        <v>14.125500000000001</v>
      </c>
      <c r="S42" s="13">
        <f t="shared" ref="S42:S53" si="28">Q42/R42</f>
        <v>2.3286700733746012E-2</v>
      </c>
      <c r="T42" s="2">
        <f t="shared" ref="T42:T53" si="29">$B$43/100</f>
        <v>0.43</v>
      </c>
      <c r="U42" s="14">
        <f t="shared" ref="U42:U53" si="30">S42*T42</f>
        <v>1.0013281315510785E-2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1.8433281315510783E-2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22058.333333333332</v>
      </c>
      <c r="AU42" s="1">
        <f t="shared" ref="AU42:AU53" si="38">AT42*10000*AS42*0.67*AR42*AQ42</f>
        <v>89492269.719671294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-1.1177989283870999</v>
      </c>
      <c r="E43" s="10">
        <f t="shared" ref="E43:E54" si="40">D42</f>
        <v>2.2396368316774198</v>
      </c>
      <c r="F43" s="7" t="s">
        <v>83</v>
      </c>
      <c r="G43" s="1">
        <v>2</v>
      </c>
      <c r="H43" s="9">
        <f t="shared" si="20"/>
        <v>-1.1177989283870999</v>
      </c>
      <c r="I43" s="9">
        <f t="shared" si="21"/>
        <v>272.03220107161286</v>
      </c>
      <c r="J43" s="9">
        <f t="shared" si="22"/>
        <v>1.5052012881285833E-2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116.34193211993947</v>
      </c>
      <c r="P43" s="9">
        <f t="shared" si="25"/>
        <v>1.7511802609030109</v>
      </c>
      <c r="Q43" s="12">
        <f t="shared" si="26"/>
        <v>0.42028326261672261</v>
      </c>
      <c r="R43" s="9">
        <f t="shared" si="27"/>
        <v>14.125500000000001</v>
      </c>
      <c r="S43" s="13">
        <f t="shared" si="28"/>
        <v>2.9753514043164671E-2</v>
      </c>
      <c r="T43" s="2">
        <f t="shared" si="29"/>
        <v>0.43</v>
      </c>
      <c r="U43" s="14">
        <f t="shared" si="30"/>
        <v>1.2794011038560808E-2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2.1214011038560805E-2</v>
      </c>
      <c r="AR43" s="9">
        <f t="shared" si="35"/>
        <v>136.875</v>
      </c>
      <c r="AS43" s="1">
        <f t="shared" si="36"/>
        <v>0.24</v>
      </c>
      <c r="AT43" s="1">
        <f t="shared" si="37"/>
        <v>22058.333333333332</v>
      </c>
      <c r="AU43" s="1">
        <f t="shared" si="38"/>
        <v>102992514.74567759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-0.29855085342857102</v>
      </c>
      <c r="E44" s="10">
        <f t="shared" si="40"/>
        <v>-1.1177989283870999</v>
      </c>
      <c r="F44" s="7" t="s">
        <v>83</v>
      </c>
      <c r="G44" s="1">
        <v>3</v>
      </c>
      <c r="H44" s="9">
        <f t="shared" si="20"/>
        <v>-0.29855085342857102</v>
      </c>
      <c r="I44" s="9">
        <f t="shared" si="21"/>
        <v>272.85144914657138</v>
      </c>
      <c r="J44" s="9">
        <f t="shared" si="22"/>
        <v>1.675976505015191E-2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173.44700185903648</v>
      </c>
      <c r="P44" s="9">
        <f t="shared" si="25"/>
        <v>2.9069309998107129</v>
      </c>
      <c r="Q44" s="12">
        <f t="shared" si="26"/>
        <v>0.69766343995457103</v>
      </c>
      <c r="R44" s="9">
        <f t="shared" si="27"/>
        <v>14.125500000000001</v>
      </c>
      <c r="S44" s="13">
        <f t="shared" si="28"/>
        <v>4.9390353612585113E-2</v>
      </c>
      <c r="T44" s="2">
        <f t="shared" si="29"/>
        <v>0.43</v>
      </c>
      <c r="U44" s="14">
        <f t="shared" si="30"/>
        <v>2.12378520534116E-2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2.96578520534116E-2</v>
      </c>
      <c r="AR44" s="9">
        <f t="shared" si="35"/>
        <v>136.875</v>
      </c>
      <c r="AS44" s="1">
        <f t="shared" si="36"/>
        <v>0.24</v>
      </c>
      <c r="AT44" s="1">
        <f t="shared" si="37"/>
        <v>22058.333333333332</v>
      </c>
      <c r="AU44" s="1">
        <f t="shared" si="38"/>
        <v>143986762.30458602</v>
      </c>
    </row>
    <row r="45" spans="1:48" x14ac:dyDescent="0.15">
      <c r="C45" s="7">
        <v>3</v>
      </c>
      <c r="D45" s="7">
        <f t="shared" si="39"/>
        <v>2.5641724179677401</v>
      </c>
      <c r="E45" s="10">
        <f t="shared" si="40"/>
        <v>-0.29855085342857102</v>
      </c>
      <c r="F45" s="7" t="s">
        <v>83</v>
      </c>
      <c r="G45" s="1">
        <v>4</v>
      </c>
      <c r="H45" s="9">
        <f t="shared" si="20"/>
        <v>2.5641724179677401</v>
      </c>
      <c r="I45" s="9">
        <f t="shared" si="21"/>
        <v>275.71417241796775</v>
      </c>
      <c r="J45" s="9">
        <f t="shared" si="22"/>
        <v>2.4276273509283564E-2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229.39632085922577</v>
      </c>
      <c r="P45" s="9">
        <f t="shared" si="25"/>
        <v>5.5688878272019355</v>
      </c>
      <c r="Q45" s="12">
        <f t="shared" si="26"/>
        <v>1.3365330785284644</v>
      </c>
      <c r="R45" s="9">
        <f t="shared" si="27"/>
        <v>14.125500000000001</v>
      </c>
      <c r="S45" s="13">
        <f t="shared" si="28"/>
        <v>9.4618461543199486E-2</v>
      </c>
      <c r="T45" s="2">
        <f t="shared" si="29"/>
        <v>0.43</v>
      </c>
      <c r="U45" s="14">
        <f t="shared" si="30"/>
        <v>4.068593846357578E-2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4.9105938463575777E-2</v>
      </c>
      <c r="AR45" s="9">
        <f t="shared" si="35"/>
        <v>136.875</v>
      </c>
      <c r="AS45" s="1">
        <f t="shared" si="36"/>
        <v>0.24</v>
      </c>
      <c r="AT45" s="1">
        <f t="shared" si="37"/>
        <v>22058.333333333332</v>
      </c>
      <c r="AU45" s="1">
        <f t="shared" si="38"/>
        <v>238405838.58078718</v>
      </c>
    </row>
    <row r="46" spans="1:48" x14ac:dyDescent="0.15">
      <c r="C46" s="7">
        <v>4</v>
      </c>
      <c r="D46" s="7">
        <f t="shared" si="39"/>
        <v>5.1960787985000003</v>
      </c>
      <c r="E46" s="10">
        <f t="shared" si="40"/>
        <v>2.5641724179677401</v>
      </c>
      <c r="F46" s="7" t="s">
        <v>83</v>
      </c>
      <c r="G46" s="1">
        <v>5</v>
      </c>
      <c r="H46" s="9">
        <f t="shared" si="20"/>
        <v>5.1960787985000003</v>
      </c>
      <c r="I46" s="9">
        <f t="shared" si="21"/>
        <v>278.3460787985</v>
      </c>
      <c r="J46" s="9">
        <f t="shared" si="22"/>
        <v>3.3900140035920054E-2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212.63606138042266</v>
      </c>
      <c r="O46" s="9">
        <f t="shared" si="41"/>
        <v>70.04762165160119</v>
      </c>
      <c r="P46" s="9">
        <f t="shared" si="25"/>
        <v>2.374624183172426</v>
      </c>
      <c r="Q46" s="12">
        <f t="shared" si="26"/>
        <v>0.56990980396138224</v>
      </c>
      <c r="R46" s="9">
        <f t="shared" si="27"/>
        <v>14.125500000000001</v>
      </c>
      <c r="S46" s="13">
        <f t="shared" si="28"/>
        <v>4.0346168557671036E-2</v>
      </c>
      <c r="T46" s="2">
        <f t="shared" si="29"/>
        <v>0.43</v>
      </c>
      <c r="U46" s="14">
        <f t="shared" si="30"/>
        <v>1.7348852479798546E-2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2.5768852479798543E-2</v>
      </c>
      <c r="AR46" s="9">
        <f t="shared" si="35"/>
        <v>136.875</v>
      </c>
      <c r="AS46" s="1">
        <f t="shared" si="36"/>
        <v>0.24</v>
      </c>
      <c r="AT46" s="1">
        <f t="shared" si="37"/>
        <v>22058.333333333332</v>
      </c>
      <c r="AU46" s="1">
        <f t="shared" si="38"/>
        <v>125105945.9797893</v>
      </c>
    </row>
    <row r="47" spans="1:48" x14ac:dyDescent="0.15">
      <c r="C47" s="7">
        <v>5</v>
      </c>
      <c r="D47" s="7">
        <f t="shared" si="39"/>
        <v>9.9013356342903194</v>
      </c>
      <c r="E47" s="10">
        <f t="shared" si="40"/>
        <v>5.1960787985000003</v>
      </c>
      <c r="F47" s="7" t="s">
        <v>85</v>
      </c>
      <c r="G47" s="1">
        <v>6</v>
      </c>
      <c r="H47" s="9">
        <f t="shared" si="20"/>
        <v>9.9013356342903194</v>
      </c>
      <c r="I47" s="9">
        <f t="shared" si="21"/>
        <v>283.0513356342903</v>
      </c>
      <c r="J47" s="9">
        <f t="shared" si="22"/>
        <v>6.0637765471937818E-2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126.52924746842878</v>
      </c>
      <c r="P47" s="9">
        <f t="shared" si="25"/>
        <v>7.6724508333313661</v>
      </c>
      <c r="Q47" s="12">
        <f t="shared" si="26"/>
        <v>1.8413881999995279</v>
      </c>
      <c r="R47" s="9">
        <f t="shared" si="27"/>
        <v>14.125500000000001</v>
      </c>
      <c r="S47" s="13">
        <f t="shared" si="28"/>
        <v>0.13035915188839531</v>
      </c>
      <c r="T47" s="2">
        <f t="shared" si="29"/>
        <v>0.43</v>
      </c>
      <c r="U47" s="14">
        <f t="shared" si="30"/>
        <v>5.605443531200998E-2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6.4474435312009984E-2</v>
      </c>
      <c r="AR47" s="9">
        <f t="shared" si="35"/>
        <v>136.875</v>
      </c>
      <c r="AS47" s="1">
        <f t="shared" si="36"/>
        <v>0.24</v>
      </c>
      <c r="AT47" s="1">
        <f t="shared" si="37"/>
        <v>22058.333333333332</v>
      </c>
      <c r="AU47" s="1">
        <f t="shared" si="38"/>
        <v>313018797.69559693</v>
      </c>
    </row>
    <row r="48" spans="1:48" x14ac:dyDescent="0.15">
      <c r="C48" s="7">
        <v>6</v>
      </c>
      <c r="D48" s="7">
        <f t="shared" si="39"/>
        <v>13.881593360666701</v>
      </c>
      <c r="E48" s="10">
        <f t="shared" si="40"/>
        <v>9.9013356342903194</v>
      </c>
      <c r="F48" s="7" t="s">
        <v>83</v>
      </c>
      <c r="G48" s="1">
        <v>7</v>
      </c>
      <c r="H48" s="9">
        <f t="shared" si="20"/>
        <v>13.881593360666701</v>
      </c>
      <c r="I48" s="9">
        <f t="shared" si="21"/>
        <v>287.0315933606667</v>
      </c>
      <c r="J48" s="9">
        <f t="shared" si="22"/>
        <v>9.7703062561319748E-2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177.71304663509741</v>
      </c>
      <c r="P48" s="9">
        <f t="shared" si="25"/>
        <v>17.363108913351656</v>
      </c>
      <c r="Q48" s="12">
        <f t="shared" si="26"/>
        <v>4.1671461392043971</v>
      </c>
      <c r="R48" s="9">
        <f t="shared" si="27"/>
        <v>14.125500000000001</v>
      </c>
      <c r="S48" s="13">
        <f t="shared" si="28"/>
        <v>0.29500875290817297</v>
      </c>
      <c r="T48" s="2">
        <f t="shared" si="29"/>
        <v>0.43</v>
      </c>
      <c r="U48" s="14">
        <f t="shared" si="30"/>
        <v>0.12685376375051438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0.14245376375051438</v>
      </c>
      <c r="AR48" s="9">
        <f t="shared" si="35"/>
        <v>136.875</v>
      </c>
      <c r="AS48" s="1">
        <f t="shared" si="36"/>
        <v>0.24</v>
      </c>
      <c r="AT48" s="1">
        <f t="shared" si="37"/>
        <v>22058.333333333332</v>
      </c>
      <c r="AU48" s="1">
        <f t="shared" si="38"/>
        <v>691602890.98480058</v>
      </c>
    </row>
    <row r="49" spans="1:48" x14ac:dyDescent="0.15">
      <c r="C49" s="7">
        <v>7</v>
      </c>
      <c r="D49" s="7">
        <f t="shared" si="39"/>
        <v>16.067463407096799</v>
      </c>
      <c r="E49" s="10">
        <f t="shared" si="40"/>
        <v>13.881593360666701</v>
      </c>
      <c r="F49" s="7" t="s">
        <v>83</v>
      </c>
      <c r="G49" s="1">
        <v>8</v>
      </c>
      <c r="H49" s="9">
        <f t="shared" si="20"/>
        <v>16.067463407096799</v>
      </c>
      <c r="I49" s="9">
        <f t="shared" si="21"/>
        <v>289.21746340709677</v>
      </c>
      <c r="J49" s="9">
        <f t="shared" si="22"/>
        <v>0.1262562959233961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219.20618772174578</v>
      </c>
      <c r="P49" s="9">
        <f t="shared" si="25"/>
        <v>27.676161305236253</v>
      </c>
      <c r="Q49" s="12">
        <f t="shared" si="26"/>
        <v>6.6422787132567001</v>
      </c>
      <c r="R49" s="9">
        <f t="shared" si="27"/>
        <v>14.125500000000001</v>
      </c>
      <c r="S49" s="13">
        <f t="shared" si="28"/>
        <v>0.4702331749854306</v>
      </c>
      <c r="T49" s="2">
        <f t="shared" si="29"/>
        <v>0.43</v>
      </c>
      <c r="U49" s="14">
        <f t="shared" si="30"/>
        <v>0.20220026524373516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0.21780026524373514</v>
      </c>
      <c r="AR49" s="9">
        <f t="shared" si="35"/>
        <v>136.875</v>
      </c>
      <c r="AS49" s="1">
        <f t="shared" si="36"/>
        <v>0.24</v>
      </c>
      <c r="AT49" s="1">
        <f t="shared" si="37"/>
        <v>22058.333333333332</v>
      </c>
      <c r="AU49" s="1">
        <f t="shared" si="38"/>
        <v>1057404796.7144686</v>
      </c>
    </row>
    <row r="50" spans="1:48" x14ac:dyDescent="0.15">
      <c r="C50" s="7">
        <v>8</v>
      </c>
      <c r="D50" s="7">
        <f t="shared" si="39"/>
        <v>16.999560567419401</v>
      </c>
      <c r="E50" s="10">
        <f t="shared" si="40"/>
        <v>16.067463407096799</v>
      </c>
      <c r="F50" s="7" t="s">
        <v>83</v>
      </c>
      <c r="G50" s="1">
        <v>9</v>
      </c>
      <c r="H50" s="9">
        <f t="shared" si="20"/>
        <v>16.999560567419401</v>
      </c>
      <c r="I50" s="9">
        <f t="shared" si="21"/>
        <v>290.14956056741937</v>
      </c>
      <c r="J50" s="9">
        <f t="shared" si="22"/>
        <v>0.14067678170549347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250.3862764165095</v>
      </c>
      <c r="P50" s="9">
        <f t="shared" si="25"/>
        <v>35.223535549496653</v>
      </c>
      <c r="Q50" s="12">
        <f t="shared" si="26"/>
        <v>8.4536485318791961</v>
      </c>
      <c r="R50" s="9">
        <f t="shared" si="27"/>
        <v>14.125500000000001</v>
      </c>
      <c r="S50" s="13">
        <f t="shared" si="28"/>
        <v>0.59846720695757283</v>
      </c>
      <c r="T50" s="2">
        <f t="shared" si="29"/>
        <v>0.43</v>
      </c>
      <c r="U50" s="14">
        <f t="shared" si="30"/>
        <v>0.25734089899175633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0.27294089899175633</v>
      </c>
      <c r="AR50" s="9">
        <f t="shared" si="35"/>
        <v>136.875</v>
      </c>
      <c r="AS50" s="1">
        <f t="shared" si="36"/>
        <v>0.24</v>
      </c>
      <c r="AT50" s="1">
        <f t="shared" si="37"/>
        <v>22058.333333333332</v>
      </c>
      <c r="AU50" s="1">
        <f t="shared" si="38"/>
        <v>1325108651.6835363</v>
      </c>
    </row>
    <row r="51" spans="1:48" x14ac:dyDescent="0.15">
      <c r="C51" s="7">
        <v>9</v>
      </c>
      <c r="D51" s="7">
        <f t="shared" si="39"/>
        <v>13.002617818299999</v>
      </c>
      <c r="E51" s="10">
        <f t="shared" si="40"/>
        <v>16.999560567419401</v>
      </c>
      <c r="F51" s="7" t="s">
        <v>83</v>
      </c>
      <c r="G51" s="1">
        <v>10</v>
      </c>
      <c r="H51" s="9">
        <f t="shared" si="20"/>
        <v>13.002617818299999</v>
      </c>
      <c r="I51" s="9">
        <f t="shared" si="21"/>
        <v>286.15261781829997</v>
      </c>
      <c r="J51" s="9">
        <f t="shared" si="22"/>
        <v>8.8034917560398149E-2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274.01899086701286</v>
      </c>
      <c r="P51" s="9">
        <f t="shared" si="25"/>
        <v>24.123239270960969</v>
      </c>
      <c r="Q51" s="12">
        <f t="shared" si="26"/>
        <v>5.7895774250306324</v>
      </c>
      <c r="R51" s="9">
        <f t="shared" si="27"/>
        <v>14.125500000000001</v>
      </c>
      <c r="S51" s="13">
        <f t="shared" si="28"/>
        <v>0.40986707904361841</v>
      </c>
      <c r="T51" s="2">
        <f t="shared" si="29"/>
        <v>0.43</v>
      </c>
      <c r="U51" s="14">
        <f t="shared" si="30"/>
        <v>0.17624284398875592</v>
      </c>
      <c r="V51" s="13"/>
      <c r="W51" s="2"/>
      <c r="X51" s="14"/>
      <c r="Y51" s="2">
        <v>0.02</v>
      </c>
      <c r="Z51" s="2">
        <v>0.28999999999999998</v>
      </c>
      <c r="AA51" s="2">
        <f t="shared" si="31"/>
        <v>5.7999999999999996E-3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 t="shared" si="33"/>
        <v>2.6000000000000003E-3</v>
      </c>
      <c r="AQ51" s="1">
        <f t="shared" si="34"/>
        <v>0.1847428439887559</v>
      </c>
      <c r="AR51" s="9">
        <f t="shared" si="35"/>
        <v>136.875</v>
      </c>
      <c r="AS51" s="1">
        <f t="shared" si="36"/>
        <v>0.24</v>
      </c>
      <c r="AT51" s="1">
        <f t="shared" si="37"/>
        <v>22058.333333333332</v>
      </c>
      <c r="AU51" s="1">
        <f t="shared" si="38"/>
        <v>896913367.73063123</v>
      </c>
    </row>
    <row r="52" spans="1:48" x14ac:dyDescent="0.15">
      <c r="C52" s="7">
        <v>10</v>
      </c>
      <c r="D52" s="7">
        <f t="shared" si="39"/>
        <v>5.5249327259354901</v>
      </c>
      <c r="E52" s="10">
        <f t="shared" si="40"/>
        <v>13.002617818299999</v>
      </c>
      <c r="F52" s="7" t="s">
        <v>83</v>
      </c>
      <c r="G52" s="1">
        <v>11</v>
      </c>
      <c r="H52" s="9">
        <f t="shared" si="20"/>
        <v>5.5249327259354901</v>
      </c>
      <c r="I52" s="9">
        <f t="shared" si="21"/>
        <v>278.67493272593549</v>
      </c>
      <c r="J52" s="9">
        <f t="shared" si="22"/>
        <v>3.5328809851783889E-2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237.4009640162493</v>
      </c>
      <c r="O52" s="9">
        <f t="shared" si="41"/>
        <v>71.351037579802551</v>
      </c>
      <c r="P52" s="9">
        <f t="shared" si="25"/>
        <v>2.5207472393843307</v>
      </c>
      <c r="Q52" s="12">
        <f t="shared" si="26"/>
        <v>0.60497933745223931</v>
      </c>
      <c r="R52" s="9">
        <f t="shared" si="27"/>
        <v>14.125500000000001</v>
      </c>
      <c r="S52" s="13">
        <f t="shared" si="28"/>
        <v>4.2828879505308788E-2</v>
      </c>
      <c r="T52" s="2">
        <f t="shared" si="29"/>
        <v>0.43</v>
      </c>
      <c r="U52" s="14">
        <f t="shared" si="30"/>
        <v>1.841641818728278E-2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2.683641818728278E-2</v>
      </c>
      <c r="AR52" s="9">
        <f t="shared" si="35"/>
        <v>136.875</v>
      </c>
      <c r="AS52" s="1">
        <f t="shared" si="36"/>
        <v>0.24</v>
      </c>
      <c r="AT52" s="1">
        <f t="shared" si="37"/>
        <v>22058.333333333332</v>
      </c>
      <c r="AU52" s="1">
        <f t="shared" si="38"/>
        <v>130288901.55901434</v>
      </c>
    </row>
    <row r="53" spans="1:48" x14ac:dyDescent="0.15">
      <c r="C53" s="7">
        <v>11</v>
      </c>
      <c r="D53" s="7">
        <f t="shared" si="39"/>
        <v>4.5443183203000004</v>
      </c>
      <c r="E53" s="10">
        <f t="shared" si="40"/>
        <v>5.5249327259354901</v>
      </c>
      <c r="F53" s="7" t="s">
        <v>85</v>
      </c>
      <c r="G53" s="1">
        <v>12</v>
      </c>
      <c r="H53" s="9">
        <f t="shared" si="20"/>
        <v>4.5443183203000004</v>
      </c>
      <c r="I53" s="9">
        <f t="shared" si="21"/>
        <v>277.6943183203</v>
      </c>
      <c r="J53" s="9">
        <f t="shared" si="22"/>
        <v>3.1228075098978871E-2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127.6865403404182</v>
      </c>
      <c r="P53" s="9">
        <f t="shared" si="25"/>
        <v>3.987404870879375</v>
      </c>
      <c r="Q53" s="12">
        <f t="shared" si="26"/>
        <v>0.95697716901105001</v>
      </c>
      <c r="R53" s="9">
        <f t="shared" si="27"/>
        <v>14.125500000000001</v>
      </c>
      <c r="S53" s="13">
        <f t="shared" si="28"/>
        <v>6.7748197869884244E-2</v>
      </c>
      <c r="T53" s="2">
        <f t="shared" si="29"/>
        <v>0.43</v>
      </c>
      <c r="U53" s="14">
        <f t="shared" si="30"/>
        <v>2.9131725084050226E-2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3.7551725084050226E-2</v>
      </c>
      <c r="AR53" s="9">
        <f t="shared" si="35"/>
        <v>136.875</v>
      </c>
      <c r="AS53" s="1">
        <f t="shared" si="36"/>
        <v>0.24</v>
      </c>
      <c r="AT53" s="1">
        <f t="shared" si="37"/>
        <v>22058.333333333332</v>
      </c>
      <c r="AU53" s="1">
        <f t="shared" si="38"/>
        <v>182310954.41661724</v>
      </c>
      <c r="AV53" s="1">
        <f>SUM(AU42:AU53)</f>
        <v>5296631692.1151762</v>
      </c>
    </row>
    <row r="54" spans="1:48" x14ac:dyDescent="0.15">
      <c r="C54" s="7">
        <v>12</v>
      </c>
      <c r="D54" s="7">
        <f t="shared" si="39"/>
        <v>2.86897412619355</v>
      </c>
      <c r="E54" s="10">
        <f t="shared" si="40"/>
        <v>4.5443183203000004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2.2396368316774198</v>
      </c>
      <c r="E58" s="7"/>
      <c r="F58" s="7"/>
      <c r="G58" s="1">
        <v>1</v>
      </c>
      <c r="H58" s="9">
        <f t="shared" ref="H58:H69" si="42">E59</f>
        <v>2.2396368316774198</v>
      </c>
      <c r="I58" s="9">
        <f t="shared" ref="I58:I69" si="43">H58+273.15</f>
        <v>275.38963683167742</v>
      </c>
      <c r="J58" s="9">
        <f t="shared" ref="J58:J69" si="44">EXP(($C$15*(I58-$C$13))/($C$16*I58*$C$13))</f>
        <v>2.3286700733746016E-2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2.3232365098700609E-3</v>
      </c>
      <c r="Q58" s="12">
        <f t="shared" ref="Q58:Q69" si="48">P58*$B$60</f>
        <v>4.414149368753116E-4</v>
      </c>
      <c r="R58" s="9">
        <f t="shared" ref="R58:R69" si="49">L58*$B$60</f>
        <v>1.8955666666666669E-2</v>
      </c>
      <c r="S58" s="13">
        <f t="shared" ref="S58:S69" si="50">Q58/R58</f>
        <v>2.3286700733746016E-2</v>
      </c>
      <c r="T58" s="2">
        <f t="shared" ref="T58:T69" si="51">$B$59/100</f>
        <v>0.01</v>
      </c>
      <c r="U58" s="14">
        <f t="shared" ref="U58:U69" si="52">S58*T58</f>
        <v>2.3286700733746017E-4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1.223286700733746E-2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7100</v>
      </c>
      <c r="AU58" s="1">
        <f t="shared" ref="AU58:AU69" si="59">AT58*10000*AS58*0.67*AR58*AQ58</f>
        <v>1103063.3845471586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-1.1177989283870999</v>
      </c>
      <c r="E59" s="10">
        <f t="shared" ref="E59:E70" si="61">D58</f>
        <v>2.2396368316774198</v>
      </c>
      <c r="F59" s="7" t="s">
        <v>83</v>
      </c>
      <c r="G59" s="1">
        <v>2</v>
      </c>
      <c r="H59" s="9">
        <f t="shared" si="42"/>
        <v>-1.1177989283870999</v>
      </c>
      <c r="I59" s="9">
        <f t="shared" si="43"/>
        <v>272.03220107161286</v>
      </c>
      <c r="J59" s="9">
        <f t="shared" si="44"/>
        <v>1.5052012881285833E-2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0.19721009682346327</v>
      </c>
      <c r="P59" s="9">
        <f t="shared" si="47"/>
        <v>2.9684089177063953E-3</v>
      </c>
      <c r="Q59" s="12">
        <f t="shared" si="48"/>
        <v>5.6399769436421511E-4</v>
      </c>
      <c r="R59" s="9">
        <f t="shared" si="49"/>
        <v>1.8955666666666669E-2</v>
      </c>
      <c r="S59" s="13">
        <f t="shared" si="50"/>
        <v>2.9753514043164668E-2</v>
      </c>
      <c r="T59" s="2">
        <f t="shared" si="51"/>
        <v>0.01</v>
      </c>
      <c r="U59" s="14">
        <f t="shared" si="52"/>
        <v>2.975351404316467E-4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1.2297535140431647E-2</v>
      </c>
      <c r="AR59" s="9">
        <f t="shared" si="56"/>
        <v>9.9766666666666666</v>
      </c>
      <c r="AS59" s="1">
        <f t="shared" si="57"/>
        <v>0.19</v>
      </c>
      <c r="AT59" s="1">
        <f t="shared" si="58"/>
        <v>7100</v>
      </c>
      <c r="AU59" s="1">
        <f t="shared" si="59"/>
        <v>1108894.6463209058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-0.29855085342857102</v>
      </c>
      <c r="E60" s="10">
        <f t="shared" si="61"/>
        <v>-1.1177989283870999</v>
      </c>
      <c r="F60" s="7" t="s">
        <v>83</v>
      </c>
      <c r="G60" s="1">
        <v>3</v>
      </c>
      <c r="H60" s="9">
        <f t="shared" si="42"/>
        <v>-0.29855085342857102</v>
      </c>
      <c r="I60" s="9">
        <f t="shared" si="43"/>
        <v>272.85144914657138</v>
      </c>
      <c r="J60" s="9">
        <f t="shared" si="44"/>
        <v>1.675976505015191E-2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0.29400835457242352</v>
      </c>
      <c r="P60" s="9">
        <f t="shared" si="47"/>
        <v>4.9275109454155743E-3</v>
      </c>
      <c r="Q60" s="12">
        <f t="shared" si="48"/>
        <v>9.3622707962895911E-4</v>
      </c>
      <c r="R60" s="9">
        <f t="shared" si="49"/>
        <v>1.8955666666666669E-2</v>
      </c>
      <c r="S60" s="13">
        <f t="shared" si="50"/>
        <v>4.9390353612585099E-2</v>
      </c>
      <c r="T60" s="2">
        <f t="shared" si="51"/>
        <v>0.01</v>
      </c>
      <c r="U60" s="14">
        <f t="shared" si="52"/>
        <v>4.9390353612585103E-4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1.2493903536125851E-2</v>
      </c>
      <c r="AR60" s="9">
        <f t="shared" si="56"/>
        <v>9.9766666666666666</v>
      </c>
      <c r="AS60" s="1">
        <f t="shared" si="57"/>
        <v>0.19</v>
      </c>
      <c r="AT60" s="1">
        <f t="shared" si="58"/>
        <v>7100</v>
      </c>
      <c r="AU60" s="1">
        <f t="shared" si="59"/>
        <v>1126601.5981779494</v>
      </c>
    </row>
    <row r="61" spans="1:48" x14ac:dyDescent="0.15">
      <c r="C61" s="7">
        <v>3</v>
      </c>
      <c r="D61" s="7">
        <f t="shared" si="60"/>
        <v>2.5641724179677401</v>
      </c>
      <c r="E61" s="10">
        <f t="shared" si="61"/>
        <v>-0.29855085342857102</v>
      </c>
      <c r="F61" s="7" t="s">
        <v>83</v>
      </c>
      <c r="G61" s="1">
        <v>4</v>
      </c>
      <c r="H61" s="9">
        <f t="shared" si="42"/>
        <v>2.5641724179677401</v>
      </c>
      <c r="I61" s="9">
        <f t="shared" si="43"/>
        <v>275.71417241796775</v>
      </c>
      <c r="J61" s="9">
        <f t="shared" si="44"/>
        <v>2.4276273509283564E-2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0.38884751029367465</v>
      </c>
      <c r="P61" s="9">
        <f t="shared" si="47"/>
        <v>9.4397685132932025E-3</v>
      </c>
      <c r="Q61" s="12">
        <f t="shared" si="48"/>
        <v>1.7935560175257085E-3</v>
      </c>
      <c r="R61" s="9">
        <f t="shared" si="49"/>
        <v>1.8955666666666669E-2</v>
      </c>
      <c r="S61" s="13">
        <f t="shared" si="50"/>
        <v>9.4618461543199472E-2</v>
      </c>
      <c r="T61" s="2">
        <f t="shared" si="51"/>
        <v>0.01</v>
      </c>
      <c r="U61" s="14">
        <f t="shared" si="52"/>
        <v>9.4618461543199473E-4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1.2946184615431995E-2</v>
      </c>
      <c r="AR61" s="9">
        <f t="shared" si="56"/>
        <v>9.9766666666666666</v>
      </c>
      <c r="AS61" s="1">
        <f t="shared" si="57"/>
        <v>0.19</v>
      </c>
      <c r="AT61" s="1">
        <f t="shared" si="58"/>
        <v>7100</v>
      </c>
      <c r="AU61" s="1">
        <f t="shared" si="59"/>
        <v>1167384.7357536978</v>
      </c>
    </row>
    <row r="62" spans="1:48" x14ac:dyDescent="0.15">
      <c r="C62" s="7">
        <v>4</v>
      </c>
      <c r="D62" s="7">
        <f t="shared" si="60"/>
        <v>5.1960787985000003</v>
      </c>
      <c r="E62" s="10">
        <f t="shared" si="61"/>
        <v>2.5641724179677401</v>
      </c>
      <c r="F62" s="7" t="s">
        <v>83</v>
      </c>
      <c r="G62" s="1">
        <v>5</v>
      </c>
      <c r="H62" s="9">
        <f t="shared" si="42"/>
        <v>5.1960787985000003</v>
      </c>
      <c r="I62" s="9">
        <f t="shared" si="43"/>
        <v>278.3460787985</v>
      </c>
      <c r="J62" s="9">
        <f t="shared" si="44"/>
        <v>3.3900140035920054E-2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0.3604373546913624</v>
      </c>
      <c r="O62" s="9">
        <f t="shared" si="62"/>
        <v>0.11873705375568572</v>
      </c>
      <c r="P62" s="9">
        <f t="shared" si="47"/>
        <v>4.025202749770313E-3</v>
      </c>
      <c r="Q62" s="12">
        <f t="shared" si="48"/>
        <v>7.647885224563595E-4</v>
      </c>
      <c r="R62" s="9">
        <f t="shared" si="49"/>
        <v>1.8955666666666669E-2</v>
      </c>
      <c r="S62" s="13">
        <f t="shared" si="50"/>
        <v>4.0346168557671022E-2</v>
      </c>
      <c r="T62" s="2">
        <f t="shared" si="51"/>
        <v>0.01</v>
      </c>
      <c r="U62" s="14">
        <f t="shared" si="52"/>
        <v>4.0346168557671023E-4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1.2403461685576711E-2</v>
      </c>
      <c r="AR62" s="9">
        <f t="shared" si="56"/>
        <v>9.9766666666666666</v>
      </c>
      <c r="AS62" s="1">
        <f t="shared" si="57"/>
        <v>0.19</v>
      </c>
      <c r="AT62" s="1">
        <f t="shared" si="58"/>
        <v>7100</v>
      </c>
      <c r="AU62" s="1">
        <f t="shared" si="59"/>
        <v>1118446.2660132491</v>
      </c>
    </row>
    <row r="63" spans="1:48" x14ac:dyDescent="0.15">
      <c r="C63" s="7">
        <v>5</v>
      </c>
      <c r="D63" s="7">
        <f t="shared" si="60"/>
        <v>9.9013356342903194</v>
      </c>
      <c r="E63" s="10">
        <f t="shared" si="61"/>
        <v>5.1960787985000003</v>
      </c>
      <c r="F63" s="7" t="s">
        <v>85</v>
      </c>
      <c r="G63" s="1">
        <v>6</v>
      </c>
      <c r="H63" s="9">
        <f t="shared" si="42"/>
        <v>9.9013356342903194</v>
      </c>
      <c r="I63" s="9">
        <f t="shared" si="43"/>
        <v>283.0513356342903</v>
      </c>
      <c r="J63" s="9">
        <f t="shared" si="44"/>
        <v>6.0637765471937818E-2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0.21447851767258208</v>
      </c>
      <c r="P63" s="9">
        <f t="shared" si="47"/>
        <v>1.3005498053398902E-2</v>
      </c>
      <c r="Q63" s="12">
        <f t="shared" si="48"/>
        <v>2.4710446301457914E-3</v>
      </c>
      <c r="R63" s="9">
        <f t="shared" si="49"/>
        <v>1.8955666666666669E-2</v>
      </c>
      <c r="S63" s="13">
        <f t="shared" si="50"/>
        <v>0.13035915188839525</v>
      </c>
      <c r="T63" s="2">
        <f t="shared" si="51"/>
        <v>0.01</v>
      </c>
      <c r="U63" s="14">
        <f t="shared" si="52"/>
        <v>1.3035915188839525E-3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1.3303591518883953E-2</v>
      </c>
      <c r="AR63" s="9">
        <f t="shared" si="56"/>
        <v>9.9766666666666666</v>
      </c>
      <c r="AS63" s="1">
        <f t="shared" si="57"/>
        <v>0.19</v>
      </c>
      <c r="AT63" s="1">
        <f t="shared" si="58"/>
        <v>7100</v>
      </c>
      <c r="AU63" s="1">
        <f t="shared" si="59"/>
        <v>1199612.8690560353</v>
      </c>
    </row>
    <row r="64" spans="1:48" x14ac:dyDescent="0.15">
      <c r="C64" s="7">
        <v>6</v>
      </c>
      <c r="D64" s="7">
        <f t="shared" si="60"/>
        <v>13.881593360666701</v>
      </c>
      <c r="E64" s="10">
        <f t="shared" si="61"/>
        <v>9.9013356342903194</v>
      </c>
      <c r="F64" s="7" t="s">
        <v>83</v>
      </c>
      <c r="G64" s="1">
        <v>7</v>
      </c>
      <c r="H64" s="9">
        <f t="shared" si="42"/>
        <v>13.881593360666701</v>
      </c>
      <c r="I64" s="9">
        <f t="shared" si="43"/>
        <v>287.0315933606667</v>
      </c>
      <c r="J64" s="9">
        <f t="shared" si="44"/>
        <v>9.7703062561319748E-2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0.30123968628584985</v>
      </c>
      <c r="P64" s="9">
        <f t="shared" si="47"/>
        <v>2.9432039915138722E-2</v>
      </c>
      <c r="Q64" s="12">
        <f t="shared" si="48"/>
        <v>5.5920875838763569E-3</v>
      </c>
      <c r="R64" s="9">
        <f t="shared" si="49"/>
        <v>1.8955666666666669E-2</v>
      </c>
      <c r="S64" s="13">
        <f t="shared" si="50"/>
        <v>0.29500875290817291</v>
      </c>
      <c r="T64" s="2">
        <f t="shared" si="51"/>
        <v>0.01</v>
      </c>
      <c r="U64" s="14">
        <f t="shared" si="52"/>
        <v>2.9500875290817291E-3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2.305008752908173E-2</v>
      </c>
      <c r="AR64" s="9">
        <f t="shared" si="56"/>
        <v>9.9766666666666666</v>
      </c>
      <c r="AS64" s="1">
        <f t="shared" si="57"/>
        <v>0.19</v>
      </c>
      <c r="AT64" s="1">
        <f t="shared" si="58"/>
        <v>7100</v>
      </c>
      <c r="AU64" s="1">
        <f t="shared" si="59"/>
        <v>2078474.9436649983</v>
      </c>
    </row>
    <row r="65" spans="1:48" x14ac:dyDescent="0.15">
      <c r="C65" s="7">
        <v>7</v>
      </c>
      <c r="D65" s="7">
        <f t="shared" si="60"/>
        <v>16.067463407096799</v>
      </c>
      <c r="E65" s="10">
        <f t="shared" si="61"/>
        <v>13.881593360666701</v>
      </c>
      <c r="F65" s="7" t="s">
        <v>83</v>
      </c>
      <c r="G65" s="1">
        <v>8</v>
      </c>
      <c r="H65" s="9">
        <f t="shared" si="42"/>
        <v>16.067463407096799</v>
      </c>
      <c r="I65" s="9">
        <f t="shared" si="43"/>
        <v>289.21746340709677</v>
      </c>
      <c r="J65" s="9">
        <f t="shared" si="44"/>
        <v>0.1262562959233961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0.37157431303737781</v>
      </c>
      <c r="P65" s="9">
        <f t="shared" si="47"/>
        <v>4.691359642437979E-2</v>
      </c>
      <c r="Q65" s="12">
        <f t="shared" si="48"/>
        <v>8.9135833206321607E-3</v>
      </c>
      <c r="R65" s="9">
        <f t="shared" si="49"/>
        <v>1.8955666666666669E-2</v>
      </c>
      <c r="S65" s="13">
        <f t="shared" si="50"/>
        <v>0.47023317498543055</v>
      </c>
      <c r="T65" s="2">
        <f t="shared" si="51"/>
        <v>0.01</v>
      </c>
      <c r="U65" s="14">
        <f t="shared" si="52"/>
        <v>4.702331749854306E-3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2.4802331749854307E-2</v>
      </c>
      <c r="AR65" s="9">
        <f t="shared" si="56"/>
        <v>9.9766666666666666</v>
      </c>
      <c r="AS65" s="1">
        <f t="shared" si="57"/>
        <v>0.19</v>
      </c>
      <c r="AT65" s="1">
        <f t="shared" si="58"/>
        <v>7100</v>
      </c>
      <c r="AU65" s="1">
        <f t="shared" si="59"/>
        <v>2236478.4958624719</v>
      </c>
    </row>
    <row r="66" spans="1:48" x14ac:dyDescent="0.15">
      <c r="C66" s="7">
        <v>8</v>
      </c>
      <c r="D66" s="7">
        <f t="shared" si="60"/>
        <v>16.999560567419401</v>
      </c>
      <c r="E66" s="10">
        <f t="shared" si="61"/>
        <v>16.067463407096799</v>
      </c>
      <c r="F66" s="7" t="s">
        <v>83</v>
      </c>
      <c r="G66" s="1">
        <v>9</v>
      </c>
      <c r="H66" s="9">
        <f t="shared" si="42"/>
        <v>16.999560567419401</v>
      </c>
      <c r="I66" s="9">
        <f t="shared" si="43"/>
        <v>290.14956056741937</v>
      </c>
      <c r="J66" s="9">
        <f t="shared" si="44"/>
        <v>0.14067678170549347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0.42442738327966467</v>
      </c>
      <c r="P66" s="9">
        <f t="shared" si="47"/>
        <v>5.9707078347467198E-2</v>
      </c>
      <c r="Q66" s="12">
        <f t="shared" si="48"/>
        <v>1.1344344886018768E-2</v>
      </c>
      <c r="R66" s="9">
        <f t="shared" si="49"/>
        <v>1.8955666666666669E-2</v>
      </c>
      <c r="S66" s="13">
        <f t="shared" si="50"/>
        <v>0.59846720695757294</v>
      </c>
      <c r="T66" s="2">
        <f t="shared" si="51"/>
        <v>0.01</v>
      </c>
      <c r="U66" s="14">
        <f t="shared" si="52"/>
        <v>5.9846720695757296E-3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2.608467206957573E-2</v>
      </c>
      <c r="AR66" s="9">
        <f t="shared" si="56"/>
        <v>9.9766666666666666</v>
      </c>
      <c r="AS66" s="1">
        <f t="shared" si="57"/>
        <v>0.19</v>
      </c>
      <c r="AT66" s="1">
        <f t="shared" si="58"/>
        <v>7100</v>
      </c>
      <c r="AU66" s="1">
        <f t="shared" si="59"/>
        <v>2352109.8235279126</v>
      </c>
    </row>
    <row r="67" spans="1:48" x14ac:dyDescent="0.15">
      <c r="C67" s="7">
        <v>9</v>
      </c>
      <c r="D67" s="7">
        <f t="shared" si="60"/>
        <v>13.002617818299999</v>
      </c>
      <c r="E67" s="10">
        <f t="shared" si="61"/>
        <v>16.999560567419401</v>
      </c>
      <c r="F67" s="7" t="s">
        <v>83</v>
      </c>
      <c r="G67" s="1">
        <v>10</v>
      </c>
      <c r="H67" s="9">
        <f t="shared" si="42"/>
        <v>13.002617818299999</v>
      </c>
      <c r="I67" s="9">
        <f t="shared" si="43"/>
        <v>286.15261781829997</v>
      </c>
      <c r="J67" s="9">
        <f t="shared" si="44"/>
        <v>8.8034917560398149E-2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0.46448697159886415</v>
      </c>
      <c r="P67" s="9">
        <f t="shared" si="47"/>
        <v>4.0891072252585002E-2</v>
      </c>
      <c r="Q67" s="12">
        <f t="shared" si="48"/>
        <v>7.7693037279911508E-3</v>
      </c>
      <c r="R67" s="9">
        <f t="shared" si="49"/>
        <v>1.8955666666666669E-2</v>
      </c>
      <c r="S67" s="13">
        <f t="shared" si="50"/>
        <v>0.40986707904361841</v>
      </c>
      <c r="T67" s="2">
        <f t="shared" si="51"/>
        <v>0.01</v>
      </c>
      <c r="U67" s="14">
        <f t="shared" si="52"/>
        <v>4.098670790436184E-3</v>
      </c>
      <c r="V67" s="13"/>
      <c r="W67" s="2"/>
      <c r="X67" s="14"/>
      <c r="Y67" s="2">
        <v>0.02</v>
      </c>
      <c r="Z67" s="2">
        <v>0.21</v>
      </c>
      <c r="AA67" s="2">
        <f t="shared" si="53"/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 t="shared" si="54"/>
        <v>7.8000000000000005E-3</v>
      </c>
      <c r="AQ67" s="1">
        <f t="shared" si="55"/>
        <v>1.6098670790436184E-2</v>
      </c>
      <c r="AR67" s="9">
        <f t="shared" si="56"/>
        <v>9.9766666666666666</v>
      </c>
      <c r="AS67" s="1">
        <f t="shared" si="57"/>
        <v>0.19</v>
      </c>
      <c r="AT67" s="1">
        <f t="shared" si="58"/>
        <v>7100</v>
      </c>
      <c r="AU67" s="1">
        <f t="shared" si="59"/>
        <v>1451651.0543405388</v>
      </c>
    </row>
    <row r="68" spans="1:48" x14ac:dyDescent="0.15">
      <c r="C68" s="7">
        <v>10</v>
      </c>
      <c r="D68" s="7">
        <f t="shared" si="60"/>
        <v>5.5249327259354901</v>
      </c>
      <c r="E68" s="10">
        <f t="shared" si="61"/>
        <v>13.002617818299999</v>
      </c>
      <c r="F68" s="7" t="s">
        <v>83</v>
      </c>
      <c r="G68" s="1">
        <v>11</v>
      </c>
      <c r="H68" s="9">
        <f t="shared" si="42"/>
        <v>5.5249327259354901</v>
      </c>
      <c r="I68" s="9">
        <f t="shared" si="43"/>
        <v>278.67493272593549</v>
      </c>
      <c r="J68" s="9">
        <f t="shared" si="44"/>
        <v>3.5328809851783889E-2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0.40241610437896519</v>
      </c>
      <c r="O68" s="9">
        <f t="shared" si="62"/>
        <v>0.12094646163398054</v>
      </c>
      <c r="P68" s="9">
        <f t="shared" si="47"/>
        <v>4.2728945453129738E-3</v>
      </c>
      <c r="Q68" s="12">
        <f t="shared" si="48"/>
        <v>8.1184996360946502E-4</v>
      </c>
      <c r="R68" s="9">
        <f t="shared" si="49"/>
        <v>1.8955666666666669E-2</v>
      </c>
      <c r="S68" s="13">
        <f t="shared" si="50"/>
        <v>4.2828879505308788E-2</v>
      </c>
      <c r="T68" s="2">
        <f t="shared" si="51"/>
        <v>0.01</v>
      </c>
      <c r="U68" s="14">
        <f t="shared" si="52"/>
        <v>4.282887950530879E-4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1.2428288795053088E-2</v>
      </c>
      <c r="AR68" s="9">
        <f t="shared" si="56"/>
        <v>9.9766666666666666</v>
      </c>
      <c r="AS68" s="1">
        <f t="shared" si="57"/>
        <v>0.19</v>
      </c>
      <c r="AT68" s="1">
        <f t="shared" si="58"/>
        <v>7100</v>
      </c>
      <c r="AU68" s="1">
        <f t="shared" si="59"/>
        <v>1120684.9787689021</v>
      </c>
    </row>
    <row r="69" spans="1:48" x14ac:dyDescent="0.15">
      <c r="C69" s="7">
        <v>11</v>
      </c>
      <c r="D69" s="7">
        <f t="shared" si="60"/>
        <v>4.5443183203000004</v>
      </c>
      <c r="E69" s="10">
        <f t="shared" si="61"/>
        <v>5.5249327259354901</v>
      </c>
      <c r="F69" s="7" t="s">
        <v>85</v>
      </c>
      <c r="G69" s="1">
        <v>12</v>
      </c>
      <c r="H69" s="9">
        <f t="shared" si="42"/>
        <v>4.5443183203000004</v>
      </c>
      <c r="I69" s="9">
        <f t="shared" si="43"/>
        <v>277.6943183203</v>
      </c>
      <c r="J69" s="9">
        <f t="shared" si="44"/>
        <v>3.1228075098978871E-2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0.21644023375533425</v>
      </c>
      <c r="P69" s="9">
        <f t="shared" si="47"/>
        <v>6.7590118741521193E-3</v>
      </c>
      <c r="Q69" s="12">
        <f t="shared" si="48"/>
        <v>1.2842122560889028E-3</v>
      </c>
      <c r="R69" s="9">
        <f t="shared" si="49"/>
        <v>1.8955666666666669E-2</v>
      </c>
      <c r="S69" s="13">
        <f t="shared" si="50"/>
        <v>6.7748197869884258E-2</v>
      </c>
      <c r="T69" s="2">
        <f t="shared" si="51"/>
        <v>0.01</v>
      </c>
      <c r="U69" s="14">
        <f t="shared" si="52"/>
        <v>6.7748197869884263E-4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1.2677481978698843E-2</v>
      </c>
      <c r="AR69" s="9">
        <f t="shared" si="56"/>
        <v>9.9766666666666666</v>
      </c>
      <c r="AS69" s="1">
        <f t="shared" si="57"/>
        <v>0.19</v>
      </c>
      <c r="AT69" s="1">
        <f t="shared" si="58"/>
        <v>7100</v>
      </c>
      <c r="AU69" s="1">
        <f t="shared" si="59"/>
        <v>1143155.2530221492</v>
      </c>
      <c r="AV69" s="1">
        <f>SUM(AU58:AU69)</f>
        <v>17206558.049055971</v>
      </c>
    </row>
    <row r="70" spans="1:48" x14ac:dyDescent="0.15">
      <c r="C70" s="7">
        <v>12</v>
      </c>
      <c r="D70" s="7">
        <f t="shared" si="60"/>
        <v>2.86897412619355</v>
      </c>
      <c r="E70" s="10">
        <f t="shared" si="61"/>
        <v>4.5443183203000004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2.2396368316774198</v>
      </c>
      <c r="E73" s="7"/>
      <c r="F73" s="7"/>
      <c r="G73" s="1">
        <v>1</v>
      </c>
      <c r="H73" s="9">
        <f t="shared" ref="H73:H84" si="63">E74</f>
        <v>2.2396368316774198</v>
      </c>
      <c r="I73" s="9">
        <f t="shared" ref="I73:I84" si="64">H73+273.15</f>
        <v>275.38963683167742</v>
      </c>
      <c r="J73" s="9">
        <f t="shared" ref="J73:J84" si="65">EXP(($C$15*(I73-$C$13))/($C$16*I73*$C$13))</f>
        <v>2.3286700733746016E-2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2.549893730345189E-3</v>
      </c>
      <c r="Q73" s="12">
        <f t="shared" ref="Q73:Q84" si="69">P73*$B$75</f>
        <v>4.5898087146213401E-4</v>
      </c>
      <c r="R73" s="9">
        <f t="shared" ref="R73:R84" si="70">L73*$B$75</f>
        <v>1.9710000000000002E-2</v>
      </c>
      <c r="S73" s="13">
        <f t="shared" ref="S73:S84" si="71">Q73/R73</f>
        <v>2.3286700733746016E-2</v>
      </c>
      <c r="T73" s="2">
        <f t="shared" ref="T73:T84" si="72">$B$74/100</f>
        <v>0.01</v>
      </c>
      <c r="U73" s="14">
        <f t="shared" ref="U73:U84" si="73">S73*T73</f>
        <v>2.3286700733746017E-4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1.283286700733746E-2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383.33333333333331</v>
      </c>
      <c r="AU73" s="1">
        <f t="shared" ref="AU73:AU84" si="80">AT73*10000*AS73*0.67*AR73*AQ73</f>
        <v>64962.346871538582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-1.1177989283870999</v>
      </c>
      <c r="E74" s="10">
        <f t="shared" ref="E74:E85" si="82">D73</f>
        <v>2.2396368316774198</v>
      </c>
      <c r="F74" s="7" t="s">
        <v>83</v>
      </c>
      <c r="G74" s="1">
        <v>2</v>
      </c>
      <c r="H74" s="9">
        <f t="shared" si="63"/>
        <v>-1.1177989283870999</v>
      </c>
      <c r="I74" s="9">
        <f t="shared" si="64"/>
        <v>272.03220107161286</v>
      </c>
      <c r="J74" s="9">
        <f t="shared" si="65"/>
        <v>1.5052012881285833E-2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0.21645010626965483</v>
      </c>
      <c r="P74" s="9">
        <f t="shared" si="68"/>
        <v>3.2580097877265317E-3</v>
      </c>
      <c r="Q74" s="12">
        <f t="shared" si="69"/>
        <v>5.8644176179077569E-4</v>
      </c>
      <c r="R74" s="9">
        <f t="shared" si="70"/>
        <v>1.9710000000000002E-2</v>
      </c>
      <c r="S74" s="13">
        <f t="shared" si="71"/>
        <v>2.9753514043164668E-2</v>
      </c>
      <c r="T74" s="2">
        <f t="shared" si="72"/>
        <v>0.01</v>
      </c>
      <c r="U74" s="14">
        <f t="shared" si="73"/>
        <v>2.975351404316467E-4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1.2897535140431647E-2</v>
      </c>
      <c r="AR74" s="9">
        <f t="shared" si="77"/>
        <v>10.950000000000001</v>
      </c>
      <c r="AS74" s="1">
        <f t="shared" si="78"/>
        <v>0.18</v>
      </c>
      <c r="AT74" s="1">
        <f t="shared" si="79"/>
        <v>383.33333333333331</v>
      </c>
      <c r="AU74" s="1">
        <f t="shared" si="80"/>
        <v>65289.708924865976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-0.29855085342857102</v>
      </c>
      <c r="E75" s="10">
        <f t="shared" si="82"/>
        <v>-1.1177989283870999</v>
      </c>
      <c r="F75" s="7" t="s">
        <v>83</v>
      </c>
      <c r="G75" s="1">
        <v>3</v>
      </c>
      <c r="H75" s="9">
        <f t="shared" si="63"/>
        <v>-0.29855085342857102</v>
      </c>
      <c r="I75" s="9">
        <f t="shared" si="64"/>
        <v>272.85144914657138</v>
      </c>
      <c r="J75" s="9">
        <f t="shared" si="65"/>
        <v>1.675976505015191E-2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0.32269209648192826</v>
      </c>
      <c r="P75" s="9">
        <f t="shared" si="68"/>
        <v>5.4082437205780695E-3</v>
      </c>
      <c r="Q75" s="12">
        <f t="shared" si="69"/>
        <v>9.7348386970405251E-4</v>
      </c>
      <c r="R75" s="9">
        <f t="shared" si="70"/>
        <v>1.9710000000000002E-2</v>
      </c>
      <c r="S75" s="13">
        <f t="shared" si="71"/>
        <v>4.9390353612585106E-2</v>
      </c>
      <c r="T75" s="2">
        <f t="shared" si="72"/>
        <v>0.01</v>
      </c>
      <c r="U75" s="14">
        <f t="shared" si="73"/>
        <v>4.9390353612585103E-4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1.3093903536125851E-2</v>
      </c>
      <c r="AR75" s="9">
        <f t="shared" si="77"/>
        <v>10.950000000000001</v>
      </c>
      <c r="AS75" s="1">
        <f t="shared" si="78"/>
        <v>0.18</v>
      </c>
      <c r="AT75" s="1">
        <f t="shared" si="79"/>
        <v>383.33333333333331</v>
      </c>
      <c r="AU75" s="1">
        <f t="shared" si="80"/>
        <v>66283.762072023237</v>
      </c>
    </row>
    <row r="76" spans="1:48" x14ac:dyDescent="0.15">
      <c r="C76" s="7">
        <v>3</v>
      </c>
      <c r="D76" s="7">
        <f t="shared" si="81"/>
        <v>2.5641724179677401</v>
      </c>
      <c r="E76" s="10">
        <f t="shared" si="82"/>
        <v>-0.29855085342857102</v>
      </c>
      <c r="F76" s="7" t="s">
        <v>83</v>
      </c>
      <c r="G76" s="1">
        <v>4</v>
      </c>
      <c r="H76" s="9">
        <f t="shared" si="63"/>
        <v>2.5641724179677401</v>
      </c>
      <c r="I76" s="9">
        <f t="shared" si="64"/>
        <v>275.71417241796775</v>
      </c>
      <c r="J76" s="9">
        <f t="shared" si="65"/>
        <v>2.4276273509283564E-2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0.42678385276135017</v>
      </c>
      <c r="P76" s="9">
        <f t="shared" si="68"/>
        <v>1.0360721538980343E-2</v>
      </c>
      <c r="Q76" s="12">
        <f t="shared" si="69"/>
        <v>1.8649298770164616E-3</v>
      </c>
      <c r="R76" s="9">
        <f t="shared" si="70"/>
        <v>1.9710000000000002E-2</v>
      </c>
      <c r="S76" s="13">
        <f t="shared" si="71"/>
        <v>9.4618461543199459E-2</v>
      </c>
      <c r="T76" s="2">
        <f t="shared" si="72"/>
        <v>0.01</v>
      </c>
      <c r="U76" s="14">
        <f t="shared" si="73"/>
        <v>9.4618461543199462E-4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1.3546184615431995E-2</v>
      </c>
      <c r="AR76" s="9">
        <f t="shared" si="77"/>
        <v>10.950000000000001</v>
      </c>
      <c r="AS76" s="1">
        <f t="shared" si="78"/>
        <v>0.18</v>
      </c>
      <c r="AT76" s="1">
        <f t="shared" si="79"/>
        <v>383.33333333333331</v>
      </c>
      <c r="AU76" s="1">
        <f t="shared" si="80"/>
        <v>68573.292567470606</v>
      </c>
    </row>
    <row r="77" spans="1:48" x14ac:dyDescent="0.15">
      <c r="C77" s="7">
        <v>4</v>
      </c>
      <c r="D77" s="7">
        <f t="shared" si="81"/>
        <v>5.1960787985000003</v>
      </c>
      <c r="E77" s="10">
        <f t="shared" si="82"/>
        <v>2.5641724179677401</v>
      </c>
      <c r="F77" s="7" t="s">
        <v>83</v>
      </c>
      <c r="G77" s="1">
        <v>5</v>
      </c>
      <c r="H77" s="9">
        <f t="shared" si="63"/>
        <v>5.1960787985000003</v>
      </c>
      <c r="I77" s="9">
        <f t="shared" si="64"/>
        <v>278.3460787985</v>
      </c>
      <c r="J77" s="9">
        <f t="shared" si="65"/>
        <v>3.3900140035920054E-2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0.3956019746612513</v>
      </c>
      <c r="O77" s="9">
        <f t="shared" si="83"/>
        <v>0.13032115656111848</v>
      </c>
      <c r="P77" s="9">
        <f t="shared" si="68"/>
        <v>4.4179054570649776E-3</v>
      </c>
      <c r="Q77" s="12">
        <f t="shared" si="69"/>
        <v>7.9522298227169589E-4</v>
      </c>
      <c r="R77" s="9">
        <f t="shared" si="70"/>
        <v>1.9710000000000002E-2</v>
      </c>
      <c r="S77" s="13">
        <f t="shared" si="71"/>
        <v>4.0346168557671022E-2</v>
      </c>
      <c r="T77" s="2">
        <f t="shared" si="72"/>
        <v>0.01</v>
      </c>
      <c r="U77" s="14">
        <f t="shared" si="73"/>
        <v>4.0346168557671023E-4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1.3003461685576711E-2</v>
      </c>
      <c r="AR77" s="9">
        <f t="shared" si="77"/>
        <v>10.950000000000001</v>
      </c>
      <c r="AS77" s="1">
        <f t="shared" si="78"/>
        <v>0.18</v>
      </c>
      <c r="AT77" s="1">
        <f t="shared" si="79"/>
        <v>383.33333333333331</v>
      </c>
      <c r="AU77" s="1">
        <f t="shared" si="80"/>
        <v>65825.928692801142</v>
      </c>
    </row>
    <row r="78" spans="1:48" x14ac:dyDescent="0.15">
      <c r="C78" s="7">
        <v>5</v>
      </c>
      <c r="D78" s="7">
        <f t="shared" si="81"/>
        <v>9.9013356342903194</v>
      </c>
      <c r="E78" s="10">
        <f t="shared" si="82"/>
        <v>5.1960787985000003</v>
      </c>
      <c r="F78" s="7" t="s">
        <v>85</v>
      </c>
      <c r="G78" s="1">
        <v>6</v>
      </c>
      <c r="H78" s="9">
        <f t="shared" si="63"/>
        <v>9.9013356342903194</v>
      </c>
      <c r="I78" s="9">
        <f t="shared" si="64"/>
        <v>283.0513356342903</v>
      </c>
      <c r="J78" s="9">
        <f t="shared" si="65"/>
        <v>6.0637765471937818E-2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0.23540325110405352</v>
      </c>
      <c r="P78" s="9">
        <f t="shared" si="68"/>
        <v>1.4274327131779285E-2</v>
      </c>
      <c r="Q78" s="12">
        <f t="shared" si="69"/>
        <v>2.5693788837202712E-3</v>
      </c>
      <c r="R78" s="9">
        <f t="shared" si="70"/>
        <v>1.9710000000000002E-2</v>
      </c>
      <c r="S78" s="13">
        <f t="shared" si="71"/>
        <v>0.13035915188839528</v>
      </c>
      <c r="T78" s="2">
        <f t="shared" si="72"/>
        <v>0.01</v>
      </c>
      <c r="U78" s="14">
        <f t="shared" si="73"/>
        <v>1.3035915188839527E-3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1.3903591518883953E-2</v>
      </c>
      <c r="AR78" s="9">
        <f t="shared" si="77"/>
        <v>10.950000000000001</v>
      </c>
      <c r="AS78" s="1">
        <f t="shared" si="78"/>
        <v>0.18</v>
      </c>
      <c r="AT78" s="1">
        <f t="shared" si="79"/>
        <v>383.33333333333331</v>
      </c>
      <c r="AU78" s="1">
        <f t="shared" si="80"/>
        <v>70382.55243302157</v>
      </c>
    </row>
    <row r="79" spans="1:48" x14ac:dyDescent="0.15">
      <c r="C79" s="7">
        <v>6</v>
      </c>
      <c r="D79" s="7">
        <f t="shared" si="81"/>
        <v>13.881593360666701</v>
      </c>
      <c r="E79" s="10">
        <f t="shared" si="82"/>
        <v>9.9013356342903194</v>
      </c>
      <c r="F79" s="7" t="s">
        <v>83</v>
      </c>
      <c r="G79" s="1">
        <v>7</v>
      </c>
      <c r="H79" s="9">
        <f t="shared" si="63"/>
        <v>13.881593360666701</v>
      </c>
      <c r="I79" s="9">
        <f t="shared" si="64"/>
        <v>287.0315933606667</v>
      </c>
      <c r="J79" s="9">
        <f t="shared" si="65"/>
        <v>9.7703062561319748E-2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0.33062892397227422</v>
      </c>
      <c r="P79" s="9">
        <f t="shared" si="68"/>
        <v>3.2303458443444941E-2</v>
      </c>
      <c r="Q79" s="12">
        <f t="shared" si="69"/>
        <v>5.8146225198200891E-3</v>
      </c>
      <c r="R79" s="9">
        <f t="shared" si="70"/>
        <v>1.9710000000000002E-2</v>
      </c>
      <c r="S79" s="13">
        <f t="shared" si="71"/>
        <v>0.29500875290817291</v>
      </c>
      <c r="T79" s="2">
        <f t="shared" si="72"/>
        <v>0.01</v>
      </c>
      <c r="U79" s="14">
        <f t="shared" si="73"/>
        <v>2.9500875290817291E-3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2.4550087529081732E-2</v>
      </c>
      <c r="AR79" s="9">
        <f t="shared" si="77"/>
        <v>10.950000000000001</v>
      </c>
      <c r="AS79" s="1">
        <f t="shared" si="78"/>
        <v>0.18</v>
      </c>
      <c r="AT79" s="1">
        <f t="shared" si="79"/>
        <v>383.33333333333331</v>
      </c>
      <c r="AU79" s="1">
        <f t="shared" si="80"/>
        <v>124277.08483840461</v>
      </c>
    </row>
    <row r="80" spans="1:48" x14ac:dyDescent="0.15">
      <c r="C80" s="7">
        <v>7</v>
      </c>
      <c r="D80" s="7">
        <f t="shared" si="81"/>
        <v>16.067463407096799</v>
      </c>
      <c r="E80" s="10">
        <f t="shared" si="82"/>
        <v>13.881593360666701</v>
      </c>
      <c r="F80" s="7" t="s">
        <v>83</v>
      </c>
      <c r="G80" s="1">
        <v>8</v>
      </c>
      <c r="H80" s="9">
        <f t="shared" si="63"/>
        <v>16.067463407096799</v>
      </c>
      <c r="I80" s="9">
        <f t="shared" si="64"/>
        <v>289.21746340709677</v>
      </c>
      <c r="J80" s="9">
        <f t="shared" si="65"/>
        <v>0.1262562959233961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0.40782546552882926</v>
      </c>
      <c r="P80" s="9">
        <f t="shared" si="68"/>
        <v>5.1490532660904642E-2</v>
      </c>
      <c r="Q80" s="12">
        <f t="shared" si="69"/>
        <v>9.2682958789628359E-3</v>
      </c>
      <c r="R80" s="9">
        <f t="shared" si="70"/>
        <v>1.9710000000000002E-2</v>
      </c>
      <c r="S80" s="13">
        <f t="shared" si="71"/>
        <v>0.47023317498543049</v>
      </c>
      <c r="T80" s="2">
        <f t="shared" si="72"/>
        <v>0.01</v>
      </c>
      <c r="U80" s="14">
        <f t="shared" si="73"/>
        <v>4.7023317498543051E-3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2.6302331749854305E-2</v>
      </c>
      <c r="AR80" s="9">
        <f t="shared" si="77"/>
        <v>10.950000000000001</v>
      </c>
      <c r="AS80" s="1">
        <f t="shared" si="78"/>
        <v>0.18</v>
      </c>
      <c r="AT80" s="1">
        <f t="shared" si="79"/>
        <v>383.33333333333331</v>
      </c>
      <c r="AU80" s="1">
        <f t="shared" si="80"/>
        <v>133147.26924913621</v>
      </c>
    </row>
    <row r="81" spans="1:48" x14ac:dyDescent="0.15">
      <c r="C81" s="7">
        <v>8</v>
      </c>
      <c r="D81" s="7">
        <f t="shared" si="81"/>
        <v>16.999560567419401</v>
      </c>
      <c r="E81" s="10">
        <f t="shared" si="82"/>
        <v>16.067463407096799</v>
      </c>
      <c r="F81" s="7" t="s">
        <v>83</v>
      </c>
      <c r="G81" s="1">
        <v>9</v>
      </c>
      <c r="H81" s="9">
        <f t="shared" si="63"/>
        <v>16.999560567419401</v>
      </c>
      <c r="I81" s="9">
        <f t="shared" si="64"/>
        <v>290.14956056741937</v>
      </c>
      <c r="J81" s="9">
        <f t="shared" si="65"/>
        <v>0.14067678170549347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0.46583493286792466</v>
      </c>
      <c r="P81" s="9">
        <f t="shared" si="68"/>
        <v>6.5532159161854245E-2</v>
      </c>
      <c r="Q81" s="12">
        <f t="shared" si="69"/>
        <v>1.1795788649133764E-2</v>
      </c>
      <c r="R81" s="9">
        <f t="shared" si="70"/>
        <v>1.9710000000000002E-2</v>
      </c>
      <c r="S81" s="13">
        <f t="shared" si="71"/>
        <v>0.59846720695757294</v>
      </c>
      <c r="T81" s="2">
        <f t="shared" si="72"/>
        <v>0.01</v>
      </c>
      <c r="U81" s="14">
        <f t="shared" si="73"/>
        <v>5.9846720695757296E-3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2.7584672069575732E-2</v>
      </c>
      <c r="AR81" s="9">
        <f t="shared" si="77"/>
        <v>10.950000000000001</v>
      </c>
      <c r="AS81" s="1">
        <f t="shared" si="78"/>
        <v>0.18</v>
      </c>
      <c r="AT81" s="1">
        <f t="shared" si="79"/>
        <v>383.33333333333331</v>
      </c>
      <c r="AU81" s="1">
        <f t="shared" si="80"/>
        <v>139638.71318052523</v>
      </c>
    </row>
    <row r="82" spans="1:48" x14ac:dyDescent="0.15">
      <c r="C82" s="7">
        <v>9</v>
      </c>
      <c r="D82" s="7">
        <f t="shared" si="81"/>
        <v>13.002617818299999</v>
      </c>
      <c r="E82" s="10">
        <f t="shared" si="82"/>
        <v>16.999560567419401</v>
      </c>
      <c r="F82" s="7" t="s">
        <v>83</v>
      </c>
      <c r="G82" s="1">
        <v>10</v>
      </c>
      <c r="H82" s="9">
        <f t="shared" si="63"/>
        <v>13.002617818299999</v>
      </c>
      <c r="I82" s="9">
        <f t="shared" si="64"/>
        <v>286.15261781829997</v>
      </c>
      <c r="J82" s="9">
        <f t="shared" si="65"/>
        <v>8.8034917560398149E-2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0.50980277370607041</v>
      </c>
      <c r="P82" s="9">
        <f t="shared" si="68"/>
        <v>4.488044515527622E-2</v>
      </c>
      <c r="Q82" s="12">
        <f t="shared" si="69"/>
        <v>8.0784801279497193E-3</v>
      </c>
      <c r="R82" s="9">
        <f t="shared" si="70"/>
        <v>1.9710000000000002E-2</v>
      </c>
      <c r="S82" s="13">
        <f t="shared" si="71"/>
        <v>0.40986707904361841</v>
      </c>
      <c r="T82" s="2">
        <f t="shared" si="72"/>
        <v>0.01</v>
      </c>
      <c r="U82" s="14">
        <f t="shared" si="73"/>
        <v>4.098670790436184E-3</v>
      </c>
      <c r="V82" s="13"/>
      <c r="W82" s="2"/>
      <c r="X82" s="14"/>
      <c r="Y82" s="2">
        <v>0.02</v>
      </c>
      <c r="Z82" s="2">
        <v>0.27</v>
      </c>
      <c r="AA82" s="2">
        <f t="shared" si="74"/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 t="shared" si="75"/>
        <v>7.1999999999999998E-3</v>
      </c>
      <c r="AQ82" s="1">
        <f t="shared" si="76"/>
        <v>1.6698670790436184E-2</v>
      </c>
      <c r="AR82" s="9">
        <f t="shared" si="77"/>
        <v>10.950000000000001</v>
      </c>
      <c r="AS82" s="1">
        <f t="shared" si="78"/>
        <v>0.18</v>
      </c>
      <c r="AT82" s="1">
        <f t="shared" si="79"/>
        <v>383.33333333333331</v>
      </c>
      <c r="AU82" s="1">
        <f t="shared" si="80"/>
        <v>84531.760795284194</v>
      </c>
    </row>
    <row r="83" spans="1:48" x14ac:dyDescent="0.15">
      <c r="C83" s="7">
        <v>10</v>
      </c>
      <c r="D83" s="7">
        <f t="shared" si="81"/>
        <v>5.5249327259354901</v>
      </c>
      <c r="E83" s="10">
        <f t="shared" si="82"/>
        <v>13.002617818299999</v>
      </c>
      <c r="F83" s="7" t="s">
        <v>83</v>
      </c>
      <c r="G83" s="1">
        <v>11</v>
      </c>
      <c r="H83" s="9">
        <f t="shared" si="63"/>
        <v>5.5249327259354901</v>
      </c>
      <c r="I83" s="9">
        <f t="shared" si="64"/>
        <v>278.67493272593549</v>
      </c>
      <c r="J83" s="9">
        <f t="shared" si="65"/>
        <v>3.5328809851783889E-2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0.44167621212325447</v>
      </c>
      <c r="O83" s="9">
        <f t="shared" si="83"/>
        <v>0.13274611642753975</v>
      </c>
      <c r="P83" s="9">
        <f t="shared" si="68"/>
        <v>4.6897623058313178E-3</v>
      </c>
      <c r="Q83" s="12">
        <f t="shared" si="69"/>
        <v>8.4415721504963717E-4</v>
      </c>
      <c r="R83" s="9">
        <f t="shared" si="70"/>
        <v>1.9710000000000002E-2</v>
      </c>
      <c r="S83" s="13">
        <f t="shared" si="71"/>
        <v>4.282887950530883E-2</v>
      </c>
      <c r="T83" s="2">
        <f t="shared" si="72"/>
        <v>0.01</v>
      </c>
      <c r="U83" s="14">
        <f t="shared" si="73"/>
        <v>4.2828879505308828E-4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1.3028288795053088E-2</v>
      </c>
      <c r="AR83" s="9">
        <f t="shared" si="77"/>
        <v>10.950000000000001</v>
      </c>
      <c r="AS83" s="1">
        <f t="shared" si="78"/>
        <v>0.18</v>
      </c>
      <c r="AT83" s="1">
        <f t="shared" si="79"/>
        <v>383.33333333333331</v>
      </c>
      <c r="AU83" s="1">
        <f t="shared" si="80"/>
        <v>65951.608113985814</v>
      </c>
    </row>
    <row r="84" spans="1:48" x14ac:dyDescent="0.15">
      <c r="C84" s="7">
        <v>11</v>
      </c>
      <c r="D84" s="7">
        <f t="shared" si="81"/>
        <v>4.5443183203000004</v>
      </c>
      <c r="E84" s="10">
        <f t="shared" si="82"/>
        <v>5.5249327259354901</v>
      </c>
      <c r="F84" s="7" t="s">
        <v>85</v>
      </c>
      <c r="G84" s="1">
        <v>12</v>
      </c>
      <c r="H84" s="9">
        <f t="shared" si="63"/>
        <v>4.5443183203000004</v>
      </c>
      <c r="I84" s="9">
        <f t="shared" si="64"/>
        <v>277.6943183203</v>
      </c>
      <c r="J84" s="9">
        <f t="shared" si="65"/>
        <v>3.1228075098978871E-2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0.23755635412170845</v>
      </c>
      <c r="P84" s="9">
        <f t="shared" si="68"/>
        <v>7.4184276667523304E-3</v>
      </c>
      <c r="Q84" s="12">
        <f t="shared" si="69"/>
        <v>1.3353169800154195E-3</v>
      </c>
      <c r="R84" s="9">
        <f t="shared" si="70"/>
        <v>1.9710000000000002E-2</v>
      </c>
      <c r="S84" s="13">
        <f t="shared" si="71"/>
        <v>6.7748197869884286E-2</v>
      </c>
      <c r="T84" s="2">
        <f t="shared" si="72"/>
        <v>0.01</v>
      </c>
      <c r="U84" s="14">
        <f t="shared" si="73"/>
        <v>6.7748197869884285E-4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1.3277481978698843E-2</v>
      </c>
      <c r="AR84" s="9">
        <f t="shared" si="77"/>
        <v>10.950000000000001</v>
      </c>
      <c r="AS84" s="1">
        <f t="shared" si="78"/>
        <v>0.18</v>
      </c>
      <c r="AT84" s="1">
        <f t="shared" si="79"/>
        <v>383.33333333333331</v>
      </c>
      <c r="AU84" s="1">
        <f t="shared" si="80"/>
        <v>67213.070110339599</v>
      </c>
      <c r="AV84" s="1">
        <f>SUM(AU73:AU84)</f>
        <v>1016077.0978493968</v>
      </c>
    </row>
    <row r="85" spans="1:48" x14ac:dyDescent="0.15">
      <c r="C85" s="7">
        <v>12</v>
      </c>
      <c r="D85" s="7">
        <f t="shared" si="81"/>
        <v>2.86897412619355</v>
      </c>
      <c r="E85" s="10">
        <f t="shared" si="82"/>
        <v>4.5443183203000004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2.2396368316774198</v>
      </c>
      <c r="E89" s="7"/>
      <c r="F89" s="7"/>
      <c r="G89" s="1">
        <v>1</v>
      </c>
      <c r="H89" s="9">
        <f t="shared" ref="H89:H100" si="84">E90</f>
        <v>2.2396368316774198</v>
      </c>
      <c r="I89" s="9">
        <f t="shared" ref="I89:I100" si="85">H89+273.15</f>
        <v>275.38963683167742</v>
      </c>
      <c r="J89" s="9">
        <f t="shared" ref="J89:J100" si="86">EXP(($C$15*(I89-$C$13))/($C$16*I89*$C$13))</f>
        <v>2.3286700733746016E-2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0.12354235123522439</v>
      </c>
      <c r="Q89" s="12">
        <f t="shared" ref="Q89:Q100" si="90">P89*$B$91</f>
        <v>5.5594058055850978E-2</v>
      </c>
      <c r="R89" s="9">
        <f t="shared" ref="R89:R100" si="91">L89*$B$91</f>
        <v>2.3873737500000001</v>
      </c>
      <c r="S89" s="13">
        <f t="shared" ref="S89:S100" si="92">Q89/R89</f>
        <v>2.3286700733746016E-2</v>
      </c>
      <c r="T89" s="2">
        <f t="shared" ref="T89:T100" si="93">$B$90/100</f>
        <v>0.51</v>
      </c>
      <c r="U89" s="14">
        <f t="shared" ref="U89:U100" si="94">S89*T89</f>
        <v>1.1876217374210468E-2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3.3917679538324454E-2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29825</v>
      </c>
      <c r="AN89" s="1">
        <f t="shared" ref="AN89:AN100" si="99">AM89*10000*AK89*AJ89</f>
        <v>105231148.26178056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-1.1177989283870999</v>
      </c>
      <c r="E90" s="10">
        <f t="shared" ref="E90:E101" si="101">D89</f>
        <v>2.2396368316774198</v>
      </c>
      <c r="F90" s="7" t="s">
        <v>83</v>
      </c>
      <c r="G90" s="1">
        <v>2</v>
      </c>
      <c r="H90" s="9">
        <f t="shared" si="84"/>
        <v>-1.1177989283870999</v>
      </c>
      <c r="I90" s="9">
        <f t="shared" si="85"/>
        <v>272.03220107161286</v>
      </c>
      <c r="J90" s="9">
        <f t="shared" si="86"/>
        <v>1.5052012881285833E-2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10.487007648764775</v>
      </c>
      <c r="P90" s="9">
        <f t="shared" si="89"/>
        <v>0.15785057421535045</v>
      </c>
      <c r="Q90" s="12">
        <f t="shared" si="90"/>
        <v>7.1032758396907703E-2</v>
      </c>
      <c r="R90" s="9">
        <f t="shared" si="91"/>
        <v>2.3873737500000001</v>
      </c>
      <c r="S90" s="13">
        <f t="shared" si="92"/>
        <v>2.9753514043164671E-2</v>
      </c>
      <c r="T90" s="2">
        <f t="shared" si="93"/>
        <v>0.51</v>
      </c>
      <c r="U90" s="14">
        <f t="shared" si="94"/>
        <v>1.5174292162013983E-2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3.4912049086847217E-2</v>
      </c>
      <c r="AK90" s="9">
        <f t="shared" si="96"/>
        <v>10.4025</v>
      </c>
      <c r="AL90" s="1">
        <f t="shared" si="97"/>
        <v>0.45</v>
      </c>
      <c r="AM90" s="17">
        <f t="shared" si="98"/>
        <v>29825</v>
      </c>
      <c r="AN90" s="1">
        <f t="shared" si="99"/>
        <v>108316225.15418307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-0.29855085342857102</v>
      </c>
      <c r="E91" s="10">
        <f t="shared" si="101"/>
        <v>-1.1177989283870999</v>
      </c>
      <c r="F91" s="7" t="s">
        <v>83</v>
      </c>
      <c r="G91" s="1">
        <v>3</v>
      </c>
      <c r="H91" s="9">
        <f t="shared" si="84"/>
        <v>-0.29855085342857102</v>
      </c>
      <c r="I91" s="9">
        <f t="shared" si="85"/>
        <v>272.85144914657138</v>
      </c>
      <c r="J91" s="9">
        <f t="shared" si="86"/>
        <v>1.675976505015191E-2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15.634432074549425</v>
      </c>
      <c r="P91" s="9">
        <f t="shared" si="89"/>
        <v>0.26202940826200749</v>
      </c>
      <c r="Q91" s="12">
        <f t="shared" si="90"/>
        <v>0.11791323371790337</v>
      </c>
      <c r="R91" s="9">
        <f t="shared" si="91"/>
        <v>2.3873737500000001</v>
      </c>
      <c r="S91" s="13">
        <f t="shared" si="92"/>
        <v>4.9390353612585113E-2</v>
      </c>
      <c r="T91" s="2">
        <f t="shared" si="93"/>
        <v>0.51</v>
      </c>
      <c r="U91" s="14">
        <f t="shared" si="94"/>
        <v>2.5189080342418409E-2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3.7931507723239152E-2</v>
      </c>
      <c r="AK91" s="9">
        <f t="shared" si="96"/>
        <v>10.4025</v>
      </c>
      <c r="AL91" s="1">
        <f t="shared" si="97"/>
        <v>0.45</v>
      </c>
      <c r="AM91" s="17">
        <f t="shared" si="98"/>
        <v>29825</v>
      </c>
      <c r="AN91" s="1">
        <f t="shared" si="99"/>
        <v>117684233.33638935</v>
      </c>
    </row>
    <row r="92" spans="1:48" x14ac:dyDescent="0.15">
      <c r="C92" s="7">
        <v>3</v>
      </c>
      <c r="D92" s="7">
        <f t="shared" si="100"/>
        <v>2.5641724179677401</v>
      </c>
      <c r="E92" s="10">
        <f t="shared" si="101"/>
        <v>-0.29855085342857102</v>
      </c>
      <c r="F92" s="7" t="s">
        <v>83</v>
      </c>
      <c r="G92" s="1">
        <v>4</v>
      </c>
      <c r="H92" s="9">
        <f t="shared" si="84"/>
        <v>2.5641724179677401</v>
      </c>
      <c r="I92" s="9">
        <f t="shared" si="85"/>
        <v>275.71417241796775</v>
      </c>
      <c r="J92" s="9">
        <f t="shared" si="86"/>
        <v>2.4276273509283564E-2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20.677677666287416</v>
      </c>
      <c r="P92" s="9">
        <f t="shared" si="89"/>
        <v>0.50197695856359759</v>
      </c>
      <c r="Q92" s="12">
        <f t="shared" si="90"/>
        <v>0.22588963135361892</v>
      </c>
      <c r="R92" s="9">
        <f t="shared" si="91"/>
        <v>2.3873737500000001</v>
      </c>
      <c r="S92" s="13">
        <f t="shared" si="92"/>
        <v>9.4618461543199472E-2</v>
      </c>
      <c r="T92" s="2">
        <f t="shared" si="93"/>
        <v>0.51</v>
      </c>
      <c r="U92" s="14">
        <f t="shared" si="94"/>
        <v>4.8255415387031729E-2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4.4886007739190062E-2</v>
      </c>
      <c r="AK92" s="9">
        <f t="shared" si="96"/>
        <v>10.4025</v>
      </c>
      <c r="AL92" s="1">
        <f t="shared" si="97"/>
        <v>0.45</v>
      </c>
      <c r="AM92" s="17">
        <f t="shared" si="98"/>
        <v>29825</v>
      </c>
      <c r="AN92" s="1">
        <f t="shared" si="99"/>
        <v>139260886.93494028</v>
      </c>
    </row>
    <row r="93" spans="1:48" x14ac:dyDescent="0.15">
      <c r="C93" s="7">
        <v>4</v>
      </c>
      <c r="D93" s="7">
        <f t="shared" si="100"/>
        <v>5.1960787985000003</v>
      </c>
      <c r="E93" s="10">
        <f t="shared" si="101"/>
        <v>2.5641724179677401</v>
      </c>
      <c r="F93" s="7" t="s">
        <v>83</v>
      </c>
      <c r="G93" s="1">
        <v>5</v>
      </c>
      <c r="H93" s="9">
        <f t="shared" si="84"/>
        <v>5.1960787985000003</v>
      </c>
      <c r="I93" s="9">
        <f t="shared" si="85"/>
        <v>278.3460787985</v>
      </c>
      <c r="J93" s="9">
        <f t="shared" si="86"/>
        <v>3.3900140035920054E-2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19.166915672337623</v>
      </c>
      <c r="O93" s="9">
        <f t="shared" si="102"/>
        <v>6.3140600353861949</v>
      </c>
      <c r="P93" s="9">
        <f t="shared" si="89"/>
        <v>0.21404751939479832</v>
      </c>
      <c r="Q93" s="12">
        <f t="shared" si="90"/>
        <v>9.6321383727659249E-2</v>
      </c>
      <c r="R93" s="9">
        <f t="shared" si="91"/>
        <v>2.3873737500000001</v>
      </c>
      <c r="S93" s="13">
        <f t="shared" si="92"/>
        <v>4.0346168557671057E-2</v>
      </c>
      <c r="T93" s="2">
        <f t="shared" si="93"/>
        <v>0.51</v>
      </c>
      <c r="U93" s="14">
        <f t="shared" si="94"/>
        <v>2.0576545964412239E-2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2.9114828608270291E-2</v>
      </c>
      <c r="AK93" s="9">
        <f t="shared" si="96"/>
        <v>10.4025</v>
      </c>
      <c r="AL93" s="1">
        <f t="shared" si="97"/>
        <v>0.45</v>
      </c>
      <c r="AM93" s="17">
        <f t="shared" si="98"/>
        <v>29825</v>
      </c>
      <c r="AN93" s="1">
        <f t="shared" si="99"/>
        <v>90330084.121213824</v>
      </c>
    </row>
    <row r="94" spans="1:48" x14ac:dyDescent="0.15">
      <c r="C94" s="7">
        <v>5</v>
      </c>
      <c r="D94" s="7">
        <f t="shared" si="100"/>
        <v>9.9013356342903194</v>
      </c>
      <c r="E94" s="10">
        <f t="shared" si="101"/>
        <v>5.1960787985000003</v>
      </c>
      <c r="F94" s="7" t="s">
        <v>85</v>
      </c>
      <c r="G94" s="1">
        <v>6</v>
      </c>
      <c r="H94" s="9">
        <f t="shared" si="84"/>
        <v>9.9013356342903194</v>
      </c>
      <c r="I94" s="9">
        <f t="shared" si="85"/>
        <v>283.0513356342903</v>
      </c>
      <c r="J94" s="9">
        <f t="shared" si="86"/>
        <v>6.0637765471937818E-2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11.405287515991397</v>
      </c>
      <c r="P94" s="9">
        <f t="shared" si="89"/>
        <v>0.69159114953470657</v>
      </c>
      <c r="Q94" s="12">
        <f t="shared" si="90"/>
        <v>0.31121601729061799</v>
      </c>
      <c r="R94" s="9">
        <f t="shared" si="91"/>
        <v>2.3873737500000001</v>
      </c>
      <c r="S94" s="13">
        <f t="shared" si="92"/>
        <v>0.13035915188839534</v>
      </c>
      <c r="T94" s="2">
        <f t="shared" si="93"/>
        <v>0.51</v>
      </c>
      <c r="U94" s="14">
        <f t="shared" si="94"/>
        <v>6.6483167463081624E-2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4.617367499011911E-2</v>
      </c>
      <c r="AK94" s="9">
        <f t="shared" si="96"/>
        <v>10.4025</v>
      </c>
      <c r="AL94" s="1">
        <f t="shared" si="97"/>
        <v>0.45</v>
      </c>
      <c r="AM94" s="17">
        <f t="shared" si="98"/>
        <v>29825</v>
      </c>
      <c r="AN94" s="1">
        <f t="shared" si="99"/>
        <v>143255933.33076596</v>
      </c>
    </row>
    <row r="95" spans="1:48" x14ac:dyDescent="0.15">
      <c r="C95" s="7">
        <v>6</v>
      </c>
      <c r="D95" s="7">
        <f t="shared" si="100"/>
        <v>13.881593360666701</v>
      </c>
      <c r="E95" s="10">
        <f t="shared" si="101"/>
        <v>9.9013356342903194</v>
      </c>
      <c r="F95" s="7" t="s">
        <v>83</v>
      </c>
      <c r="G95" s="1">
        <v>7</v>
      </c>
      <c r="H95" s="9">
        <f t="shared" si="84"/>
        <v>13.881593360666701</v>
      </c>
      <c r="I95" s="9">
        <f t="shared" si="85"/>
        <v>287.0315933606667</v>
      </c>
      <c r="J95" s="9">
        <f t="shared" si="86"/>
        <v>9.7703062561319748E-2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16.018971366456693</v>
      </c>
      <c r="P95" s="9">
        <f t="shared" si="89"/>
        <v>1.5651025615849079</v>
      </c>
      <c r="Q95" s="12">
        <f t="shared" si="90"/>
        <v>0.70429615271320856</v>
      </c>
      <c r="R95" s="9">
        <f t="shared" si="91"/>
        <v>2.3873737500000001</v>
      </c>
      <c r="S95" s="13">
        <f t="shared" si="92"/>
        <v>0.29500875290817308</v>
      </c>
      <c r="T95" s="2">
        <f t="shared" si="93"/>
        <v>0.51</v>
      </c>
      <c r="U95" s="14">
        <f t="shared" si="94"/>
        <v>0.15045446398316828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9.1817020890925236E-2</v>
      </c>
      <c r="AK95" s="9">
        <f t="shared" si="96"/>
        <v>10.4025</v>
      </c>
      <c r="AL95" s="1">
        <f t="shared" si="97"/>
        <v>0.45</v>
      </c>
      <c r="AM95" s="17">
        <f t="shared" si="98"/>
        <v>29825</v>
      </c>
      <c r="AN95" s="1">
        <f t="shared" si="99"/>
        <v>284866496.46567369</v>
      </c>
    </row>
    <row r="96" spans="1:48" x14ac:dyDescent="0.15">
      <c r="C96" s="7">
        <v>7</v>
      </c>
      <c r="D96" s="7">
        <f t="shared" si="100"/>
        <v>16.067463407096799</v>
      </c>
      <c r="E96" s="10">
        <f t="shared" si="101"/>
        <v>13.881593360666701</v>
      </c>
      <c r="F96" s="7" t="s">
        <v>83</v>
      </c>
      <c r="G96" s="1">
        <v>8</v>
      </c>
      <c r="H96" s="9">
        <f t="shared" si="84"/>
        <v>16.067463407096799</v>
      </c>
      <c r="I96" s="9">
        <f t="shared" si="85"/>
        <v>289.21746340709677</v>
      </c>
      <c r="J96" s="9">
        <f t="shared" si="86"/>
        <v>0.1262562959233961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19.759143804871783</v>
      </c>
      <c r="P96" s="9">
        <f t="shared" si="89"/>
        <v>2.4947163074208305</v>
      </c>
      <c r="Q96" s="12">
        <f t="shared" si="90"/>
        <v>1.1226223383393739</v>
      </c>
      <c r="R96" s="9">
        <f t="shared" si="91"/>
        <v>2.3873737500000001</v>
      </c>
      <c r="S96" s="13">
        <f t="shared" si="92"/>
        <v>0.47023317498543066</v>
      </c>
      <c r="T96" s="2">
        <f t="shared" si="93"/>
        <v>0.51</v>
      </c>
      <c r="U96" s="14">
        <f t="shared" si="94"/>
        <v>0.23981891924256965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0.11876040415163476</v>
      </c>
      <c r="AK96" s="9">
        <f t="shared" si="96"/>
        <v>10.4025</v>
      </c>
      <c r="AL96" s="1">
        <f t="shared" si="97"/>
        <v>0.45</v>
      </c>
      <c r="AM96" s="17">
        <f t="shared" si="98"/>
        <v>29825</v>
      </c>
      <c r="AN96" s="1">
        <f t="shared" si="99"/>
        <v>368459572.32388628</v>
      </c>
    </row>
    <row r="97" spans="1:50" x14ac:dyDescent="0.15">
      <c r="C97" s="7">
        <v>8</v>
      </c>
      <c r="D97" s="7">
        <f t="shared" si="100"/>
        <v>16.999560567419401</v>
      </c>
      <c r="E97" s="10">
        <f t="shared" si="101"/>
        <v>16.067463407096799</v>
      </c>
      <c r="F97" s="7" t="s">
        <v>83</v>
      </c>
      <c r="G97" s="1">
        <v>9</v>
      </c>
      <c r="H97" s="9">
        <f t="shared" si="84"/>
        <v>16.999560567419401</v>
      </c>
      <c r="I97" s="9">
        <f t="shared" si="85"/>
        <v>290.14956056741937</v>
      </c>
      <c r="J97" s="9">
        <f t="shared" si="86"/>
        <v>0.14067678170549347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22.569702497450955</v>
      </c>
      <c r="P97" s="9">
        <f t="shared" si="89"/>
        <v>3.1750331113918389</v>
      </c>
      <c r="Q97" s="12">
        <f t="shared" si="90"/>
        <v>1.4287649001263276</v>
      </c>
      <c r="R97" s="9">
        <f t="shared" si="91"/>
        <v>2.3873737500000001</v>
      </c>
      <c r="S97" s="13">
        <f t="shared" si="92"/>
        <v>0.59846720695757316</v>
      </c>
      <c r="T97" s="2">
        <f t="shared" si="93"/>
        <v>0.51</v>
      </c>
      <c r="U97" s="14">
        <f t="shared" si="94"/>
        <v>0.30521827554836234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0.13847831007783123</v>
      </c>
      <c r="AK97" s="9">
        <f t="shared" si="96"/>
        <v>10.4025</v>
      </c>
      <c r="AL97" s="1">
        <f t="shared" si="97"/>
        <v>0.45</v>
      </c>
      <c r="AM97" s="17">
        <f t="shared" si="98"/>
        <v>29825</v>
      </c>
      <c r="AN97" s="1">
        <f t="shared" si="99"/>
        <v>429635275.0893687</v>
      </c>
    </row>
    <row r="98" spans="1:50" x14ac:dyDescent="0.15">
      <c r="C98" s="7">
        <v>9</v>
      </c>
      <c r="D98" s="7">
        <f t="shared" si="100"/>
        <v>13.002617818299999</v>
      </c>
      <c r="E98" s="10">
        <f t="shared" si="101"/>
        <v>16.999560567419401</v>
      </c>
      <c r="F98" s="7" t="s">
        <v>83</v>
      </c>
      <c r="G98" s="1">
        <v>10</v>
      </c>
      <c r="H98" s="9">
        <f t="shared" si="84"/>
        <v>13.002617818299999</v>
      </c>
      <c r="I98" s="9">
        <f t="shared" si="85"/>
        <v>286.15261781829997</v>
      </c>
      <c r="J98" s="9">
        <f t="shared" si="86"/>
        <v>8.8034917560398149E-2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24.699944386059116</v>
      </c>
      <c r="P98" s="9">
        <f t="shared" si="89"/>
        <v>2.1744575677731333</v>
      </c>
      <c r="Q98" s="12">
        <f t="shared" si="90"/>
        <v>0.97850590549790994</v>
      </c>
      <c r="R98" s="9">
        <f t="shared" si="91"/>
        <v>2.3873737500000001</v>
      </c>
      <c r="S98" s="13">
        <f t="shared" si="92"/>
        <v>0.40986707904361852</v>
      </c>
      <c r="T98" s="2">
        <f t="shared" si="93"/>
        <v>0.51</v>
      </c>
      <c r="U98" s="14">
        <f t="shared" si="94"/>
        <v>0.20903221031224545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 t="shared" si="95"/>
        <v>9.336021140914201E-2</v>
      </c>
      <c r="AK98" s="9">
        <f t="shared" si="96"/>
        <v>10.4025</v>
      </c>
      <c r="AL98" s="1">
        <f t="shared" si="97"/>
        <v>0.45</v>
      </c>
      <c r="AM98" s="17">
        <f t="shared" si="98"/>
        <v>29825</v>
      </c>
      <c r="AN98" s="1">
        <f t="shared" si="99"/>
        <v>289654315.45650864</v>
      </c>
    </row>
    <row r="99" spans="1:50" x14ac:dyDescent="0.15">
      <c r="C99" s="7">
        <v>10</v>
      </c>
      <c r="D99" s="7">
        <f t="shared" si="100"/>
        <v>5.5249327259354901</v>
      </c>
      <c r="E99" s="10">
        <f t="shared" si="101"/>
        <v>13.002617818299999</v>
      </c>
      <c r="F99" s="7" t="s">
        <v>83</v>
      </c>
      <c r="G99" s="1">
        <v>11</v>
      </c>
      <c r="H99" s="9">
        <f t="shared" si="84"/>
        <v>5.5249327259354901</v>
      </c>
      <c r="I99" s="9">
        <f t="shared" si="85"/>
        <v>278.67493272593549</v>
      </c>
      <c r="J99" s="9">
        <f t="shared" si="86"/>
        <v>3.5328809851783889E-2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21.399212477371684</v>
      </c>
      <c r="O99" s="9">
        <f t="shared" si="102"/>
        <v>6.4315493409143016</v>
      </c>
      <c r="P99" s="9">
        <f t="shared" si="89"/>
        <v>0.22721898371752736</v>
      </c>
      <c r="Q99" s="12">
        <f t="shared" si="90"/>
        <v>0.10224854267288731</v>
      </c>
      <c r="R99" s="9">
        <f t="shared" si="91"/>
        <v>2.3873737500000001</v>
      </c>
      <c r="S99" s="13">
        <f t="shared" si="92"/>
        <v>4.2828879505308837E-2</v>
      </c>
      <c r="T99" s="2">
        <f t="shared" si="93"/>
        <v>0.51</v>
      </c>
      <c r="U99" s="14">
        <f t="shared" si="94"/>
        <v>2.1842728547707507E-2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3.6922582657133815E-2</v>
      </c>
      <c r="AK99" s="9">
        <f t="shared" si="96"/>
        <v>10.4025</v>
      </c>
      <c r="AL99" s="1">
        <f t="shared" si="97"/>
        <v>0.45</v>
      </c>
      <c r="AM99" s="17">
        <f t="shared" si="98"/>
        <v>29825</v>
      </c>
      <c r="AN99" s="1">
        <f t="shared" si="99"/>
        <v>114553997.2865914</v>
      </c>
    </row>
    <row r="100" spans="1:50" x14ac:dyDescent="0.15">
      <c r="C100" s="7">
        <v>11</v>
      </c>
      <c r="D100" s="7">
        <f t="shared" si="100"/>
        <v>4.5443183203000004</v>
      </c>
      <c r="E100" s="10">
        <f t="shared" si="101"/>
        <v>5.5249327259354901</v>
      </c>
      <c r="F100" s="7" t="s">
        <v>85</v>
      </c>
      <c r="G100" s="1">
        <v>12</v>
      </c>
      <c r="H100" s="9">
        <f t="shared" si="84"/>
        <v>4.5443183203000004</v>
      </c>
      <c r="I100" s="9">
        <f t="shared" si="85"/>
        <v>277.6943183203</v>
      </c>
      <c r="J100" s="9">
        <f t="shared" si="86"/>
        <v>3.1228075098978871E-2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11.509605357196774</v>
      </c>
      <c r="P100" s="9">
        <f t="shared" si="89"/>
        <v>0.35942282045415042</v>
      </c>
      <c r="Q100" s="12">
        <f t="shared" si="90"/>
        <v>0.16174026920436768</v>
      </c>
      <c r="R100" s="9">
        <f t="shared" si="91"/>
        <v>2.3873737500000001</v>
      </c>
      <c r="S100" s="13">
        <f t="shared" si="92"/>
        <v>6.77481978698843E-2</v>
      </c>
      <c r="T100" s="2">
        <f t="shared" si="93"/>
        <v>0.51</v>
      </c>
      <c r="U100" s="14">
        <f t="shared" si="94"/>
        <v>3.4551580913640995E-2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4.0754301645462759E-2</v>
      </c>
      <c r="AK100" s="9">
        <f t="shared" si="96"/>
        <v>10.4025</v>
      </c>
      <c r="AL100" s="1">
        <f t="shared" si="97"/>
        <v>0.45</v>
      </c>
      <c r="AM100" s="17">
        <f t="shared" si="98"/>
        <v>29825</v>
      </c>
      <c r="AN100" s="1">
        <f t="shared" si="99"/>
        <v>126442080.27006079</v>
      </c>
      <c r="AO100" s="1">
        <f>SUM(AN89:AN100)</f>
        <v>2317690248.031363</v>
      </c>
    </row>
    <row r="101" spans="1:50" x14ac:dyDescent="0.15">
      <c r="C101" s="7">
        <v>12</v>
      </c>
      <c r="D101" s="7">
        <f t="shared" si="100"/>
        <v>2.86897412619355</v>
      </c>
      <c r="E101" s="10">
        <f t="shared" si="101"/>
        <v>4.5443183203000004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2.2396368316774198</v>
      </c>
      <c r="E105" s="7"/>
      <c r="F105" s="7"/>
      <c r="G105" s="1">
        <v>1</v>
      </c>
      <c r="H105" s="9">
        <f t="shared" ref="H105:H116" si="103">E106</f>
        <v>2.2396368316774198</v>
      </c>
      <c r="I105" s="9">
        <f t="shared" ref="I105:I116" si="104">H105+273.15</f>
        <v>275.38963683167742</v>
      </c>
      <c r="J105" s="9">
        <f t="shared" ref="J105:J116" si="105">EXP(($C$15*(I105-$C$13))/($C$16*I105*$C$13))</f>
        <v>2.3286700733746016E-2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1.5087225389782695E-2</v>
      </c>
      <c r="Q105" s="12">
        <f t="shared" ref="Q105:Q116" si="109">P105*$B$107</f>
        <v>4.5261676169348081E-3</v>
      </c>
      <c r="R105" s="9">
        <f t="shared" ref="R105:R116" si="110">L105*$B$107</f>
        <v>0.19436706250000002</v>
      </c>
      <c r="S105" s="13">
        <f t="shared" ref="S105:S116" si="111">Q105/R105</f>
        <v>2.3286700733746016E-2</v>
      </c>
      <c r="T105" s="2">
        <f t="shared" ref="T105:T116" si="112">$B$106/100</f>
        <v>0.01</v>
      </c>
      <c r="U105" s="14">
        <f t="shared" ref="U105:U116" si="113">S105*T105</f>
        <v>2.3286700733746017E-4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5.72286700733746E-3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525</v>
      </c>
      <c r="AX105" s="1">
        <f t="shared" ref="AX105:AX116" si="120">AW105*10000*AV105*0.67*AU105*AT105</f>
        <v>391264.48673928692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-1.1177989283870999</v>
      </c>
      <c r="E106" s="10">
        <f t="shared" ref="E106:E117" si="122">D105</f>
        <v>2.2396368316774198</v>
      </c>
      <c r="F106" s="7" t="s">
        <v>83</v>
      </c>
      <c r="G106" s="1">
        <v>2</v>
      </c>
      <c r="H106" s="9">
        <f t="shared" si="103"/>
        <v>-1.1177989283870999</v>
      </c>
      <c r="I106" s="9">
        <f t="shared" si="104"/>
        <v>272.03220107161286</v>
      </c>
      <c r="J106" s="9">
        <f t="shared" si="105"/>
        <v>1.5052012881285833E-2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1.2806931912768842</v>
      </c>
      <c r="P106" s="9">
        <f t="shared" si="108"/>
        <v>1.9277010412074722E-2</v>
      </c>
      <c r="Q106" s="12">
        <f t="shared" si="109"/>
        <v>5.7831031236224165E-3</v>
      </c>
      <c r="R106" s="9">
        <f t="shared" si="110"/>
        <v>0.19436706250000002</v>
      </c>
      <c r="S106" s="13">
        <f t="shared" si="111"/>
        <v>2.9753514043164675E-2</v>
      </c>
      <c r="T106" s="2">
        <f t="shared" si="112"/>
        <v>0.01</v>
      </c>
      <c r="U106" s="14">
        <f t="shared" si="113"/>
        <v>2.9753514043164676E-4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5.7875351404316471E-3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525</v>
      </c>
      <c r="AX106" s="1">
        <f t="shared" si="120"/>
        <v>395685.75738406065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-0.29855085342857102</v>
      </c>
      <c r="E107" s="10">
        <f t="shared" si="122"/>
        <v>-1.1177989283870999</v>
      </c>
      <c r="F107" s="7" t="s">
        <v>83</v>
      </c>
      <c r="G107" s="1">
        <v>3</v>
      </c>
      <c r="H107" s="9">
        <f t="shared" si="103"/>
        <v>-0.29855085342857102</v>
      </c>
      <c r="I107" s="9">
        <f t="shared" si="104"/>
        <v>272.85144914657138</v>
      </c>
      <c r="J107" s="9">
        <f t="shared" si="105"/>
        <v>1.675976505015191E-2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1.9093063891981428</v>
      </c>
      <c r="P107" s="9">
        <f t="shared" si="108"/>
        <v>3.1999526491714773E-2</v>
      </c>
      <c r="Q107" s="12">
        <f t="shared" si="109"/>
        <v>9.5998579475144313E-3</v>
      </c>
      <c r="R107" s="9">
        <f t="shared" si="110"/>
        <v>0.19436706250000002</v>
      </c>
      <c r="S107" s="13">
        <f t="shared" si="111"/>
        <v>4.9390353612585106E-2</v>
      </c>
      <c r="T107" s="2">
        <f t="shared" si="112"/>
        <v>0.01</v>
      </c>
      <c r="U107" s="14">
        <f t="shared" si="113"/>
        <v>4.9390353612585103E-4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5.9839035361258508E-3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525</v>
      </c>
      <c r="AX107" s="1">
        <f t="shared" si="120"/>
        <v>409111.19247710076</v>
      </c>
    </row>
    <row r="108" spans="1:50" x14ac:dyDescent="0.15">
      <c r="C108" s="7">
        <v>3</v>
      </c>
      <c r="D108" s="7">
        <f t="shared" si="121"/>
        <v>2.5641724179677401</v>
      </c>
      <c r="E108" s="10">
        <f t="shared" si="122"/>
        <v>-0.29855085342857102</v>
      </c>
      <c r="F108" s="7" t="s">
        <v>83</v>
      </c>
      <c r="G108" s="1">
        <v>4</v>
      </c>
      <c r="H108" s="9">
        <f t="shared" si="103"/>
        <v>2.5641724179677401</v>
      </c>
      <c r="I108" s="9">
        <f t="shared" si="104"/>
        <v>275.71417241796775</v>
      </c>
      <c r="J108" s="9">
        <f t="shared" si="105"/>
        <v>2.4276273509283564E-2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2.5251970710397615</v>
      </c>
      <c r="P108" s="9">
        <f t="shared" si="108"/>
        <v>6.130237476140301E-2</v>
      </c>
      <c r="Q108" s="12">
        <f t="shared" si="109"/>
        <v>1.8390712428420903E-2</v>
      </c>
      <c r="R108" s="9">
        <f t="shared" si="110"/>
        <v>0.19436706250000002</v>
      </c>
      <c r="S108" s="13">
        <f t="shared" si="111"/>
        <v>9.4618461543199486E-2</v>
      </c>
      <c r="T108" s="2">
        <f t="shared" si="112"/>
        <v>0.01</v>
      </c>
      <c r="U108" s="14">
        <f t="shared" si="113"/>
        <v>9.4618461543199484E-4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6.4361846154319946E-3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525</v>
      </c>
      <c r="AX108" s="1">
        <f t="shared" si="120"/>
        <v>440033.02311368927</v>
      </c>
    </row>
    <row r="109" spans="1:50" x14ac:dyDescent="0.15">
      <c r="C109" s="7">
        <v>4</v>
      </c>
      <c r="D109" s="7">
        <f t="shared" si="121"/>
        <v>5.1960787985000003</v>
      </c>
      <c r="E109" s="10">
        <f t="shared" si="122"/>
        <v>2.5641724179677401</v>
      </c>
      <c r="F109" s="7" t="s">
        <v>83</v>
      </c>
      <c r="G109" s="1">
        <v>5</v>
      </c>
      <c r="H109" s="9">
        <f t="shared" si="103"/>
        <v>5.1960787985000003</v>
      </c>
      <c r="I109" s="9">
        <f t="shared" si="104"/>
        <v>278.3460787985</v>
      </c>
      <c r="J109" s="9">
        <f t="shared" si="105"/>
        <v>3.3900140035920054E-2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2.3406999614644404</v>
      </c>
      <c r="O109" s="9">
        <f t="shared" si="123"/>
        <v>0.77108494314725151</v>
      </c>
      <c r="P109" s="9">
        <f t="shared" si="108"/>
        <v>2.613988755228128E-2</v>
      </c>
      <c r="Q109" s="12">
        <f t="shared" si="109"/>
        <v>7.841966265684383E-3</v>
      </c>
      <c r="R109" s="9">
        <f t="shared" si="110"/>
        <v>0.19436706250000002</v>
      </c>
      <c r="S109" s="13">
        <f t="shared" si="111"/>
        <v>4.0346168557671043E-2</v>
      </c>
      <c r="T109" s="2">
        <f t="shared" si="112"/>
        <v>0.01</v>
      </c>
      <c r="U109" s="14">
        <f t="shared" si="113"/>
        <v>4.0346168557671045E-4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5.8934616855767109E-3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525</v>
      </c>
      <c r="AX109" s="1">
        <f t="shared" si="120"/>
        <v>402927.80848626362</v>
      </c>
    </row>
    <row r="110" spans="1:50" x14ac:dyDescent="0.15">
      <c r="C110" s="7">
        <v>5</v>
      </c>
      <c r="D110" s="7">
        <f t="shared" si="121"/>
        <v>9.9013356342903194</v>
      </c>
      <c r="E110" s="10">
        <f t="shared" si="122"/>
        <v>5.1960787985000003</v>
      </c>
      <c r="F110" s="7" t="s">
        <v>85</v>
      </c>
      <c r="G110" s="1">
        <v>6</v>
      </c>
      <c r="H110" s="9">
        <f t="shared" si="103"/>
        <v>9.9013356342903194</v>
      </c>
      <c r="I110" s="9">
        <f t="shared" si="104"/>
        <v>283.0513356342903</v>
      </c>
      <c r="J110" s="9">
        <f t="shared" si="105"/>
        <v>6.0637765471937818E-2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1.3928352639283037</v>
      </c>
      <c r="P110" s="9">
        <f t="shared" si="108"/>
        <v>8.4458418075129091E-2</v>
      </c>
      <c r="Q110" s="12">
        <f t="shared" si="109"/>
        <v>2.5337525422538726E-2</v>
      </c>
      <c r="R110" s="9">
        <f t="shared" si="110"/>
        <v>0.19436706250000002</v>
      </c>
      <c r="S110" s="13">
        <f t="shared" si="111"/>
        <v>0.13035915188839531</v>
      </c>
      <c r="T110" s="2">
        <f t="shared" si="112"/>
        <v>0.01</v>
      </c>
      <c r="U110" s="14">
        <f t="shared" si="113"/>
        <v>1.3035915188839532E-3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6.793591518883953E-3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525</v>
      </c>
      <c r="AX110" s="1">
        <f t="shared" si="120"/>
        <v>464468.43782049872</v>
      </c>
    </row>
    <row r="111" spans="1:50" x14ac:dyDescent="0.15">
      <c r="C111" s="7">
        <v>6</v>
      </c>
      <c r="D111" s="7">
        <f t="shared" si="121"/>
        <v>13.881593360666701</v>
      </c>
      <c r="E111" s="10">
        <f t="shared" si="122"/>
        <v>9.9013356342903194</v>
      </c>
      <c r="F111" s="7" t="s">
        <v>83</v>
      </c>
      <c r="G111" s="1">
        <v>7</v>
      </c>
      <c r="H111" s="9">
        <f t="shared" si="103"/>
        <v>13.881593360666701</v>
      </c>
      <c r="I111" s="9">
        <f t="shared" si="104"/>
        <v>287.0315933606667</v>
      </c>
      <c r="J111" s="9">
        <f t="shared" si="105"/>
        <v>9.7703062561319748E-2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1.9562670541865079</v>
      </c>
      <c r="P111" s="9">
        <f t="shared" si="108"/>
        <v>0.19113328238183308</v>
      </c>
      <c r="Q111" s="12">
        <f t="shared" si="109"/>
        <v>5.7339984714549923E-2</v>
      </c>
      <c r="R111" s="9">
        <f t="shared" si="110"/>
        <v>0.19436706250000002</v>
      </c>
      <c r="S111" s="13">
        <f t="shared" si="111"/>
        <v>0.29500875290817297</v>
      </c>
      <c r="T111" s="2">
        <f t="shared" si="112"/>
        <v>0.01</v>
      </c>
      <c r="U111" s="14">
        <f t="shared" si="113"/>
        <v>2.9500875290817299E-3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1.2900087529081731E-2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525</v>
      </c>
      <c r="AX111" s="1">
        <f t="shared" si="120"/>
        <v>881961.10786546068</v>
      </c>
    </row>
    <row r="112" spans="1:50" x14ac:dyDescent="0.15">
      <c r="C112" s="7">
        <v>7</v>
      </c>
      <c r="D112" s="7">
        <f t="shared" si="121"/>
        <v>16.067463407096799</v>
      </c>
      <c r="E112" s="10">
        <f t="shared" si="122"/>
        <v>13.881593360666701</v>
      </c>
      <c r="F112" s="7" t="s">
        <v>83</v>
      </c>
      <c r="G112" s="1">
        <v>8</v>
      </c>
      <c r="H112" s="9">
        <f t="shared" si="103"/>
        <v>16.067463407096799</v>
      </c>
      <c r="I112" s="9">
        <f t="shared" si="104"/>
        <v>289.21746340709677</v>
      </c>
      <c r="J112" s="9">
        <f t="shared" si="105"/>
        <v>0.1262562959233961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2.413023980138008</v>
      </c>
      <c r="P112" s="9">
        <f t="shared" si="108"/>
        <v>0.30465946970655539</v>
      </c>
      <c r="Q112" s="12">
        <f t="shared" si="109"/>
        <v>9.1397840911966607E-2</v>
      </c>
      <c r="R112" s="9">
        <f t="shared" si="110"/>
        <v>0.19436706250000002</v>
      </c>
      <c r="S112" s="13">
        <f t="shared" si="111"/>
        <v>0.47023317498543044</v>
      </c>
      <c r="T112" s="2">
        <f t="shared" si="112"/>
        <v>0.01</v>
      </c>
      <c r="U112" s="14">
        <f t="shared" si="113"/>
        <v>4.7023317498543042E-3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1.4652331749854305E-2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525</v>
      </c>
      <c r="AX112" s="1">
        <f t="shared" si="120"/>
        <v>1001759.6170398737</v>
      </c>
    </row>
    <row r="113" spans="1:53" x14ac:dyDescent="0.15">
      <c r="C113" s="7">
        <v>8</v>
      </c>
      <c r="D113" s="7">
        <f t="shared" si="121"/>
        <v>16.999560567419401</v>
      </c>
      <c r="E113" s="10">
        <f t="shared" si="122"/>
        <v>16.067463407096799</v>
      </c>
      <c r="F113" s="7" t="s">
        <v>83</v>
      </c>
      <c r="G113" s="1">
        <v>9</v>
      </c>
      <c r="H113" s="9">
        <f t="shared" si="103"/>
        <v>16.999560567419401</v>
      </c>
      <c r="I113" s="9">
        <f t="shared" si="104"/>
        <v>290.14956056741937</v>
      </c>
      <c r="J113" s="9">
        <f t="shared" si="105"/>
        <v>0.14067678170549347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2.7562547187647861</v>
      </c>
      <c r="P113" s="9">
        <f t="shared" si="108"/>
        <v>0.38774104339641013</v>
      </c>
      <c r="Q113" s="12">
        <f t="shared" si="109"/>
        <v>0.11632231301892304</v>
      </c>
      <c r="R113" s="9">
        <f t="shared" si="110"/>
        <v>0.19436706250000002</v>
      </c>
      <c r="S113" s="13">
        <f t="shared" si="111"/>
        <v>0.59846720695757305</v>
      </c>
      <c r="T113" s="2">
        <f t="shared" si="112"/>
        <v>0.01</v>
      </c>
      <c r="U113" s="14">
        <f t="shared" si="113"/>
        <v>5.9846720695757305E-3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1.5934672069575731E-2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525</v>
      </c>
      <c r="AX113" s="1">
        <f t="shared" si="120"/>
        <v>1089431.4476760931</v>
      </c>
    </row>
    <row r="114" spans="1:53" x14ac:dyDescent="0.15">
      <c r="C114" s="7">
        <v>9</v>
      </c>
      <c r="D114" s="7">
        <f t="shared" si="121"/>
        <v>13.002617818299999</v>
      </c>
      <c r="E114" s="10">
        <f t="shared" si="122"/>
        <v>16.999560567419401</v>
      </c>
      <c r="F114" s="7" t="s">
        <v>83</v>
      </c>
      <c r="G114" s="1">
        <v>10</v>
      </c>
      <c r="H114" s="9">
        <f t="shared" si="103"/>
        <v>13.002617818299999</v>
      </c>
      <c r="I114" s="9">
        <f t="shared" si="104"/>
        <v>286.15261781829997</v>
      </c>
      <c r="J114" s="9">
        <f t="shared" si="105"/>
        <v>8.8034917560398149E-2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3.0164038837017095</v>
      </c>
      <c r="P114" s="9">
        <f t="shared" si="108"/>
        <v>0.26554886723054483</v>
      </c>
      <c r="Q114" s="12">
        <f t="shared" si="109"/>
        <v>7.9664660169163445E-2</v>
      </c>
      <c r="R114" s="9">
        <f t="shared" si="110"/>
        <v>0.19436706250000002</v>
      </c>
      <c r="S114" s="13">
        <f t="shared" si="111"/>
        <v>0.40986707904361852</v>
      </c>
      <c r="T114" s="2">
        <f t="shared" si="112"/>
        <v>0.01</v>
      </c>
      <c r="U114" s="14">
        <f t="shared" si="113"/>
        <v>4.0986707904361857E-3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14"/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15"/>
        <v>5.0000000000000001E-3</v>
      </c>
      <c r="AT114" s="1">
        <f t="shared" si="116"/>
        <v>9.5886707904361858E-3</v>
      </c>
      <c r="AU114" s="9">
        <f t="shared" si="117"/>
        <v>64.789020833333339</v>
      </c>
      <c r="AV114" s="1">
        <f t="shared" si="118"/>
        <v>0.3</v>
      </c>
      <c r="AW114" s="1">
        <f t="shared" si="119"/>
        <v>525</v>
      </c>
      <c r="AX114" s="1">
        <f t="shared" si="120"/>
        <v>655564.13429175119</v>
      </c>
    </row>
    <row r="115" spans="1:53" x14ac:dyDescent="0.15">
      <c r="C115" s="7">
        <v>10</v>
      </c>
      <c r="D115" s="7">
        <f t="shared" si="121"/>
        <v>5.5249327259354901</v>
      </c>
      <c r="E115" s="10">
        <f t="shared" si="122"/>
        <v>13.002617818299999</v>
      </c>
      <c r="F115" s="7" t="s">
        <v>83</v>
      </c>
      <c r="G115" s="1">
        <v>11</v>
      </c>
      <c r="H115" s="9">
        <f t="shared" si="103"/>
        <v>5.5249327259354901</v>
      </c>
      <c r="I115" s="9">
        <f t="shared" si="104"/>
        <v>278.67493272593549</v>
      </c>
      <c r="J115" s="9">
        <f t="shared" si="105"/>
        <v>3.5328809851783889E-2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2.6133122656476062</v>
      </c>
      <c r="O115" s="9">
        <f t="shared" si="123"/>
        <v>0.78543295915689226</v>
      </c>
      <c r="P115" s="9">
        <f t="shared" si="108"/>
        <v>2.7748411665377788E-2</v>
      </c>
      <c r="Q115" s="12">
        <f t="shared" si="109"/>
        <v>8.3245234996133354E-3</v>
      </c>
      <c r="R115" s="9">
        <f t="shared" si="110"/>
        <v>0.19436706250000002</v>
      </c>
      <c r="S115" s="13">
        <f t="shared" si="111"/>
        <v>4.2828879505308851E-2</v>
      </c>
      <c r="T115" s="2">
        <f t="shared" si="112"/>
        <v>0.01</v>
      </c>
      <c r="U115" s="14">
        <f t="shared" si="113"/>
        <v>4.282887950530885E-4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5.9182887950530883E-3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525</v>
      </c>
      <c r="AX115" s="1">
        <f t="shared" si="120"/>
        <v>404625.20355660864</v>
      </c>
    </row>
    <row r="116" spans="1:53" x14ac:dyDescent="0.15">
      <c r="C116" s="7">
        <v>11</v>
      </c>
      <c r="D116" s="7">
        <f t="shared" si="121"/>
        <v>4.5443183203000004</v>
      </c>
      <c r="E116" s="10">
        <f t="shared" si="122"/>
        <v>5.5249327259354901</v>
      </c>
      <c r="F116" s="7" t="s">
        <v>85</v>
      </c>
      <c r="G116" s="1">
        <v>12</v>
      </c>
      <c r="H116" s="9">
        <f t="shared" si="103"/>
        <v>4.5443183203000004</v>
      </c>
      <c r="I116" s="9">
        <f t="shared" si="104"/>
        <v>277.6943183203</v>
      </c>
      <c r="J116" s="9">
        <f t="shared" si="105"/>
        <v>3.1228075098978871E-2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1.4055747558248479</v>
      </c>
      <c r="P116" s="9">
        <f t="shared" si="108"/>
        <v>4.3893394032127241E-2</v>
      </c>
      <c r="Q116" s="12">
        <f t="shared" si="109"/>
        <v>1.3168018209638171E-2</v>
      </c>
      <c r="R116" s="9">
        <f t="shared" si="110"/>
        <v>0.19436706250000002</v>
      </c>
      <c r="S116" s="13">
        <f t="shared" si="111"/>
        <v>6.7748197869884313E-2</v>
      </c>
      <c r="T116" s="2">
        <f t="shared" si="112"/>
        <v>0.01</v>
      </c>
      <c r="U116" s="14">
        <f t="shared" si="113"/>
        <v>6.7748197869884317E-4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6.1674819786988432E-3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525</v>
      </c>
      <c r="AX116" s="1">
        <f t="shared" si="120"/>
        <v>421662.19619912101</v>
      </c>
      <c r="AY116" s="1">
        <f>SUM(AX105:AX116)</f>
        <v>6958494.4126498085</v>
      </c>
    </row>
    <row r="117" spans="1:53" x14ac:dyDescent="0.15">
      <c r="C117" s="7">
        <v>12</v>
      </c>
      <c r="D117" s="7">
        <f t="shared" si="121"/>
        <v>2.86897412619355</v>
      </c>
      <c r="E117" s="10">
        <f t="shared" si="122"/>
        <v>4.5443183203000004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2.2396368316774198</v>
      </c>
      <c r="E121" s="7"/>
      <c r="F121" s="7"/>
      <c r="G121" s="1">
        <v>1</v>
      </c>
      <c r="H121" s="9">
        <f t="shared" ref="H121:H132" si="124">E122</f>
        <v>2.2396368316774198</v>
      </c>
      <c r="I121" s="9">
        <f t="shared" ref="I121:I132" si="125">H121+273.15</f>
        <v>275.38963683167742</v>
      </c>
      <c r="J121" s="9">
        <f t="shared" ref="J121:J132" si="126">EXP(($C$15*(I121-$C$13))/($C$16*I121*$C$13))</f>
        <v>2.3286700733746016E-2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6.6297236988974908E-3</v>
      </c>
      <c r="Q121" s="12">
        <f t="shared" ref="Q121:Q132" si="130">P121*$B$123</f>
        <v>2.1878088206361722E-3</v>
      </c>
      <c r="R121" s="9">
        <f t="shared" ref="R121:R132" si="131">L121*$B$123</f>
        <v>9.3951000000000007E-2</v>
      </c>
      <c r="S121" s="13">
        <f t="shared" ref="S121:S132" si="132">Q121/R121</f>
        <v>2.3286700733746016E-2</v>
      </c>
      <c r="T121" s="2">
        <f t="shared" ref="T121:T132" si="133">$B$122/100</f>
        <v>0.01</v>
      </c>
      <c r="U121" s="14">
        <f t="shared" ref="U121:U132" si="134">S121*T121</f>
        <v>2.3286700733746017E-4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5.72286700733746E-3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-1.1177989283870999</v>
      </c>
      <c r="E122" s="10">
        <f t="shared" ref="E122:E133" si="145">D121</f>
        <v>2.2396368316774198</v>
      </c>
      <c r="F122" s="7" t="s">
        <v>83</v>
      </c>
      <c r="G122" s="1">
        <v>2</v>
      </c>
      <c r="H122" s="9">
        <f t="shared" si="124"/>
        <v>-1.1177989283870999</v>
      </c>
      <c r="I122" s="9">
        <f t="shared" si="125"/>
        <v>272.03220107161286</v>
      </c>
      <c r="J122" s="9">
        <f t="shared" si="126"/>
        <v>1.5052012881285833E-2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0.56277027630110255</v>
      </c>
      <c r="P122" s="9">
        <f t="shared" si="129"/>
        <v>8.4708254480889821E-3</v>
      </c>
      <c r="Q122" s="12">
        <f t="shared" si="130"/>
        <v>2.7953723978693642E-3</v>
      </c>
      <c r="R122" s="9">
        <f t="shared" si="131"/>
        <v>9.3951000000000007E-2</v>
      </c>
      <c r="S122" s="13">
        <f t="shared" si="132"/>
        <v>2.9753514043164671E-2</v>
      </c>
      <c r="T122" s="2">
        <f t="shared" si="133"/>
        <v>0.01</v>
      </c>
      <c r="U122" s="14">
        <f t="shared" si="134"/>
        <v>2.975351404316467E-4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5.7875351404316471E-3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-0.29855085342857102</v>
      </c>
      <c r="E123" s="10">
        <f t="shared" si="145"/>
        <v>-1.1177989283870999</v>
      </c>
      <c r="F123" s="7" t="s">
        <v>83</v>
      </c>
      <c r="G123" s="1">
        <v>3</v>
      </c>
      <c r="H123" s="9">
        <f t="shared" si="124"/>
        <v>-0.29855085342857102</v>
      </c>
      <c r="I123" s="9">
        <f t="shared" si="125"/>
        <v>272.85144914657138</v>
      </c>
      <c r="J123" s="9">
        <f t="shared" si="126"/>
        <v>1.675976505015191E-2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0.83899945085301364</v>
      </c>
      <c r="P123" s="9">
        <f t="shared" si="129"/>
        <v>1.4061433673502982E-2</v>
      </c>
      <c r="Q123" s="12">
        <f t="shared" si="130"/>
        <v>4.6402731122559843E-3</v>
      </c>
      <c r="R123" s="9">
        <f t="shared" si="131"/>
        <v>9.3951000000000007E-2</v>
      </c>
      <c r="S123" s="13">
        <f t="shared" si="132"/>
        <v>4.9390353612585113E-2</v>
      </c>
      <c r="T123" s="2">
        <f t="shared" si="133"/>
        <v>0.01</v>
      </c>
      <c r="U123" s="14">
        <f t="shared" si="134"/>
        <v>4.9390353612585114E-4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5.9839035361258517E-3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2.5641724179677401</v>
      </c>
      <c r="E124" s="10">
        <f t="shared" si="145"/>
        <v>-0.29855085342857102</v>
      </c>
      <c r="F124" s="7" t="s">
        <v>83</v>
      </c>
      <c r="G124" s="1">
        <v>4</v>
      </c>
      <c r="H124" s="9">
        <f t="shared" si="124"/>
        <v>2.5641724179677401</v>
      </c>
      <c r="I124" s="9">
        <f t="shared" si="125"/>
        <v>275.71417241796775</v>
      </c>
      <c r="J124" s="9">
        <f t="shared" si="126"/>
        <v>2.4276273509283564E-2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1.1096380171795106</v>
      </c>
      <c r="P124" s="9">
        <f t="shared" si="129"/>
        <v>2.6937876001348893E-2</v>
      </c>
      <c r="Q124" s="12">
        <f t="shared" si="130"/>
        <v>8.8894990804451353E-3</v>
      </c>
      <c r="R124" s="9">
        <f t="shared" si="131"/>
        <v>9.3951000000000007E-2</v>
      </c>
      <c r="S124" s="13">
        <f t="shared" si="132"/>
        <v>9.4618461543199486E-2</v>
      </c>
      <c r="T124" s="2">
        <f t="shared" si="133"/>
        <v>0.01</v>
      </c>
      <c r="U124" s="14">
        <f t="shared" si="134"/>
        <v>9.4618461543199484E-4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6.4361846154319946E-3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5.1960787985000003</v>
      </c>
      <c r="E125" s="10">
        <f t="shared" si="145"/>
        <v>2.5641724179677401</v>
      </c>
      <c r="F125" s="7" t="s">
        <v>83</v>
      </c>
      <c r="G125" s="1">
        <v>5</v>
      </c>
      <c r="H125" s="9">
        <f t="shared" si="124"/>
        <v>5.1960787985000003</v>
      </c>
      <c r="I125" s="9">
        <f t="shared" si="125"/>
        <v>278.3460787985</v>
      </c>
      <c r="J125" s="9">
        <f t="shared" si="126"/>
        <v>3.3900140035920054E-2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1.0285651341192534</v>
      </c>
      <c r="O125" s="9">
        <f t="shared" si="146"/>
        <v>0.33883500705890812</v>
      </c>
      <c r="P125" s="9">
        <f t="shared" si="129"/>
        <v>1.1486554188368945E-2</v>
      </c>
      <c r="Q125" s="12">
        <f t="shared" si="130"/>
        <v>3.790562882161752E-3</v>
      </c>
      <c r="R125" s="9">
        <f t="shared" si="131"/>
        <v>9.3951000000000007E-2</v>
      </c>
      <c r="S125" s="13">
        <f t="shared" si="132"/>
        <v>4.0346168557671036E-2</v>
      </c>
      <c r="T125" s="2">
        <f t="shared" si="133"/>
        <v>0.01</v>
      </c>
      <c r="U125" s="14">
        <f t="shared" si="134"/>
        <v>4.0346168557671034E-4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5.89346168557671E-3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9.9013356342903194</v>
      </c>
      <c r="E126" s="10">
        <f t="shared" si="145"/>
        <v>5.1960787985000003</v>
      </c>
      <c r="F126" s="7" t="s">
        <v>85</v>
      </c>
      <c r="G126" s="1">
        <v>6</v>
      </c>
      <c r="H126" s="9">
        <f t="shared" si="124"/>
        <v>9.9013356342903194</v>
      </c>
      <c r="I126" s="9">
        <f t="shared" si="125"/>
        <v>283.0513356342903</v>
      </c>
      <c r="J126" s="9">
        <f t="shared" si="126"/>
        <v>6.0637765471937818E-2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0.61204845287053911</v>
      </c>
      <c r="P126" s="9">
        <f t="shared" si="129"/>
        <v>3.7113250542626139E-2</v>
      </c>
      <c r="Q126" s="12">
        <f t="shared" si="130"/>
        <v>1.2247372679066627E-2</v>
      </c>
      <c r="R126" s="9">
        <f t="shared" si="131"/>
        <v>9.3951000000000007E-2</v>
      </c>
      <c r="S126" s="13">
        <f t="shared" si="132"/>
        <v>0.13035915188839528</v>
      </c>
      <c r="T126" s="2">
        <f t="shared" si="133"/>
        <v>0.01</v>
      </c>
      <c r="U126" s="14">
        <f t="shared" si="134"/>
        <v>1.3035915188839527E-3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6.793591518883953E-3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13.881593360666701</v>
      </c>
      <c r="E127" s="10">
        <f t="shared" si="145"/>
        <v>9.9013356342903194</v>
      </c>
      <c r="F127" s="7" t="s">
        <v>83</v>
      </c>
      <c r="G127" s="1">
        <v>7</v>
      </c>
      <c r="H127" s="9">
        <f t="shared" si="124"/>
        <v>13.881593360666701</v>
      </c>
      <c r="I127" s="9">
        <f t="shared" si="125"/>
        <v>287.0315933606667</v>
      </c>
      <c r="J127" s="9">
        <f t="shared" si="126"/>
        <v>9.7703062561319748E-2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0.85963520232791302</v>
      </c>
      <c r="P127" s="9">
        <f t="shared" si="129"/>
        <v>8.3988991952956851E-2</v>
      </c>
      <c r="Q127" s="12">
        <f t="shared" si="130"/>
        <v>2.7716367344475763E-2</v>
      </c>
      <c r="R127" s="9">
        <f t="shared" si="131"/>
        <v>9.3951000000000007E-2</v>
      </c>
      <c r="S127" s="13">
        <f t="shared" si="132"/>
        <v>0.29500875290817297</v>
      </c>
      <c r="T127" s="2">
        <f t="shared" si="133"/>
        <v>0.01</v>
      </c>
      <c r="U127" s="14">
        <f t="shared" si="134"/>
        <v>2.9500875290817299E-3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1.2900087529081731E-2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16.067463407096799</v>
      </c>
      <c r="E128" s="10">
        <f t="shared" si="145"/>
        <v>13.881593360666701</v>
      </c>
      <c r="F128" s="7" t="s">
        <v>83</v>
      </c>
      <c r="G128" s="1">
        <v>8</v>
      </c>
      <c r="H128" s="9">
        <f t="shared" si="124"/>
        <v>16.067463407096799</v>
      </c>
      <c r="I128" s="9">
        <f t="shared" si="125"/>
        <v>289.21746340709677</v>
      </c>
      <c r="J128" s="9">
        <f t="shared" si="126"/>
        <v>0.1262562959233961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1.0603462103749561</v>
      </c>
      <c r="P128" s="9">
        <f t="shared" si="129"/>
        <v>0.13387538491835207</v>
      </c>
      <c r="Q128" s="12">
        <f t="shared" si="130"/>
        <v>4.4178877023056187E-2</v>
      </c>
      <c r="R128" s="9">
        <f t="shared" si="131"/>
        <v>9.3951000000000007E-2</v>
      </c>
      <c r="S128" s="13">
        <f t="shared" si="132"/>
        <v>0.47023317498543055</v>
      </c>
      <c r="T128" s="2">
        <f t="shared" si="133"/>
        <v>0.01</v>
      </c>
      <c r="U128" s="14">
        <f t="shared" si="134"/>
        <v>4.702331749854306E-3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1.4652331749854305E-2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16.999560567419401</v>
      </c>
      <c r="E129" s="10">
        <f t="shared" si="145"/>
        <v>16.067463407096799</v>
      </c>
      <c r="F129" s="7" t="s">
        <v>83</v>
      </c>
      <c r="G129" s="1">
        <v>9</v>
      </c>
      <c r="H129" s="9">
        <f t="shared" si="124"/>
        <v>16.999560567419401</v>
      </c>
      <c r="I129" s="9">
        <f t="shared" si="125"/>
        <v>290.14956056741937</v>
      </c>
      <c r="J129" s="9">
        <f t="shared" si="126"/>
        <v>0.14067678170549347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1.211170825456604</v>
      </c>
      <c r="P129" s="9">
        <f t="shared" si="129"/>
        <v>0.17038361382082101</v>
      </c>
      <c r="Q129" s="12">
        <f t="shared" si="130"/>
        <v>5.6226592560870939E-2</v>
      </c>
      <c r="R129" s="9">
        <f t="shared" si="131"/>
        <v>9.3951000000000007E-2</v>
      </c>
      <c r="S129" s="13">
        <f t="shared" si="132"/>
        <v>0.59846720695757294</v>
      </c>
      <c r="T129" s="2">
        <f t="shared" si="133"/>
        <v>0.01</v>
      </c>
      <c r="U129" s="14">
        <f t="shared" si="134"/>
        <v>5.9846720695757296E-3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1.5934672069575731E-2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13.002617818299999</v>
      </c>
      <c r="E130" s="10">
        <f t="shared" si="145"/>
        <v>16.999560567419401</v>
      </c>
      <c r="F130" s="7" t="s">
        <v>83</v>
      </c>
      <c r="G130" s="1">
        <v>10</v>
      </c>
      <c r="H130" s="9">
        <f t="shared" si="124"/>
        <v>13.002617818299999</v>
      </c>
      <c r="I130" s="9">
        <f t="shared" si="125"/>
        <v>286.15261781829997</v>
      </c>
      <c r="J130" s="9">
        <f t="shared" si="126"/>
        <v>8.8034917560398149E-2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1.325487211635783</v>
      </c>
      <c r="P130" s="9">
        <f t="shared" si="129"/>
        <v>0.11668915740371817</v>
      </c>
      <c r="Q130" s="12">
        <f t="shared" si="130"/>
        <v>3.8507421943226997E-2</v>
      </c>
      <c r="R130" s="9">
        <f t="shared" si="131"/>
        <v>9.3951000000000007E-2</v>
      </c>
      <c r="S130" s="13">
        <f t="shared" si="132"/>
        <v>0.40986707904361841</v>
      </c>
      <c r="T130" s="2">
        <f t="shared" si="133"/>
        <v>0.01</v>
      </c>
      <c r="U130" s="14">
        <f t="shared" si="134"/>
        <v>4.098670790436184E-3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 t="shared" si="135"/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 t="shared" si="136"/>
        <v>5.0000000000000001E-3</v>
      </c>
      <c r="AT130" s="1">
        <f t="shared" si="137"/>
        <v>9.5886707904361858E-3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5.5249327259354901</v>
      </c>
      <c r="E131" s="10">
        <f t="shared" si="145"/>
        <v>13.002617818299999</v>
      </c>
      <c r="F131" s="7" t="s">
        <v>83</v>
      </c>
      <c r="G131" s="1">
        <v>11</v>
      </c>
      <c r="H131" s="9">
        <f t="shared" si="124"/>
        <v>5.5249327259354901</v>
      </c>
      <c r="I131" s="9">
        <f t="shared" si="125"/>
        <v>278.67493272593549</v>
      </c>
      <c r="J131" s="9">
        <f t="shared" si="126"/>
        <v>3.5328809851783889E-2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1.1483581515204617</v>
      </c>
      <c r="O131" s="9">
        <f t="shared" si="146"/>
        <v>0.34513990271160311</v>
      </c>
      <c r="P131" s="9">
        <f t="shared" si="129"/>
        <v>1.2193381995161416E-2</v>
      </c>
      <c r="Q131" s="12">
        <f t="shared" si="130"/>
        <v>4.0238160584032678E-3</v>
      </c>
      <c r="R131" s="9">
        <f t="shared" si="131"/>
        <v>9.3951000000000007E-2</v>
      </c>
      <c r="S131" s="13">
        <f t="shared" si="132"/>
        <v>4.2828879505308802E-2</v>
      </c>
      <c r="T131" s="2">
        <f t="shared" si="133"/>
        <v>0.01</v>
      </c>
      <c r="U131" s="14">
        <f t="shared" si="134"/>
        <v>4.2828879505308801E-4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5.9182887950530883E-3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4.5443183203000004</v>
      </c>
      <c r="E132" s="10">
        <f t="shared" si="145"/>
        <v>5.5249327259354901</v>
      </c>
      <c r="F132" s="7" t="s">
        <v>85</v>
      </c>
      <c r="G132" s="1">
        <v>12</v>
      </c>
      <c r="H132" s="9">
        <f t="shared" si="124"/>
        <v>4.5443183203000004</v>
      </c>
      <c r="I132" s="9">
        <f t="shared" si="125"/>
        <v>277.6943183203</v>
      </c>
      <c r="J132" s="9">
        <f t="shared" si="126"/>
        <v>3.1228075098978871E-2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0.61764652071644166</v>
      </c>
      <c r="P132" s="9">
        <f t="shared" si="129"/>
        <v>1.928791193355605E-2</v>
      </c>
      <c r="Q132" s="12">
        <f t="shared" si="130"/>
        <v>6.3650109380734964E-3</v>
      </c>
      <c r="R132" s="9">
        <f t="shared" si="131"/>
        <v>9.3951000000000007E-2</v>
      </c>
      <c r="S132" s="13">
        <f t="shared" si="132"/>
        <v>6.7748197869884258E-2</v>
      </c>
      <c r="T132" s="2">
        <f t="shared" si="133"/>
        <v>0.01</v>
      </c>
      <c r="U132" s="14">
        <f t="shared" si="134"/>
        <v>6.7748197869884263E-4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6.1674819786988423E-3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2.86897412619355</v>
      </c>
      <c r="E133" s="10">
        <f t="shared" si="145"/>
        <v>4.5443183203000004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2.2396368316774198</v>
      </c>
      <c r="E136" s="7"/>
      <c r="F136" s="7"/>
      <c r="G136" s="1">
        <v>1</v>
      </c>
      <c r="H136" s="9">
        <f t="shared" ref="H136:H147" si="147">E137</f>
        <v>2.2396368316774198</v>
      </c>
      <c r="I136" s="9">
        <f t="shared" ref="I136:I147" si="148">H136+273.15</f>
        <v>275.38963683167742</v>
      </c>
      <c r="J136" s="9">
        <f t="shared" ref="J136:J147" si="149">EXP(($C$15*(I136-$C$13))/($C$16*I136*$C$13))</f>
        <v>2.3286700733746016E-2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1.7675721677990051E-2</v>
      </c>
      <c r="Q136" s="12">
        <f t="shared" ref="Q136:Q147" si="153">P136*$B$138</f>
        <v>4.5956876362774138E-3</v>
      </c>
      <c r="R136" s="9">
        <f t="shared" ref="R136:R147" si="154">L136*$B$138</f>
        <v>0.19735245833333334</v>
      </c>
      <c r="S136" s="13">
        <f t="shared" ref="S136:S147" si="155">Q136/R136</f>
        <v>2.3286700733746016E-2</v>
      </c>
      <c r="T136" s="2">
        <f t="shared" ref="T136:T147" si="156">$B$137/100</f>
        <v>0.01</v>
      </c>
      <c r="U136" s="14">
        <f t="shared" ref="U136:U147" si="157">S136*T136</f>
        <v>2.3286700733746017E-4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5.72286700733746E-3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-1.1177989283870999</v>
      </c>
      <c r="E137" s="10">
        <f t="shared" ref="E137:E148" si="166">D136</f>
        <v>2.2396368316774198</v>
      </c>
      <c r="F137" s="7" t="s">
        <v>83</v>
      </c>
      <c r="G137" s="1">
        <v>2</v>
      </c>
      <c r="H137" s="9">
        <f t="shared" si="147"/>
        <v>-1.1177989283870999</v>
      </c>
      <c r="I137" s="9">
        <f t="shared" si="148"/>
        <v>272.03220107161286</v>
      </c>
      <c r="J137" s="9">
        <f t="shared" si="149"/>
        <v>1.5052012881285833E-2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1.5004201116553433</v>
      </c>
      <c r="P137" s="9">
        <f t="shared" si="152"/>
        <v>2.2584342847976554E-2</v>
      </c>
      <c r="Q137" s="12">
        <f t="shared" si="153"/>
        <v>5.8719291404739039E-3</v>
      </c>
      <c r="R137" s="9">
        <f t="shared" si="154"/>
        <v>0.19735245833333334</v>
      </c>
      <c r="S137" s="13">
        <f t="shared" si="155"/>
        <v>2.9753514043164668E-2</v>
      </c>
      <c r="T137" s="2">
        <f t="shared" si="156"/>
        <v>0.01</v>
      </c>
      <c r="U137" s="14">
        <f t="shared" si="157"/>
        <v>2.975351404316467E-4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5.7875351404316471E-3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-0.29855085342857102</v>
      </c>
      <c r="E138" s="10">
        <f t="shared" si="166"/>
        <v>-1.1177989283870999</v>
      </c>
      <c r="F138" s="7" t="s">
        <v>83</v>
      </c>
      <c r="G138" s="1">
        <v>3</v>
      </c>
      <c r="H138" s="9">
        <f t="shared" si="147"/>
        <v>-0.29855085342857102</v>
      </c>
      <c r="I138" s="9">
        <f t="shared" si="148"/>
        <v>272.85144914657138</v>
      </c>
      <c r="J138" s="9">
        <f t="shared" si="149"/>
        <v>1.675976505015191E-2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2.2368836854740337</v>
      </c>
      <c r="P138" s="9">
        <f t="shared" si="152"/>
        <v>3.7489645013062706E-2</v>
      </c>
      <c r="Q138" s="12">
        <f t="shared" si="153"/>
        <v>9.7473077033963032E-3</v>
      </c>
      <c r="R138" s="9">
        <f t="shared" si="154"/>
        <v>0.19735245833333334</v>
      </c>
      <c r="S138" s="13">
        <f t="shared" si="155"/>
        <v>4.9390353612585113E-2</v>
      </c>
      <c r="T138" s="2">
        <f t="shared" si="156"/>
        <v>0.01</v>
      </c>
      <c r="U138" s="14">
        <f t="shared" si="157"/>
        <v>4.9390353612585114E-4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5.9839035361258517E-3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2.5641724179677401</v>
      </c>
      <c r="E139" s="10">
        <f t="shared" si="166"/>
        <v>-0.29855085342857102</v>
      </c>
      <c r="F139" s="7" t="s">
        <v>83</v>
      </c>
      <c r="G139" s="1">
        <v>4</v>
      </c>
      <c r="H139" s="9">
        <f t="shared" si="147"/>
        <v>2.5641724179677401</v>
      </c>
      <c r="I139" s="9">
        <f t="shared" si="148"/>
        <v>275.71417241796775</v>
      </c>
      <c r="J139" s="9">
        <f t="shared" si="149"/>
        <v>2.4276273509283564E-2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2.9584419571276377</v>
      </c>
      <c r="P139" s="9">
        <f t="shared" si="152"/>
        <v>7.1819946112570698E-2</v>
      </c>
      <c r="Q139" s="12">
        <f t="shared" si="153"/>
        <v>1.8673185989268381E-2</v>
      </c>
      <c r="R139" s="9">
        <f t="shared" si="154"/>
        <v>0.19735245833333334</v>
      </c>
      <c r="S139" s="13">
        <f t="shared" si="155"/>
        <v>9.4618461543199486E-2</v>
      </c>
      <c r="T139" s="2">
        <f t="shared" si="156"/>
        <v>0.01</v>
      </c>
      <c r="U139" s="14">
        <f t="shared" si="157"/>
        <v>9.4618461543199484E-4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6.4361846154319946E-3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5.1960787985000003</v>
      </c>
      <c r="E140" s="10">
        <f t="shared" si="166"/>
        <v>2.5641724179677401</v>
      </c>
      <c r="F140" s="7" t="s">
        <v>83</v>
      </c>
      <c r="G140" s="1">
        <v>5</v>
      </c>
      <c r="H140" s="9">
        <f t="shared" si="147"/>
        <v>5.1960787985000003</v>
      </c>
      <c r="I140" s="9">
        <f t="shared" si="148"/>
        <v>278.3460787985</v>
      </c>
      <c r="J140" s="9">
        <f t="shared" si="149"/>
        <v>3.3900140035920054E-2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3.6456699276817339</v>
      </c>
      <c r="P140" s="9">
        <f t="shared" si="152"/>
        <v>0.12358872107315332</v>
      </c>
      <c r="Q140" s="12">
        <f t="shared" si="153"/>
        <v>3.213306747901986E-2</v>
      </c>
      <c r="R140" s="9">
        <f t="shared" si="154"/>
        <v>0.19735245833333334</v>
      </c>
      <c r="S140" s="13">
        <f t="shared" si="155"/>
        <v>0.16282071047093971</v>
      </c>
      <c r="T140" s="2">
        <f t="shared" si="156"/>
        <v>0.01</v>
      </c>
      <c r="U140" s="14">
        <f t="shared" si="157"/>
        <v>1.6282071047093972E-3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7.1182071047093971E-3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9.9013356342903194</v>
      </c>
      <c r="E141" s="10">
        <f t="shared" si="166"/>
        <v>5.1960787985000003</v>
      </c>
      <c r="F141" s="7" t="s">
        <v>85</v>
      </c>
      <c r="G141" s="1">
        <v>6</v>
      </c>
      <c r="H141" s="9">
        <f t="shared" si="147"/>
        <v>9.9013356342903194</v>
      </c>
      <c r="I141" s="9">
        <f t="shared" si="148"/>
        <v>283.0513356342903</v>
      </c>
      <c r="J141" s="9">
        <f t="shared" si="149"/>
        <v>6.0637765471937818E-2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4.2811291232752477</v>
      </c>
      <c r="P141" s="9">
        <f t="shared" si="152"/>
        <v>0.25959810373224723</v>
      </c>
      <c r="Q141" s="12">
        <f t="shared" si="153"/>
        <v>6.7495506970384284E-2</v>
      </c>
      <c r="R141" s="9">
        <f t="shared" si="154"/>
        <v>0.19735245833333334</v>
      </c>
      <c r="S141" s="13">
        <f t="shared" si="155"/>
        <v>0.34200489591258421</v>
      </c>
      <c r="T141" s="2">
        <f t="shared" si="156"/>
        <v>0.01</v>
      </c>
      <c r="U141" s="14">
        <f t="shared" si="157"/>
        <v>3.4200489591258423E-3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8.9100489591258415E-3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13.881593360666701</v>
      </c>
      <c r="E142" s="10">
        <f t="shared" si="166"/>
        <v>9.9013356342903194</v>
      </c>
      <c r="F142" s="7" t="s">
        <v>83</v>
      </c>
      <c r="G142" s="1">
        <v>7</v>
      </c>
      <c r="H142" s="9">
        <f t="shared" si="147"/>
        <v>13.881593360666701</v>
      </c>
      <c r="I142" s="9">
        <f t="shared" si="148"/>
        <v>287.0315933606667</v>
      </c>
      <c r="J142" s="9">
        <f t="shared" si="149"/>
        <v>9.7703062561319748E-2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4.7805789362096673</v>
      </c>
      <c r="P142" s="9">
        <f t="shared" si="152"/>
        <v>0.46707720288382054</v>
      </c>
      <c r="Q142" s="12">
        <f t="shared" si="153"/>
        <v>0.12144007274979335</v>
      </c>
      <c r="R142" s="9">
        <f t="shared" si="154"/>
        <v>0.19735245833333334</v>
      </c>
      <c r="S142" s="13">
        <f t="shared" si="155"/>
        <v>0.61534613642703129</v>
      </c>
      <c r="T142" s="2">
        <f t="shared" si="156"/>
        <v>0.01</v>
      </c>
      <c r="U142" s="14">
        <f t="shared" si="157"/>
        <v>6.1534613642703134E-3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1.6103461364270315E-2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16.067463407096799</v>
      </c>
      <c r="E143" s="10">
        <f t="shared" si="166"/>
        <v>13.881593360666701</v>
      </c>
      <c r="F143" s="7" t="s">
        <v>83</v>
      </c>
      <c r="G143" s="1">
        <v>8</v>
      </c>
      <c r="H143" s="9">
        <f t="shared" si="147"/>
        <v>16.067463407096799</v>
      </c>
      <c r="I143" s="9">
        <f t="shared" si="148"/>
        <v>289.21746340709677</v>
      </c>
      <c r="J143" s="9">
        <f t="shared" si="149"/>
        <v>0.1262562959233961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5.0725496499925136</v>
      </c>
      <c r="P143" s="9">
        <f t="shared" si="152"/>
        <v>0.6404413296955741</v>
      </c>
      <c r="Q143" s="12">
        <f t="shared" si="153"/>
        <v>0.16651474572084926</v>
      </c>
      <c r="R143" s="9">
        <f t="shared" si="154"/>
        <v>0.19735245833333334</v>
      </c>
      <c r="S143" s="13">
        <f t="shared" si="155"/>
        <v>0.84374295170725266</v>
      </c>
      <c r="T143" s="2">
        <f t="shared" si="156"/>
        <v>0.01</v>
      </c>
      <c r="U143" s="14">
        <f t="shared" si="157"/>
        <v>8.4374295170725269E-3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1.8387429517072527E-2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16.999560567419401</v>
      </c>
      <c r="E144" s="10">
        <f t="shared" si="166"/>
        <v>16.067463407096799</v>
      </c>
      <c r="F144" s="7" t="s">
        <v>83</v>
      </c>
      <c r="G144" s="1">
        <v>9</v>
      </c>
      <c r="H144" s="9">
        <f t="shared" si="147"/>
        <v>16.999560567419401</v>
      </c>
      <c r="I144" s="9">
        <f t="shared" si="148"/>
        <v>290.14956056741937</v>
      </c>
      <c r="J144" s="9">
        <f t="shared" si="149"/>
        <v>0.14067678170549347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5.1911562369636064</v>
      </c>
      <c r="P144" s="9">
        <f t="shared" si="152"/>
        <v>0.73027515274644017</v>
      </c>
      <c r="Q144" s="12">
        <f t="shared" si="153"/>
        <v>0.18987153971407444</v>
      </c>
      <c r="R144" s="9">
        <f t="shared" si="154"/>
        <v>0.19735245833333334</v>
      </c>
      <c r="S144" s="13">
        <f t="shared" si="155"/>
        <v>0.96209361321142783</v>
      </c>
      <c r="T144" s="2">
        <f t="shared" si="156"/>
        <v>0.01</v>
      </c>
      <c r="U144" s="14">
        <f t="shared" si="157"/>
        <v>9.6209361321142779E-3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1.9570936132114278E-2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13.002617818299999</v>
      </c>
      <c r="E145" s="10">
        <f t="shared" si="166"/>
        <v>16.999560567419401</v>
      </c>
      <c r="F145" s="7" t="s">
        <v>83</v>
      </c>
      <c r="G145" s="1">
        <v>10</v>
      </c>
      <c r="H145" s="9">
        <f t="shared" si="147"/>
        <v>13.002617818299999</v>
      </c>
      <c r="I145" s="9">
        <f t="shared" si="148"/>
        <v>286.15261781829997</v>
      </c>
      <c r="J145" s="9">
        <f t="shared" si="149"/>
        <v>8.8034917560398149E-2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5.219929000883833</v>
      </c>
      <c r="P145" s="9">
        <f t="shared" si="152"/>
        <v>0.45953601926393972</v>
      </c>
      <c r="Q145" s="12">
        <f t="shared" si="153"/>
        <v>0.11947936500862433</v>
      </c>
      <c r="R145" s="9">
        <f t="shared" si="154"/>
        <v>0.19735245833333334</v>
      </c>
      <c r="S145" s="13">
        <f t="shared" si="155"/>
        <v>0.60541108034651703</v>
      </c>
      <c r="T145" s="2">
        <f t="shared" si="156"/>
        <v>0.01</v>
      </c>
      <c r="U145" s="14">
        <f t="shared" si="157"/>
        <v>6.0541108034651708E-3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 t="shared" si="158"/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 t="shared" si="159"/>
        <v>5.0000000000000001E-3</v>
      </c>
      <c r="AT145" s="1">
        <f t="shared" si="160"/>
        <v>1.1544110803465173E-2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5.5249327259354901</v>
      </c>
      <c r="E146" s="10">
        <f t="shared" si="166"/>
        <v>13.002617818299999</v>
      </c>
      <c r="F146" s="7" t="s">
        <v>83</v>
      </c>
      <c r="G146" s="1">
        <v>11</v>
      </c>
      <c r="H146" s="9">
        <f t="shared" si="147"/>
        <v>5.5249327259354901</v>
      </c>
      <c r="I146" s="9">
        <f t="shared" si="148"/>
        <v>278.67493272593549</v>
      </c>
      <c r="J146" s="9">
        <f t="shared" si="149"/>
        <v>3.5328809851783889E-2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5.5194408982865601</v>
      </c>
      <c r="P146" s="9">
        <f t="shared" si="152"/>
        <v>0.19499527798372515</v>
      </c>
      <c r="Q146" s="12">
        <f t="shared" si="153"/>
        <v>5.0698772275768543E-2</v>
      </c>
      <c r="R146" s="9">
        <f t="shared" si="154"/>
        <v>0.19735245833333334</v>
      </c>
      <c r="S146" s="13">
        <f t="shared" si="155"/>
        <v>0.25689455659142091</v>
      </c>
      <c r="T146" s="2">
        <f t="shared" si="156"/>
        <v>0.01</v>
      </c>
      <c r="U146" s="14">
        <f t="shared" si="157"/>
        <v>2.5689455659142092E-3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8.0589455659142092E-3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4.5443183203000004</v>
      </c>
      <c r="E147" s="10">
        <f t="shared" si="166"/>
        <v>5.5249327259354901</v>
      </c>
      <c r="F147" s="7" t="s">
        <v>85</v>
      </c>
      <c r="G147" s="1">
        <v>12</v>
      </c>
      <c r="H147" s="9">
        <f t="shared" si="147"/>
        <v>4.5443183203000004</v>
      </c>
      <c r="I147" s="9">
        <f t="shared" si="148"/>
        <v>277.6943183203</v>
      </c>
      <c r="J147" s="9">
        <f t="shared" si="149"/>
        <v>3.1228075098978871E-2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6.0834935369695016</v>
      </c>
      <c r="P147" s="9">
        <f t="shared" si="152"/>
        <v>0.1899757930366362</v>
      </c>
      <c r="Q147" s="12">
        <f t="shared" si="153"/>
        <v>4.9393706189525412E-2</v>
      </c>
      <c r="R147" s="9">
        <f t="shared" si="154"/>
        <v>0.19735245833333334</v>
      </c>
      <c r="S147" s="13">
        <f t="shared" si="155"/>
        <v>0.25028168692025199</v>
      </c>
      <c r="T147" s="2">
        <f t="shared" si="156"/>
        <v>0.01</v>
      </c>
      <c r="U147" s="14">
        <f t="shared" si="157"/>
        <v>2.50281686920252E-3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7.9928168692025188E-3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2.86897412619355</v>
      </c>
      <c r="E148" s="10">
        <f t="shared" si="166"/>
        <v>4.5443183203000004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914717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4546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155238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1242633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74200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2174307.1072606766</v>
      </c>
      <c r="J13" s="6" t="s">
        <v>37</v>
      </c>
      <c r="K13" s="6">
        <f>I13/(10000*1000)</f>
        <v>0.21743071072606765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-1.24950380780645</v>
      </c>
      <c r="E26" s="7"/>
      <c r="F26" s="7"/>
      <c r="G26" s="1">
        <v>1</v>
      </c>
      <c r="H26" s="9">
        <f t="shared" ref="H26:H37" si="0">E27</f>
        <v>-1.24950380780645</v>
      </c>
      <c r="I26" s="9">
        <f t="shared" ref="I26:I37" si="1">H26+273.15</f>
        <v>271.90049619219354</v>
      </c>
      <c r="J26" s="9">
        <f t="shared" ref="J26:J37" si="2">EXP(($C$15*(I26-$C$13))/($C$16*I26*$C$13))</f>
        <v>1.4793297328637761E-2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0.59960332035984421</v>
      </c>
      <c r="Q26" s="12">
        <f t="shared" ref="Q26:Q37" si="6">P26*$B$28</f>
        <v>5.9960332035984422E-2</v>
      </c>
      <c r="R26" s="9">
        <f t="shared" ref="R26:R37" si="7">L26*$B$28</f>
        <v>4.0532094166666672</v>
      </c>
      <c r="S26" s="13">
        <f t="shared" ref="S26:S37" si="8">Q26/R26</f>
        <v>1.479329732863776E-2</v>
      </c>
      <c r="T26" s="2">
        <f t="shared" ref="T26:T37" si="9">$B$27/100</f>
        <v>0.34</v>
      </c>
      <c r="U26" s="14">
        <f t="shared" ref="U26:U37" si="10">S26*T26</f>
        <v>5.0297210917368386E-3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1.792972109173684E-2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-8.4699847458064497</v>
      </c>
      <c r="E27" s="10">
        <f t="shared" ref="E27:E38" si="18">D26</f>
        <v>-1.24950380780645</v>
      </c>
      <c r="F27" s="7" t="s">
        <v>83</v>
      </c>
      <c r="G27" s="1">
        <v>2</v>
      </c>
      <c r="H27" s="9">
        <f t="shared" si="0"/>
        <v>-8.4699847458064497</v>
      </c>
      <c r="I27" s="9">
        <f t="shared" si="1"/>
        <v>264.68001525419351</v>
      </c>
      <c r="J27" s="9">
        <f t="shared" si="2"/>
        <v>5.5693189689176113E-3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80.464585012973487</v>
      </c>
      <c r="P27" s="9">
        <f t="shared" si="5"/>
        <v>0.44813293963883699</v>
      </c>
      <c r="Q27" s="12">
        <f t="shared" si="6"/>
        <v>4.4813293963883699E-2</v>
      </c>
      <c r="R27" s="9">
        <f t="shared" si="7"/>
        <v>4.0532094166666672</v>
      </c>
      <c r="S27" s="13">
        <f t="shared" si="8"/>
        <v>1.105624934641E-2</v>
      </c>
      <c r="T27" s="2">
        <f t="shared" si="9"/>
        <v>0.34</v>
      </c>
      <c r="U27" s="14">
        <f t="shared" si="10"/>
        <v>3.7591247777794003E-3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1.6659124777779401E-2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-3.66645082228571</v>
      </c>
      <c r="E28" s="10">
        <f t="shared" si="18"/>
        <v>-8.4699847458064497</v>
      </c>
      <c r="F28" s="7" t="s">
        <v>83</v>
      </c>
      <c r="G28" s="1">
        <v>3</v>
      </c>
      <c r="H28" s="9">
        <f t="shared" si="0"/>
        <v>-3.66645082228571</v>
      </c>
      <c r="I28" s="9">
        <f t="shared" si="1"/>
        <v>269.48354917771428</v>
      </c>
      <c r="J28" s="9">
        <f t="shared" si="2"/>
        <v>1.0729532716041998E-2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120.54854624000131</v>
      </c>
      <c r="P28" s="9">
        <f t="shared" si="5"/>
        <v>1.2934295707533958</v>
      </c>
      <c r="Q28" s="12">
        <f t="shared" si="6"/>
        <v>0.12934295707533958</v>
      </c>
      <c r="R28" s="9">
        <f t="shared" si="7"/>
        <v>4.0532094166666672</v>
      </c>
      <c r="S28" s="13">
        <f t="shared" si="8"/>
        <v>3.1911244591381213E-2</v>
      </c>
      <c r="T28" s="2">
        <f t="shared" si="9"/>
        <v>0.34</v>
      </c>
      <c r="U28" s="14">
        <f t="shared" si="10"/>
        <v>1.0849823161069614E-2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2.3749823161069612E-2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-0.93389298458064496</v>
      </c>
      <c r="E29" s="10">
        <f t="shared" si="18"/>
        <v>-3.66645082228571</v>
      </c>
      <c r="F29" s="7" t="s">
        <v>83</v>
      </c>
      <c r="G29" s="1">
        <v>4</v>
      </c>
      <c r="H29" s="9">
        <f t="shared" si="0"/>
        <v>-0.93389298458064496</v>
      </c>
      <c r="I29" s="9">
        <f t="shared" si="1"/>
        <v>272.21610701541931</v>
      </c>
      <c r="J29" s="9">
        <f t="shared" si="2"/>
        <v>1.5420424597945128E-2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159.78721083591458</v>
      </c>
      <c r="P29" s="9">
        <f t="shared" si="5"/>
        <v>2.4639866364111813</v>
      </c>
      <c r="Q29" s="12">
        <f t="shared" si="6"/>
        <v>0.24639866364111815</v>
      </c>
      <c r="R29" s="9">
        <f t="shared" si="7"/>
        <v>4.0532094166666672</v>
      </c>
      <c r="S29" s="13">
        <f t="shared" si="8"/>
        <v>6.0791002465338882E-2</v>
      </c>
      <c r="T29" s="2">
        <f t="shared" si="9"/>
        <v>0.34</v>
      </c>
      <c r="U29" s="14">
        <f t="shared" si="10"/>
        <v>2.0668940838215223E-2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3.3568940838215225E-2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2.2869220958666698</v>
      </c>
      <c r="E30" s="10">
        <f t="shared" si="18"/>
        <v>-0.93389298458064496</v>
      </c>
      <c r="F30" s="7" t="s">
        <v>83</v>
      </c>
      <c r="G30" s="1">
        <v>5</v>
      </c>
      <c r="H30" s="9">
        <f t="shared" si="0"/>
        <v>2.2869220958666698</v>
      </c>
      <c r="I30" s="9">
        <f t="shared" si="1"/>
        <v>275.43692209586663</v>
      </c>
      <c r="J30" s="9">
        <f t="shared" si="2"/>
        <v>2.3428475354955978E-2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149.45706298952823</v>
      </c>
      <c r="O30" s="9">
        <f t="shared" si="19"/>
        <v>48.398255376641828</v>
      </c>
      <c r="P30" s="9">
        <f t="shared" si="5"/>
        <v>1.1338973333145188</v>
      </c>
      <c r="Q30" s="12">
        <f t="shared" si="6"/>
        <v>0.11338973333145189</v>
      </c>
      <c r="R30" s="9">
        <f t="shared" si="7"/>
        <v>4.0532094166666672</v>
      </c>
      <c r="S30" s="13">
        <f t="shared" si="8"/>
        <v>2.7975296037060639E-2</v>
      </c>
      <c r="T30" s="2">
        <f t="shared" si="9"/>
        <v>0.34</v>
      </c>
      <c r="U30" s="14">
        <f t="shared" si="10"/>
        <v>9.5116006526006179E-3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2.2411600652600616E-2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7.3561020713225798</v>
      </c>
      <c r="E31" s="10">
        <f t="shared" si="18"/>
        <v>2.2869220958666698</v>
      </c>
      <c r="F31" s="7" t="s">
        <v>85</v>
      </c>
      <c r="G31" s="1">
        <v>6</v>
      </c>
      <c r="H31" s="9">
        <f t="shared" si="0"/>
        <v>7.3561020713225798</v>
      </c>
      <c r="I31" s="9">
        <f t="shared" si="1"/>
        <v>280.50610207132257</v>
      </c>
      <c r="J31" s="9">
        <f t="shared" si="2"/>
        <v>4.4379942608047E-2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87.796452209993973</v>
      </c>
      <c r="P31" s="9">
        <f t="shared" si="5"/>
        <v>3.8964015102696736</v>
      </c>
      <c r="Q31" s="12">
        <f t="shared" si="6"/>
        <v>0.38964015102696736</v>
      </c>
      <c r="R31" s="9">
        <f t="shared" si="7"/>
        <v>4.0532094166666672</v>
      </c>
      <c r="S31" s="13">
        <f t="shared" si="8"/>
        <v>9.6131265615040651E-2</v>
      </c>
      <c r="T31" s="2">
        <f t="shared" si="9"/>
        <v>0.34</v>
      </c>
      <c r="U31" s="14">
        <f t="shared" si="10"/>
        <v>3.2684630309113824E-2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4.5584630309113826E-2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11.1305356005667</v>
      </c>
      <c r="E32" s="10">
        <f t="shared" si="18"/>
        <v>7.3561020713225798</v>
      </c>
      <c r="F32" s="7" t="s">
        <v>83</v>
      </c>
      <c r="G32" s="1">
        <v>7</v>
      </c>
      <c r="H32" s="9">
        <f t="shared" si="0"/>
        <v>11.1305356005667</v>
      </c>
      <c r="I32" s="9">
        <f t="shared" si="1"/>
        <v>284.28053560056668</v>
      </c>
      <c r="J32" s="9">
        <f t="shared" si="2"/>
        <v>7.036227639511454E-2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124.43214486639098</v>
      </c>
      <c r="P32" s="9">
        <f t="shared" si="5"/>
        <v>8.7553289695259355</v>
      </c>
      <c r="Q32" s="12">
        <f t="shared" si="6"/>
        <v>0.87553289695259362</v>
      </c>
      <c r="R32" s="9">
        <f t="shared" si="7"/>
        <v>4.0532094166666672</v>
      </c>
      <c r="S32" s="13">
        <f t="shared" si="8"/>
        <v>0.21600978556706948</v>
      </c>
      <c r="T32" s="2">
        <f t="shared" si="9"/>
        <v>0.34</v>
      </c>
      <c r="U32" s="14">
        <f t="shared" si="10"/>
        <v>7.3443327092803629E-2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9.9093327092803635E-2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13.3750431132258</v>
      </c>
      <c r="E33" s="10">
        <f t="shared" si="18"/>
        <v>11.1305356005667</v>
      </c>
      <c r="F33" s="7" t="s">
        <v>83</v>
      </c>
      <c r="G33" s="1">
        <v>8</v>
      </c>
      <c r="H33" s="9">
        <f t="shared" si="0"/>
        <v>13.3750431132258</v>
      </c>
      <c r="I33" s="9">
        <f t="shared" si="1"/>
        <v>286.52504311322576</v>
      </c>
      <c r="J33" s="9">
        <f t="shared" si="2"/>
        <v>9.2015887626115012E-2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156.2089100635317</v>
      </c>
      <c r="P33" s="9">
        <f t="shared" si="5"/>
        <v>14.373701514603839</v>
      </c>
      <c r="Q33" s="12">
        <f t="shared" si="6"/>
        <v>1.437370151460384</v>
      </c>
      <c r="R33" s="9">
        <f t="shared" si="7"/>
        <v>4.0532094166666672</v>
      </c>
      <c r="S33" s="13">
        <f t="shared" si="8"/>
        <v>0.35462518801766424</v>
      </c>
      <c r="T33" s="2">
        <f t="shared" si="9"/>
        <v>0.34</v>
      </c>
      <c r="U33" s="14">
        <f t="shared" si="10"/>
        <v>0.12057256392600585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0.14622256392600586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14.6140070948387</v>
      </c>
      <c r="E34" s="10">
        <f t="shared" si="18"/>
        <v>13.3750431132258</v>
      </c>
      <c r="F34" s="7" t="s">
        <v>83</v>
      </c>
      <c r="G34" s="1">
        <v>9</v>
      </c>
      <c r="H34" s="9">
        <f t="shared" si="0"/>
        <v>14.6140070948387</v>
      </c>
      <c r="I34" s="9">
        <f t="shared" si="1"/>
        <v>287.76400709483869</v>
      </c>
      <c r="J34" s="9">
        <f t="shared" si="2"/>
        <v>0.1065134978402992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182.36730271559452</v>
      </c>
      <c r="P34" s="9">
        <f t="shared" si="5"/>
        <v>19.424579303938668</v>
      </c>
      <c r="Q34" s="12">
        <f t="shared" si="6"/>
        <v>1.9424579303938669</v>
      </c>
      <c r="R34" s="9">
        <f t="shared" si="7"/>
        <v>4.0532094166666672</v>
      </c>
      <c r="S34" s="13">
        <f t="shared" si="8"/>
        <v>0.47923946944526036</v>
      </c>
      <c r="T34" s="2">
        <f t="shared" si="9"/>
        <v>0.34</v>
      </c>
      <c r="U34" s="14">
        <f t="shared" si="10"/>
        <v>0.16294141961138853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0.18859141961138853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10.439339120833299</v>
      </c>
      <c r="E35" s="10">
        <f t="shared" si="18"/>
        <v>14.6140070948387</v>
      </c>
      <c r="F35" s="7" t="s">
        <v>83</v>
      </c>
      <c r="G35" s="1">
        <v>10</v>
      </c>
      <c r="H35" s="9">
        <f t="shared" si="0"/>
        <v>10.439339120833299</v>
      </c>
      <c r="I35" s="9">
        <f t="shared" si="1"/>
        <v>283.5893391208333</v>
      </c>
      <c r="J35" s="9">
        <f t="shared" si="2"/>
        <v>6.4726952589294298E-2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203.47481757832253</v>
      </c>
      <c r="P35" s="9">
        <f t="shared" si="5"/>
        <v>13.170304870507389</v>
      </c>
      <c r="Q35" s="12">
        <f t="shared" si="6"/>
        <v>1.317030487050739</v>
      </c>
      <c r="R35" s="9">
        <f t="shared" si="7"/>
        <v>4.0532094166666672</v>
      </c>
      <c r="S35" s="13">
        <f t="shared" si="8"/>
        <v>0.32493521840622197</v>
      </c>
      <c r="T35" s="2">
        <f t="shared" si="9"/>
        <v>0.34</v>
      </c>
      <c r="U35" s="14">
        <f t="shared" si="10"/>
        <v>0.11047797425811548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0.13612797425811549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2.90415806722581</v>
      </c>
      <c r="E36" s="10">
        <f t="shared" si="18"/>
        <v>10.439339120833299</v>
      </c>
      <c r="F36" s="7" t="s">
        <v>83</v>
      </c>
      <c r="G36" s="1">
        <v>11</v>
      </c>
      <c r="H36" s="9">
        <f t="shared" si="0"/>
        <v>2.90415806722581</v>
      </c>
      <c r="I36" s="9">
        <f t="shared" si="1"/>
        <v>276.05415806722579</v>
      </c>
      <c r="J36" s="9">
        <f t="shared" si="2"/>
        <v>2.5355428149266324E-2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180.78928707242437</v>
      </c>
      <c r="O36" s="9">
        <f t="shared" si="19"/>
        <v>50.047319802057444</v>
      </c>
      <c r="P36" s="9">
        <f t="shared" si="5"/>
        <v>1.2689712213044213</v>
      </c>
      <c r="Q36" s="12">
        <f t="shared" si="6"/>
        <v>0.12689712213044213</v>
      </c>
      <c r="R36" s="9">
        <f t="shared" si="7"/>
        <v>4.0532094166666672</v>
      </c>
      <c r="S36" s="13">
        <f t="shared" si="8"/>
        <v>3.1307812917004789E-2</v>
      </c>
      <c r="T36" s="2">
        <f t="shared" si="9"/>
        <v>0.34</v>
      </c>
      <c r="U36" s="14">
        <f t="shared" si="10"/>
        <v>1.0644656391781629E-2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2.3544656391781629E-2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0.64932151163333296</v>
      </c>
      <c r="E37" s="10">
        <f t="shared" si="18"/>
        <v>2.90415806722581</v>
      </c>
      <c r="F37" s="7" t="s">
        <v>85</v>
      </c>
      <c r="G37" s="1">
        <v>12</v>
      </c>
      <c r="H37" s="9">
        <f t="shared" si="0"/>
        <v>0.64932151163333296</v>
      </c>
      <c r="I37" s="9">
        <f t="shared" si="1"/>
        <v>273.79932151163331</v>
      </c>
      <c r="J37" s="9">
        <f t="shared" si="2"/>
        <v>1.8963591517693886E-2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89.310442747419685</v>
      </c>
      <c r="P37" s="9">
        <f t="shared" si="5"/>
        <v>1.6936467545264533</v>
      </c>
      <c r="Q37" s="12">
        <f t="shared" si="6"/>
        <v>0.16936467545264533</v>
      </c>
      <c r="R37" s="9">
        <f t="shared" si="7"/>
        <v>4.0532094166666672</v>
      </c>
      <c r="S37" s="13">
        <f t="shared" si="8"/>
        <v>4.1785325662232801E-2</v>
      </c>
      <c r="T37" s="2">
        <f t="shared" si="9"/>
        <v>0.34</v>
      </c>
      <c r="U37" s="14">
        <f t="shared" si="10"/>
        <v>1.4207010725159154E-2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2.7107010725159156E-2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-3.02746309348387</v>
      </c>
      <c r="E38" s="10">
        <f t="shared" si="18"/>
        <v>0.64932151163333296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-1.24950380780645</v>
      </c>
      <c r="E42" s="7"/>
      <c r="F42" s="7"/>
      <c r="G42" s="1">
        <v>1</v>
      </c>
      <c r="H42" s="9">
        <f t="shared" ref="H42:H53" si="20">E43</f>
        <v>-1.24950380780645</v>
      </c>
      <c r="I42" s="9">
        <f t="shared" ref="I42:I53" si="21">H42+273.15</f>
        <v>271.90049619219354</v>
      </c>
      <c r="J42" s="9">
        <f t="shared" ref="J42:J53" si="22">EXP(($C$15*(I42-$C$13))/($C$16*I42*$C$13))</f>
        <v>1.4793297328637761E-2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0.87067800589863631</v>
      </c>
      <c r="Q42" s="12">
        <f t="shared" ref="Q42:Q53" si="26">P42*$B$44</f>
        <v>0.20896272141567271</v>
      </c>
      <c r="R42" s="9">
        <f t="shared" ref="R42:R53" si="27">L42*$B$44</f>
        <v>14.125500000000001</v>
      </c>
      <c r="S42" s="13">
        <f t="shared" ref="S42:S53" si="28">Q42/R42</f>
        <v>1.4793297328637761E-2</v>
      </c>
      <c r="T42" s="2">
        <f t="shared" ref="T42:T53" si="29">$B$43/100</f>
        <v>0.43</v>
      </c>
      <c r="U42" s="14">
        <f t="shared" ref="U42:U53" si="30">S42*T42</f>
        <v>6.3611178513142373E-3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1.4781117851314236E-2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76226.416666666672</v>
      </c>
      <c r="AU42" s="1">
        <f t="shared" ref="AU42:AU53" si="38">AT42*10000*AS42*0.67*AR42*AQ42</f>
        <v>247983600.19591707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-8.4699847458064497</v>
      </c>
      <c r="E43" s="10">
        <f t="shared" ref="E43:E54" si="40">D42</f>
        <v>-1.24950380780645</v>
      </c>
      <c r="F43" s="7" t="s">
        <v>83</v>
      </c>
      <c r="G43" s="1">
        <v>2</v>
      </c>
      <c r="H43" s="9">
        <f t="shared" si="20"/>
        <v>-8.4699847458064497</v>
      </c>
      <c r="I43" s="9">
        <f t="shared" si="21"/>
        <v>264.68001525419351</v>
      </c>
      <c r="J43" s="9">
        <f t="shared" si="22"/>
        <v>5.5693189689176113E-3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116.84182199410137</v>
      </c>
      <c r="P43" s="9">
        <f t="shared" si="25"/>
        <v>0.65072937559464372</v>
      </c>
      <c r="Q43" s="12">
        <f t="shared" si="26"/>
        <v>0.15617505014271449</v>
      </c>
      <c r="R43" s="9">
        <f t="shared" si="27"/>
        <v>14.125500000000001</v>
      </c>
      <c r="S43" s="13">
        <f t="shared" si="28"/>
        <v>1.1056249346410002E-2</v>
      </c>
      <c r="T43" s="2">
        <f t="shared" si="29"/>
        <v>0.43</v>
      </c>
      <c r="U43" s="14">
        <f t="shared" si="30"/>
        <v>4.754187218956301E-3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1.31741872189563E-2</v>
      </c>
      <c r="AR43" s="9">
        <f t="shared" si="35"/>
        <v>136.875</v>
      </c>
      <c r="AS43" s="1">
        <f t="shared" si="36"/>
        <v>0.24</v>
      </c>
      <c r="AT43" s="1">
        <f t="shared" si="37"/>
        <v>76226.416666666672</v>
      </c>
      <c r="AU43" s="1">
        <f t="shared" si="38"/>
        <v>221024039.52630293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-3.66645082228571</v>
      </c>
      <c r="E44" s="10">
        <f t="shared" si="40"/>
        <v>-8.4699847458064497</v>
      </c>
      <c r="F44" s="7" t="s">
        <v>83</v>
      </c>
      <c r="G44" s="1">
        <v>3</v>
      </c>
      <c r="H44" s="9">
        <f t="shared" si="20"/>
        <v>-3.66645082228571</v>
      </c>
      <c r="I44" s="9">
        <f t="shared" si="21"/>
        <v>269.48354917771428</v>
      </c>
      <c r="J44" s="9">
        <f t="shared" si="22"/>
        <v>1.0729532716041998E-2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175.04734261850675</v>
      </c>
      <c r="P44" s="9">
        <f t="shared" si="25"/>
        <v>1.878176189481481</v>
      </c>
      <c r="Q44" s="12">
        <f t="shared" si="26"/>
        <v>0.45076228547555541</v>
      </c>
      <c r="R44" s="9">
        <f t="shared" si="27"/>
        <v>14.125500000000001</v>
      </c>
      <c r="S44" s="13">
        <f t="shared" si="28"/>
        <v>3.191124459138122E-2</v>
      </c>
      <c r="T44" s="2">
        <f t="shared" si="29"/>
        <v>0.43</v>
      </c>
      <c r="U44" s="14">
        <f t="shared" si="30"/>
        <v>1.3721835174293925E-2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2.2141835174293925E-2</v>
      </c>
      <c r="AR44" s="9">
        <f t="shared" si="35"/>
        <v>136.875</v>
      </c>
      <c r="AS44" s="1">
        <f t="shared" si="36"/>
        <v>0.24</v>
      </c>
      <c r="AT44" s="1">
        <f t="shared" si="37"/>
        <v>76226.416666666672</v>
      </c>
      <c r="AU44" s="1">
        <f t="shared" si="38"/>
        <v>371474746.13889188</v>
      </c>
    </row>
    <row r="45" spans="1:48" x14ac:dyDescent="0.15">
      <c r="C45" s="7">
        <v>3</v>
      </c>
      <c r="D45" s="7">
        <f t="shared" si="39"/>
        <v>-0.93389298458064496</v>
      </c>
      <c r="E45" s="10">
        <f t="shared" si="40"/>
        <v>-3.66645082228571</v>
      </c>
      <c r="F45" s="7" t="s">
        <v>83</v>
      </c>
      <c r="G45" s="1">
        <v>4</v>
      </c>
      <c r="H45" s="9">
        <f t="shared" si="20"/>
        <v>-0.93389298458064496</v>
      </c>
      <c r="I45" s="9">
        <f t="shared" si="21"/>
        <v>272.21610701541931</v>
      </c>
      <c r="J45" s="9">
        <f t="shared" si="22"/>
        <v>1.5420424597945128E-2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232.02541642902528</v>
      </c>
      <c r="P45" s="9">
        <f t="shared" si="25"/>
        <v>3.5779304388506032</v>
      </c>
      <c r="Q45" s="12">
        <f t="shared" si="26"/>
        <v>0.85870330532414474</v>
      </c>
      <c r="R45" s="9">
        <f t="shared" si="27"/>
        <v>14.125500000000001</v>
      </c>
      <c r="S45" s="13">
        <f t="shared" si="28"/>
        <v>6.0791002465338903E-2</v>
      </c>
      <c r="T45" s="2">
        <f t="shared" si="29"/>
        <v>0.43</v>
      </c>
      <c r="U45" s="14">
        <f t="shared" si="30"/>
        <v>2.6140131060095727E-2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3.4560131060095728E-2</v>
      </c>
      <c r="AR45" s="9">
        <f t="shared" si="35"/>
        <v>136.875</v>
      </c>
      <c r="AS45" s="1">
        <f t="shared" si="36"/>
        <v>0.24</v>
      </c>
      <c r="AT45" s="1">
        <f t="shared" si="37"/>
        <v>76226.416666666672</v>
      </c>
      <c r="AU45" s="1">
        <f t="shared" si="38"/>
        <v>579817156.57339525</v>
      </c>
    </row>
    <row r="46" spans="1:48" x14ac:dyDescent="0.15">
      <c r="C46" s="7">
        <v>4</v>
      </c>
      <c r="D46" s="7">
        <f t="shared" si="39"/>
        <v>2.2869220958666698</v>
      </c>
      <c r="E46" s="10">
        <f t="shared" si="40"/>
        <v>-0.93389298458064496</v>
      </c>
      <c r="F46" s="7" t="s">
        <v>83</v>
      </c>
      <c r="G46" s="1">
        <v>5</v>
      </c>
      <c r="H46" s="9">
        <f t="shared" si="20"/>
        <v>2.2869220958666698</v>
      </c>
      <c r="I46" s="9">
        <f t="shared" si="21"/>
        <v>275.43692209586663</v>
      </c>
      <c r="J46" s="9">
        <f t="shared" si="22"/>
        <v>2.3428475354955978E-2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217.02511169066594</v>
      </c>
      <c r="O46" s="9">
        <f t="shared" si="41"/>
        <v>70.278624299508749</v>
      </c>
      <c r="P46" s="9">
        <f t="shared" si="25"/>
        <v>1.646521017381251</v>
      </c>
      <c r="Q46" s="12">
        <f t="shared" si="26"/>
        <v>0.39516504417150022</v>
      </c>
      <c r="R46" s="9">
        <f t="shared" si="27"/>
        <v>14.125500000000001</v>
      </c>
      <c r="S46" s="13">
        <f t="shared" si="28"/>
        <v>2.797529603706065E-2</v>
      </c>
      <c r="T46" s="2">
        <f t="shared" si="29"/>
        <v>0.43</v>
      </c>
      <c r="U46" s="14">
        <f t="shared" si="30"/>
        <v>1.2029377295936079E-2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2.0449377295936079E-2</v>
      </c>
      <c r="AR46" s="9">
        <f t="shared" si="35"/>
        <v>136.875</v>
      </c>
      <c r="AS46" s="1">
        <f t="shared" si="36"/>
        <v>0.24</v>
      </c>
      <c r="AT46" s="1">
        <f t="shared" si="37"/>
        <v>76226.416666666672</v>
      </c>
      <c r="AU46" s="1">
        <f t="shared" si="38"/>
        <v>343080290.31511903</v>
      </c>
    </row>
    <row r="47" spans="1:48" x14ac:dyDescent="0.15">
      <c r="C47" s="7">
        <v>5</v>
      </c>
      <c r="D47" s="7">
        <f t="shared" si="39"/>
        <v>7.3561020713225798</v>
      </c>
      <c r="E47" s="10">
        <f t="shared" si="40"/>
        <v>2.2869220958666698</v>
      </c>
      <c r="F47" s="7" t="s">
        <v>85</v>
      </c>
      <c r="G47" s="1">
        <v>6</v>
      </c>
      <c r="H47" s="9">
        <f t="shared" si="20"/>
        <v>7.3561020713225798</v>
      </c>
      <c r="I47" s="9">
        <f t="shared" si="21"/>
        <v>280.50610207132257</v>
      </c>
      <c r="J47" s="9">
        <f t="shared" si="22"/>
        <v>4.4379942608047E-2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127.48835328212749</v>
      </c>
      <c r="P47" s="9">
        <f t="shared" si="25"/>
        <v>5.6579258018552387</v>
      </c>
      <c r="Q47" s="12">
        <f t="shared" si="26"/>
        <v>1.3579021924452572</v>
      </c>
      <c r="R47" s="9">
        <f t="shared" si="27"/>
        <v>14.125500000000001</v>
      </c>
      <c r="S47" s="13">
        <f t="shared" si="28"/>
        <v>9.6131265615040679E-2</v>
      </c>
      <c r="T47" s="2">
        <f t="shared" si="29"/>
        <v>0.43</v>
      </c>
      <c r="U47" s="14">
        <f t="shared" si="30"/>
        <v>4.1336444214467492E-2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4.9756444214467489E-2</v>
      </c>
      <c r="AR47" s="9">
        <f t="shared" si="35"/>
        <v>136.875</v>
      </c>
      <c r="AS47" s="1">
        <f t="shared" si="36"/>
        <v>0.24</v>
      </c>
      <c r="AT47" s="1">
        <f t="shared" si="37"/>
        <v>76226.416666666672</v>
      </c>
      <c r="AU47" s="1">
        <f t="shared" si="38"/>
        <v>834766510.44723773</v>
      </c>
    </row>
    <row r="48" spans="1:48" x14ac:dyDescent="0.15">
      <c r="C48" s="7">
        <v>6</v>
      </c>
      <c r="D48" s="7">
        <f t="shared" si="39"/>
        <v>11.1305356005667</v>
      </c>
      <c r="E48" s="10">
        <f t="shared" si="40"/>
        <v>7.3561020713225798</v>
      </c>
      <c r="F48" s="7" t="s">
        <v>83</v>
      </c>
      <c r="G48" s="1">
        <v>7</v>
      </c>
      <c r="H48" s="9">
        <f t="shared" si="20"/>
        <v>11.1305356005667</v>
      </c>
      <c r="I48" s="9">
        <f t="shared" si="21"/>
        <v>284.28053560056668</v>
      </c>
      <c r="J48" s="9">
        <f t="shared" si="22"/>
        <v>7.036227639511454E-2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180.68667748027224</v>
      </c>
      <c r="P48" s="9">
        <f t="shared" si="25"/>
        <v>12.713525941781834</v>
      </c>
      <c r="Q48" s="12">
        <f t="shared" si="26"/>
        <v>3.0512462260276401</v>
      </c>
      <c r="R48" s="9">
        <f t="shared" si="27"/>
        <v>14.125500000000001</v>
      </c>
      <c r="S48" s="13">
        <f t="shared" si="28"/>
        <v>0.21600978556706948</v>
      </c>
      <c r="T48" s="2">
        <f t="shared" si="29"/>
        <v>0.43</v>
      </c>
      <c r="U48" s="14">
        <f t="shared" si="30"/>
        <v>9.2884207793839879E-2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0.10848420779383988</v>
      </c>
      <c r="AR48" s="9">
        <f t="shared" si="35"/>
        <v>136.875</v>
      </c>
      <c r="AS48" s="1">
        <f t="shared" si="36"/>
        <v>0.24</v>
      </c>
      <c r="AT48" s="1">
        <f t="shared" si="37"/>
        <v>76226.416666666672</v>
      </c>
      <c r="AU48" s="1">
        <f t="shared" si="38"/>
        <v>1820045322.9406064</v>
      </c>
    </row>
    <row r="49" spans="1:48" x14ac:dyDescent="0.15">
      <c r="C49" s="7">
        <v>7</v>
      </c>
      <c r="D49" s="7">
        <f t="shared" si="39"/>
        <v>13.3750431132258</v>
      </c>
      <c r="E49" s="10">
        <f t="shared" si="40"/>
        <v>11.1305356005667</v>
      </c>
      <c r="F49" s="7" t="s">
        <v>83</v>
      </c>
      <c r="G49" s="1">
        <v>8</v>
      </c>
      <c r="H49" s="9">
        <f t="shared" si="20"/>
        <v>13.3750431132258</v>
      </c>
      <c r="I49" s="9">
        <f t="shared" si="21"/>
        <v>286.52504311322576</v>
      </c>
      <c r="J49" s="9">
        <f t="shared" si="22"/>
        <v>9.2015887626115012E-2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226.8294015384904</v>
      </c>
      <c r="P49" s="9">
        <f t="shared" si="25"/>
        <v>20.871908722264653</v>
      </c>
      <c r="Q49" s="12">
        <f t="shared" si="26"/>
        <v>5.0092580933435169</v>
      </c>
      <c r="R49" s="9">
        <f t="shared" si="27"/>
        <v>14.125500000000001</v>
      </c>
      <c r="S49" s="13">
        <f t="shared" si="28"/>
        <v>0.35462518801766429</v>
      </c>
      <c r="T49" s="2">
        <f t="shared" si="29"/>
        <v>0.43</v>
      </c>
      <c r="U49" s="14">
        <f t="shared" si="30"/>
        <v>0.15248883084759565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0.16808883084759563</v>
      </c>
      <c r="AR49" s="9">
        <f t="shared" si="35"/>
        <v>136.875</v>
      </c>
      <c r="AS49" s="1">
        <f t="shared" si="36"/>
        <v>0.24</v>
      </c>
      <c r="AT49" s="1">
        <f t="shared" si="37"/>
        <v>76226.416666666672</v>
      </c>
      <c r="AU49" s="1">
        <f t="shared" si="38"/>
        <v>2820035253.4638033</v>
      </c>
    </row>
    <row r="50" spans="1:48" x14ac:dyDescent="0.15">
      <c r="C50" s="7">
        <v>8</v>
      </c>
      <c r="D50" s="7">
        <f t="shared" si="39"/>
        <v>14.6140070948387</v>
      </c>
      <c r="E50" s="10">
        <f t="shared" si="40"/>
        <v>13.3750431132258</v>
      </c>
      <c r="F50" s="7" t="s">
        <v>83</v>
      </c>
      <c r="G50" s="1">
        <v>9</v>
      </c>
      <c r="H50" s="9">
        <f t="shared" si="20"/>
        <v>14.6140070948387</v>
      </c>
      <c r="I50" s="9">
        <f t="shared" si="21"/>
        <v>287.76400709483869</v>
      </c>
      <c r="J50" s="9">
        <f t="shared" si="22"/>
        <v>0.1065134978402992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264.81374281622573</v>
      </c>
      <c r="P50" s="9">
        <f t="shared" si="25"/>
        <v>28.206238023537608</v>
      </c>
      <c r="Q50" s="12">
        <f t="shared" si="26"/>
        <v>6.7694971256490257</v>
      </c>
      <c r="R50" s="9">
        <f t="shared" si="27"/>
        <v>14.125500000000001</v>
      </c>
      <c r="S50" s="13">
        <f t="shared" si="28"/>
        <v>0.47923946944526036</v>
      </c>
      <c r="T50" s="2">
        <f t="shared" si="29"/>
        <v>0.43</v>
      </c>
      <c r="U50" s="14">
        <f t="shared" si="30"/>
        <v>0.20607297186146195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0.22167297186146195</v>
      </c>
      <c r="AR50" s="9">
        <f t="shared" si="35"/>
        <v>136.875</v>
      </c>
      <c r="AS50" s="1">
        <f t="shared" si="36"/>
        <v>0.24</v>
      </c>
      <c r="AT50" s="1">
        <f t="shared" si="37"/>
        <v>76226.416666666672</v>
      </c>
      <c r="AU50" s="1">
        <f t="shared" si="38"/>
        <v>3719019236.6571174</v>
      </c>
    </row>
    <row r="51" spans="1:48" x14ac:dyDescent="0.15">
      <c r="C51" s="7">
        <v>9</v>
      </c>
      <c r="D51" s="7">
        <f t="shared" si="39"/>
        <v>10.439339120833299</v>
      </c>
      <c r="E51" s="10">
        <f t="shared" si="40"/>
        <v>14.6140070948387</v>
      </c>
      <c r="F51" s="7" t="s">
        <v>83</v>
      </c>
      <c r="G51" s="1">
        <v>10</v>
      </c>
      <c r="H51" s="9">
        <f t="shared" si="20"/>
        <v>10.439339120833299</v>
      </c>
      <c r="I51" s="9">
        <f t="shared" si="21"/>
        <v>283.5893391208333</v>
      </c>
      <c r="J51" s="9">
        <f t="shared" si="22"/>
        <v>6.4726952589294298E-2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295.46375479268812</v>
      </c>
      <c r="P51" s="9">
        <f t="shared" si="25"/>
        <v>19.124468448321199</v>
      </c>
      <c r="Q51" s="12">
        <f t="shared" si="26"/>
        <v>4.5898724275970872</v>
      </c>
      <c r="R51" s="9">
        <f t="shared" si="27"/>
        <v>14.125500000000001</v>
      </c>
      <c r="S51" s="13">
        <f t="shared" si="28"/>
        <v>0.32493521840622186</v>
      </c>
      <c r="T51" s="2">
        <f t="shared" si="29"/>
        <v>0.43</v>
      </c>
      <c r="U51" s="14">
        <f t="shared" si="30"/>
        <v>0.13972214391467538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0.15532214391467536</v>
      </c>
      <c r="AR51" s="9">
        <f t="shared" si="35"/>
        <v>136.875</v>
      </c>
      <c r="AS51" s="1">
        <f t="shared" si="36"/>
        <v>0.24</v>
      </c>
      <c r="AT51" s="1">
        <f t="shared" si="37"/>
        <v>76226.416666666672</v>
      </c>
      <c r="AU51" s="1">
        <f t="shared" si="38"/>
        <v>2605847867.905664</v>
      </c>
    </row>
    <row r="52" spans="1:48" x14ac:dyDescent="0.15">
      <c r="C52" s="7">
        <v>10</v>
      </c>
      <c r="D52" s="7">
        <f t="shared" si="39"/>
        <v>2.90415806722581</v>
      </c>
      <c r="E52" s="10">
        <f t="shared" si="40"/>
        <v>10.439339120833299</v>
      </c>
      <c r="F52" s="7" t="s">
        <v>83</v>
      </c>
      <c r="G52" s="1">
        <v>11</v>
      </c>
      <c r="H52" s="9">
        <f t="shared" si="20"/>
        <v>2.90415806722581</v>
      </c>
      <c r="I52" s="9">
        <f t="shared" si="21"/>
        <v>276.05415806722579</v>
      </c>
      <c r="J52" s="9">
        <f t="shared" si="22"/>
        <v>2.5355428149266324E-2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262.52232202714856</v>
      </c>
      <c r="O52" s="9">
        <f t="shared" si="41"/>
        <v>72.673214317218367</v>
      </c>
      <c r="P52" s="9">
        <f t="shared" si="25"/>
        <v>1.842660463996463</v>
      </c>
      <c r="Q52" s="12">
        <f t="shared" si="26"/>
        <v>0.4422385113591511</v>
      </c>
      <c r="R52" s="9">
        <f t="shared" si="27"/>
        <v>14.125500000000001</v>
      </c>
      <c r="S52" s="13">
        <f t="shared" si="28"/>
        <v>3.1307812917004782E-2</v>
      </c>
      <c r="T52" s="2">
        <f t="shared" si="29"/>
        <v>0.43</v>
      </c>
      <c r="U52" s="14">
        <f t="shared" si="30"/>
        <v>1.3462359554312056E-2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2.1882359554312055E-2</v>
      </c>
      <c r="AR52" s="9">
        <f t="shared" si="35"/>
        <v>136.875</v>
      </c>
      <c r="AS52" s="1">
        <f t="shared" si="36"/>
        <v>0.24</v>
      </c>
      <c r="AT52" s="1">
        <f t="shared" si="37"/>
        <v>76226.416666666672</v>
      </c>
      <c r="AU52" s="1">
        <f t="shared" si="38"/>
        <v>367121509.8645156</v>
      </c>
    </row>
    <row r="53" spans="1:48" x14ac:dyDescent="0.15">
      <c r="C53" s="7">
        <v>11</v>
      </c>
      <c r="D53" s="7">
        <f t="shared" si="39"/>
        <v>0.64932151163333296</v>
      </c>
      <c r="E53" s="10">
        <f t="shared" si="40"/>
        <v>2.90415806722581</v>
      </c>
      <c r="F53" s="7" t="s">
        <v>85</v>
      </c>
      <c r="G53" s="1">
        <v>12</v>
      </c>
      <c r="H53" s="9">
        <f t="shared" si="20"/>
        <v>0.64932151163333296</v>
      </c>
      <c r="I53" s="9">
        <f t="shared" si="21"/>
        <v>273.79932151163331</v>
      </c>
      <c r="J53" s="9">
        <f t="shared" si="22"/>
        <v>1.8963591517693886E-2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129.6868038532219</v>
      </c>
      <c r="P53" s="9">
        <f t="shared" si="25"/>
        <v>2.4593275735077897</v>
      </c>
      <c r="Q53" s="12">
        <f t="shared" si="26"/>
        <v>0.59023861764186947</v>
      </c>
      <c r="R53" s="9">
        <f t="shared" si="27"/>
        <v>14.125500000000001</v>
      </c>
      <c r="S53" s="13">
        <f t="shared" si="28"/>
        <v>4.1785325662232801E-2</v>
      </c>
      <c r="T53" s="2">
        <f t="shared" si="29"/>
        <v>0.43</v>
      </c>
      <c r="U53" s="14">
        <f t="shared" si="30"/>
        <v>1.7967690034760106E-2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2.6387690034760103E-2</v>
      </c>
      <c r="AR53" s="9">
        <f t="shared" si="35"/>
        <v>136.875</v>
      </c>
      <c r="AS53" s="1">
        <f t="shared" si="36"/>
        <v>0.24</v>
      </c>
      <c r="AT53" s="1">
        <f t="shared" si="37"/>
        <v>76226.416666666672</v>
      </c>
      <c r="AU53" s="1">
        <f t="shared" si="38"/>
        <v>442707678.91157246</v>
      </c>
      <c r="AV53" s="1">
        <f>SUM(AU42:AU53)</f>
        <v>14372923212.940144</v>
      </c>
    </row>
    <row r="54" spans="1:48" x14ac:dyDescent="0.15">
      <c r="C54" s="7">
        <v>12</v>
      </c>
      <c r="D54" s="7">
        <f t="shared" si="39"/>
        <v>-3.02746309348387</v>
      </c>
      <c r="E54" s="10">
        <f t="shared" si="40"/>
        <v>0.64932151163333296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-1.24950380780645</v>
      </c>
      <c r="E58" s="7"/>
      <c r="F58" s="7"/>
      <c r="G58" s="1">
        <v>1</v>
      </c>
      <c r="H58" s="9">
        <f t="shared" ref="H58:H69" si="42">E59</f>
        <v>-1.24950380780645</v>
      </c>
      <c r="I58" s="9">
        <f t="shared" ref="I58:I69" si="43">H58+273.15</f>
        <v>271.90049619219354</v>
      </c>
      <c r="J58" s="9">
        <f t="shared" ref="J58:J69" si="44">EXP(($C$15*(I58-$C$13))/($C$16*I58*$C$13))</f>
        <v>1.4793297328637761E-2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1.4758779634870941E-3</v>
      </c>
      <c r="Q58" s="12">
        <f t="shared" ref="Q58:Q69" si="48">P58*$B$60</f>
        <v>2.8041681306254792E-4</v>
      </c>
      <c r="R58" s="9">
        <f t="shared" ref="R58:R69" si="49">L58*$B$60</f>
        <v>1.8955666666666669E-2</v>
      </c>
      <c r="S58" s="13">
        <f t="shared" ref="S58:S69" si="50">Q58/R58</f>
        <v>1.4793297328637763E-2</v>
      </c>
      <c r="T58" s="2">
        <f t="shared" ref="T58:T69" si="51">$B$59/100</f>
        <v>0.01</v>
      </c>
      <c r="U58" s="14">
        <f t="shared" ref="U58:U69" si="52">S58*T58</f>
        <v>1.4793297328637763E-4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1.2147932973286379E-2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12936.5</v>
      </c>
      <c r="AU58" s="1">
        <f t="shared" ref="AU58:AU69" si="59">AT58*10000*AS58*0.67*AR58*AQ58</f>
        <v>1995873.6550246307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-8.4699847458064497</v>
      </c>
      <c r="E59" s="10">
        <f t="shared" ref="E59:E70" si="61">D58</f>
        <v>-1.24950380780645</v>
      </c>
      <c r="F59" s="7" t="s">
        <v>83</v>
      </c>
      <c r="G59" s="1">
        <v>2</v>
      </c>
      <c r="H59" s="9">
        <f t="shared" si="42"/>
        <v>-8.4699847458064497</v>
      </c>
      <c r="I59" s="9">
        <f t="shared" si="43"/>
        <v>264.68001525419351</v>
      </c>
      <c r="J59" s="9">
        <f t="shared" si="44"/>
        <v>5.5693189689176113E-3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0.19805745536984626</v>
      </c>
      <c r="P59" s="9">
        <f t="shared" si="47"/>
        <v>1.1030451431268381E-3</v>
      </c>
      <c r="Q59" s="12">
        <f t="shared" si="48"/>
        <v>2.0957857719409924E-4</v>
      </c>
      <c r="R59" s="9">
        <f t="shared" si="49"/>
        <v>1.8955666666666669E-2</v>
      </c>
      <c r="S59" s="13">
        <f t="shared" si="50"/>
        <v>1.1056249346410004E-2</v>
      </c>
      <c r="T59" s="2">
        <f t="shared" si="51"/>
        <v>0.01</v>
      </c>
      <c r="U59" s="14">
        <f t="shared" si="52"/>
        <v>1.1056249346410004E-4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1.21105624934641E-2</v>
      </c>
      <c r="AR59" s="9">
        <f t="shared" si="56"/>
        <v>9.9766666666666666</v>
      </c>
      <c r="AS59" s="1">
        <f t="shared" si="57"/>
        <v>0.19</v>
      </c>
      <c r="AT59" s="1">
        <f t="shared" si="58"/>
        <v>12936.5</v>
      </c>
      <c r="AU59" s="1">
        <f t="shared" si="59"/>
        <v>1989733.782807939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-3.66645082228571</v>
      </c>
      <c r="E60" s="10">
        <f t="shared" si="61"/>
        <v>-8.4699847458064497</v>
      </c>
      <c r="F60" s="7" t="s">
        <v>83</v>
      </c>
      <c r="G60" s="1">
        <v>3</v>
      </c>
      <c r="H60" s="9">
        <f t="shared" si="42"/>
        <v>-3.66645082228571</v>
      </c>
      <c r="I60" s="9">
        <f t="shared" si="43"/>
        <v>269.48354917771428</v>
      </c>
      <c r="J60" s="9">
        <f t="shared" si="44"/>
        <v>1.0729532716041998E-2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0.29672107689338612</v>
      </c>
      <c r="P60" s="9">
        <f t="shared" si="47"/>
        <v>3.1836785020667997E-3</v>
      </c>
      <c r="Q60" s="12">
        <f t="shared" si="48"/>
        <v>6.0489891539269197E-4</v>
      </c>
      <c r="R60" s="9">
        <f t="shared" si="49"/>
        <v>1.8955666666666669E-2</v>
      </c>
      <c r="S60" s="13">
        <f t="shared" si="50"/>
        <v>3.191124459138122E-2</v>
      </c>
      <c r="T60" s="2">
        <f t="shared" si="51"/>
        <v>0.01</v>
      </c>
      <c r="U60" s="14">
        <f t="shared" si="52"/>
        <v>3.191124459138122E-4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1.2319112445913813E-2</v>
      </c>
      <c r="AR60" s="9">
        <f t="shared" si="56"/>
        <v>9.9766666666666666</v>
      </c>
      <c r="AS60" s="1">
        <f t="shared" si="57"/>
        <v>0.19</v>
      </c>
      <c r="AT60" s="1">
        <f t="shared" si="58"/>
        <v>12936.5</v>
      </c>
      <c r="AU60" s="1">
        <f t="shared" si="59"/>
        <v>2023997.9952271499</v>
      </c>
    </row>
    <row r="61" spans="1:48" x14ac:dyDescent="0.15">
      <c r="C61" s="7">
        <v>3</v>
      </c>
      <c r="D61" s="7">
        <f t="shared" si="60"/>
        <v>-0.93389298458064496</v>
      </c>
      <c r="E61" s="10">
        <f t="shared" si="61"/>
        <v>-3.66645082228571</v>
      </c>
      <c r="F61" s="7" t="s">
        <v>83</v>
      </c>
      <c r="G61" s="1">
        <v>4</v>
      </c>
      <c r="H61" s="9">
        <f t="shared" si="42"/>
        <v>-0.93389298458064496</v>
      </c>
      <c r="I61" s="9">
        <f t="shared" si="43"/>
        <v>272.21610701541931</v>
      </c>
      <c r="J61" s="9">
        <f t="shared" si="44"/>
        <v>1.5420424597945128E-2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0.39330406505798599</v>
      </c>
      <c r="P61" s="9">
        <f t="shared" si="47"/>
        <v>6.0649156792919783E-3</v>
      </c>
      <c r="Q61" s="12">
        <f t="shared" si="48"/>
        <v>1.1523339790654758E-3</v>
      </c>
      <c r="R61" s="9">
        <f t="shared" si="49"/>
        <v>1.8955666666666669E-2</v>
      </c>
      <c r="S61" s="13">
        <f t="shared" si="50"/>
        <v>6.0791002465338896E-2</v>
      </c>
      <c r="T61" s="2">
        <f t="shared" si="51"/>
        <v>0.01</v>
      </c>
      <c r="U61" s="14">
        <f t="shared" si="52"/>
        <v>6.0791002465338895E-4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1.2607910024653389E-2</v>
      </c>
      <c r="AR61" s="9">
        <f t="shared" si="56"/>
        <v>9.9766666666666666</v>
      </c>
      <c r="AS61" s="1">
        <f t="shared" si="57"/>
        <v>0.19</v>
      </c>
      <c r="AT61" s="1">
        <f t="shared" si="58"/>
        <v>12936.5</v>
      </c>
      <c r="AU61" s="1">
        <f t="shared" si="59"/>
        <v>2071446.6830252097</v>
      </c>
    </row>
    <row r="62" spans="1:48" x14ac:dyDescent="0.15">
      <c r="C62" s="7">
        <v>4</v>
      </c>
      <c r="D62" s="7">
        <f t="shared" si="60"/>
        <v>2.2869220958666698</v>
      </c>
      <c r="E62" s="10">
        <f t="shared" si="61"/>
        <v>-0.93389298458064496</v>
      </c>
      <c r="F62" s="7" t="s">
        <v>83</v>
      </c>
      <c r="G62" s="1">
        <v>5</v>
      </c>
      <c r="H62" s="9">
        <f t="shared" si="42"/>
        <v>2.2869220958666698</v>
      </c>
      <c r="I62" s="9">
        <f t="shared" si="43"/>
        <v>275.43692209586663</v>
      </c>
      <c r="J62" s="9">
        <f t="shared" si="44"/>
        <v>2.3428475354955978E-2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0.36787719190975937</v>
      </c>
      <c r="O62" s="9">
        <f t="shared" si="62"/>
        <v>0.11912862413560132</v>
      </c>
      <c r="P62" s="9">
        <f t="shared" si="47"/>
        <v>2.7910020346307495E-3</v>
      </c>
      <c r="Q62" s="12">
        <f t="shared" si="48"/>
        <v>5.3029038657984246E-4</v>
      </c>
      <c r="R62" s="9">
        <f t="shared" si="49"/>
        <v>1.8955666666666669E-2</v>
      </c>
      <c r="S62" s="13">
        <f t="shared" si="50"/>
        <v>2.7975296037060636E-2</v>
      </c>
      <c r="T62" s="2">
        <f t="shared" si="51"/>
        <v>0.01</v>
      </c>
      <c r="U62" s="14">
        <f t="shared" si="52"/>
        <v>2.7975296037060636E-4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1.2279752960370607E-2</v>
      </c>
      <c r="AR62" s="9">
        <f t="shared" si="56"/>
        <v>9.9766666666666666</v>
      </c>
      <c r="AS62" s="1">
        <f t="shared" si="57"/>
        <v>0.19</v>
      </c>
      <c r="AT62" s="1">
        <f t="shared" si="58"/>
        <v>12936.5</v>
      </c>
      <c r="AU62" s="1">
        <f t="shared" si="59"/>
        <v>2017531.3345661343</v>
      </c>
    </row>
    <row r="63" spans="1:48" x14ac:dyDescent="0.15">
      <c r="C63" s="7">
        <v>5</v>
      </c>
      <c r="D63" s="7">
        <f t="shared" si="60"/>
        <v>7.3561020713225798</v>
      </c>
      <c r="E63" s="10">
        <f t="shared" si="61"/>
        <v>2.2869220958666698</v>
      </c>
      <c r="F63" s="7" t="s">
        <v>85</v>
      </c>
      <c r="G63" s="1">
        <v>6</v>
      </c>
      <c r="H63" s="9">
        <f t="shared" si="42"/>
        <v>7.3561020713225798</v>
      </c>
      <c r="I63" s="9">
        <f t="shared" si="43"/>
        <v>280.50610207132257</v>
      </c>
      <c r="J63" s="9">
        <f t="shared" si="44"/>
        <v>4.4379942608047E-2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0.21610428876763724</v>
      </c>
      <c r="P63" s="9">
        <f t="shared" si="47"/>
        <v>9.5906959328605559E-3</v>
      </c>
      <c r="Q63" s="12">
        <f t="shared" si="48"/>
        <v>1.8222322272435057E-3</v>
      </c>
      <c r="R63" s="9">
        <f t="shared" si="49"/>
        <v>1.8955666666666669E-2</v>
      </c>
      <c r="S63" s="13">
        <f t="shared" si="50"/>
        <v>9.6131265615040651E-2</v>
      </c>
      <c r="T63" s="2">
        <f t="shared" si="51"/>
        <v>0.01</v>
      </c>
      <c r="U63" s="14">
        <f t="shared" si="52"/>
        <v>9.6131265615040655E-4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1.2961312656150407E-2</v>
      </c>
      <c r="AR63" s="9">
        <f t="shared" si="56"/>
        <v>9.9766666666666666</v>
      </c>
      <c r="AS63" s="1">
        <f t="shared" si="57"/>
        <v>0.19</v>
      </c>
      <c r="AT63" s="1">
        <f t="shared" si="58"/>
        <v>12936.5</v>
      </c>
      <c r="AU63" s="1">
        <f t="shared" si="59"/>
        <v>2129509.8122318289</v>
      </c>
    </row>
    <row r="64" spans="1:48" x14ac:dyDescent="0.15">
      <c r="C64" s="7">
        <v>6</v>
      </c>
      <c r="D64" s="7">
        <f t="shared" si="60"/>
        <v>11.1305356005667</v>
      </c>
      <c r="E64" s="10">
        <f t="shared" si="61"/>
        <v>7.3561020713225798</v>
      </c>
      <c r="F64" s="7" t="s">
        <v>83</v>
      </c>
      <c r="G64" s="1">
        <v>7</v>
      </c>
      <c r="H64" s="9">
        <f t="shared" si="42"/>
        <v>11.1305356005667</v>
      </c>
      <c r="I64" s="9">
        <f t="shared" si="43"/>
        <v>284.28053560056668</v>
      </c>
      <c r="J64" s="9">
        <f t="shared" si="44"/>
        <v>7.036227639511454E-2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0.30628025950144333</v>
      </c>
      <c r="P64" s="9">
        <f t="shared" si="47"/>
        <v>2.1550576273407961E-2</v>
      </c>
      <c r="Q64" s="12">
        <f t="shared" si="48"/>
        <v>4.094609491947513E-3</v>
      </c>
      <c r="R64" s="9">
        <f t="shared" si="49"/>
        <v>1.8955666666666669E-2</v>
      </c>
      <c r="S64" s="13">
        <f t="shared" si="50"/>
        <v>0.21600978556706943</v>
      </c>
      <c r="T64" s="2">
        <f t="shared" si="51"/>
        <v>0.01</v>
      </c>
      <c r="U64" s="14">
        <f t="shared" si="52"/>
        <v>2.1600978556706942E-3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2.2260097855670694E-2</v>
      </c>
      <c r="AR64" s="9">
        <f t="shared" si="56"/>
        <v>9.9766666666666666</v>
      </c>
      <c r="AS64" s="1">
        <f t="shared" si="57"/>
        <v>0.19</v>
      </c>
      <c r="AT64" s="1">
        <f t="shared" si="58"/>
        <v>12936.5</v>
      </c>
      <c r="AU64" s="1">
        <f t="shared" si="59"/>
        <v>3657275.9304897794</v>
      </c>
    </row>
    <row r="65" spans="1:48" x14ac:dyDescent="0.15">
      <c r="C65" s="7">
        <v>7</v>
      </c>
      <c r="D65" s="7">
        <f t="shared" si="60"/>
        <v>13.3750431132258</v>
      </c>
      <c r="E65" s="10">
        <f t="shared" si="61"/>
        <v>11.1305356005667</v>
      </c>
      <c r="F65" s="7" t="s">
        <v>83</v>
      </c>
      <c r="G65" s="1">
        <v>8</v>
      </c>
      <c r="H65" s="9">
        <f t="shared" si="42"/>
        <v>13.3750431132258</v>
      </c>
      <c r="I65" s="9">
        <f t="shared" si="43"/>
        <v>286.52504311322576</v>
      </c>
      <c r="J65" s="9">
        <f t="shared" si="44"/>
        <v>9.2015887626115012E-2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0.38449634989470205</v>
      </c>
      <c r="P65" s="9">
        <f t="shared" si="47"/>
        <v>3.5379772924562305E-2</v>
      </c>
      <c r="Q65" s="12">
        <f t="shared" si="48"/>
        <v>6.7221568556668377E-3</v>
      </c>
      <c r="R65" s="9">
        <f t="shared" si="49"/>
        <v>1.8955666666666669E-2</v>
      </c>
      <c r="S65" s="13">
        <f t="shared" si="50"/>
        <v>0.35462518801766418</v>
      </c>
      <c r="T65" s="2">
        <f t="shared" si="51"/>
        <v>0.01</v>
      </c>
      <c r="U65" s="14">
        <f t="shared" si="52"/>
        <v>3.5462518801766419E-3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2.364625188017664E-2</v>
      </c>
      <c r="AR65" s="9">
        <f t="shared" si="56"/>
        <v>9.9766666666666666</v>
      </c>
      <c r="AS65" s="1">
        <f t="shared" si="57"/>
        <v>0.19</v>
      </c>
      <c r="AT65" s="1">
        <f t="shared" si="58"/>
        <v>12936.5</v>
      </c>
      <c r="AU65" s="1">
        <f t="shared" si="59"/>
        <v>3885017.4158438379</v>
      </c>
    </row>
    <row r="66" spans="1:48" x14ac:dyDescent="0.15">
      <c r="C66" s="7">
        <v>8</v>
      </c>
      <c r="D66" s="7">
        <f t="shared" si="60"/>
        <v>14.6140070948387</v>
      </c>
      <c r="E66" s="10">
        <f t="shared" si="61"/>
        <v>13.3750431132258</v>
      </c>
      <c r="F66" s="7" t="s">
        <v>83</v>
      </c>
      <c r="G66" s="1">
        <v>9</v>
      </c>
      <c r="H66" s="9">
        <f t="shared" si="42"/>
        <v>14.6140070948387</v>
      </c>
      <c r="I66" s="9">
        <f t="shared" si="43"/>
        <v>287.76400709483869</v>
      </c>
      <c r="J66" s="9">
        <f t="shared" si="44"/>
        <v>0.1065134978402992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0.44888324363680643</v>
      </c>
      <c r="P66" s="9">
        <f t="shared" si="47"/>
        <v>4.7812124401655484E-2</v>
      </c>
      <c r="Q66" s="12">
        <f t="shared" si="48"/>
        <v>9.0843036363145429E-3</v>
      </c>
      <c r="R66" s="9">
        <f t="shared" si="49"/>
        <v>1.8955666666666669E-2</v>
      </c>
      <c r="S66" s="13">
        <f t="shared" si="50"/>
        <v>0.47923946944526041</v>
      </c>
      <c r="T66" s="2">
        <f t="shared" si="51"/>
        <v>0.01</v>
      </c>
      <c r="U66" s="14">
        <f t="shared" si="52"/>
        <v>4.7923946944526041E-3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2.4892394694452605E-2</v>
      </c>
      <c r="AR66" s="9">
        <f t="shared" si="56"/>
        <v>9.9766666666666666</v>
      </c>
      <c r="AS66" s="1">
        <f t="shared" si="57"/>
        <v>0.19</v>
      </c>
      <c r="AT66" s="1">
        <f t="shared" si="58"/>
        <v>12936.5</v>
      </c>
      <c r="AU66" s="1">
        <f t="shared" si="59"/>
        <v>4089755.425090427</v>
      </c>
    </row>
    <row r="67" spans="1:48" x14ac:dyDescent="0.15">
      <c r="C67" s="7">
        <v>9</v>
      </c>
      <c r="D67" s="7">
        <f t="shared" si="60"/>
        <v>10.439339120833299</v>
      </c>
      <c r="E67" s="10">
        <f t="shared" si="61"/>
        <v>14.6140070948387</v>
      </c>
      <c r="F67" s="7" t="s">
        <v>83</v>
      </c>
      <c r="G67" s="1">
        <v>10</v>
      </c>
      <c r="H67" s="9">
        <f t="shared" si="42"/>
        <v>10.439339120833299</v>
      </c>
      <c r="I67" s="9">
        <f t="shared" si="43"/>
        <v>283.5893391208333</v>
      </c>
      <c r="J67" s="9">
        <f t="shared" si="44"/>
        <v>6.4726952589294298E-2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0.5008377859018176</v>
      </c>
      <c r="P67" s="9">
        <f t="shared" si="47"/>
        <v>3.2417703622994079E-2</v>
      </c>
      <c r="Q67" s="12">
        <f t="shared" si="48"/>
        <v>6.1593636883688751E-3</v>
      </c>
      <c r="R67" s="9">
        <f t="shared" si="49"/>
        <v>1.8955666666666669E-2</v>
      </c>
      <c r="S67" s="13">
        <f t="shared" si="50"/>
        <v>0.32493521840622192</v>
      </c>
      <c r="T67" s="2">
        <f t="shared" si="51"/>
        <v>0.01</v>
      </c>
      <c r="U67" s="14">
        <f t="shared" si="52"/>
        <v>3.2493521840622191E-3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2.3349352184062221E-2</v>
      </c>
      <c r="AR67" s="9">
        <f t="shared" si="56"/>
        <v>9.9766666666666666</v>
      </c>
      <c r="AS67" s="1">
        <f t="shared" si="57"/>
        <v>0.19</v>
      </c>
      <c r="AT67" s="1">
        <f t="shared" si="58"/>
        <v>12936.5</v>
      </c>
      <c r="AU67" s="1">
        <f t="shared" si="59"/>
        <v>3836237.5713252132</v>
      </c>
    </row>
    <row r="68" spans="1:48" x14ac:dyDescent="0.15">
      <c r="C68" s="7">
        <v>10</v>
      </c>
      <c r="D68" s="7">
        <f t="shared" si="60"/>
        <v>2.90415806722581</v>
      </c>
      <c r="E68" s="10">
        <f t="shared" si="61"/>
        <v>10.439339120833299</v>
      </c>
      <c r="F68" s="7" t="s">
        <v>83</v>
      </c>
      <c r="G68" s="1">
        <v>11</v>
      </c>
      <c r="H68" s="9">
        <f t="shared" si="42"/>
        <v>2.90415806722581</v>
      </c>
      <c r="I68" s="9">
        <f t="shared" si="43"/>
        <v>276.05415806722579</v>
      </c>
      <c r="J68" s="9">
        <f t="shared" si="44"/>
        <v>2.5355428149266324E-2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0.44499907816488238</v>
      </c>
      <c r="O68" s="9">
        <f t="shared" si="62"/>
        <v>0.12318767078060777</v>
      </c>
      <c r="P68" s="9">
        <f t="shared" si="47"/>
        <v>3.1234761353531749E-3</v>
      </c>
      <c r="Q68" s="12">
        <f t="shared" si="48"/>
        <v>5.934604657171032E-4</v>
      </c>
      <c r="R68" s="9">
        <f t="shared" si="49"/>
        <v>1.8955666666666669E-2</v>
      </c>
      <c r="S68" s="13">
        <f t="shared" si="50"/>
        <v>3.1307812917004754E-2</v>
      </c>
      <c r="T68" s="2">
        <f t="shared" si="51"/>
        <v>0.01</v>
      </c>
      <c r="U68" s="14">
        <f t="shared" si="52"/>
        <v>3.1307812917004754E-4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1.2313078129170048E-2</v>
      </c>
      <c r="AR68" s="9">
        <f t="shared" si="56"/>
        <v>9.9766666666666666</v>
      </c>
      <c r="AS68" s="1">
        <f t="shared" si="57"/>
        <v>0.19</v>
      </c>
      <c r="AT68" s="1">
        <f t="shared" si="58"/>
        <v>12936.5</v>
      </c>
      <c r="AU68" s="1">
        <f t="shared" si="59"/>
        <v>2023006.5727488205</v>
      </c>
    </row>
    <row r="69" spans="1:48" x14ac:dyDescent="0.15">
      <c r="C69" s="7">
        <v>11</v>
      </c>
      <c r="D69" s="7">
        <f t="shared" si="60"/>
        <v>0.64932151163333296</v>
      </c>
      <c r="E69" s="10">
        <f t="shared" si="61"/>
        <v>2.90415806722581</v>
      </c>
      <c r="F69" s="7" t="s">
        <v>85</v>
      </c>
      <c r="G69" s="1">
        <v>12</v>
      </c>
      <c r="H69" s="9">
        <f t="shared" si="42"/>
        <v>0.64932151163333296</v>
      </c>
      <c r="I69" s="9">
        <f t="shared" si="43"/>
        <v>273.79932151163331</v>
      </c>
      <c r="J69" s="9">
        <f t="shared" si="44"/>
        <v>1.8963591517693886E-2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0.21983086131192126</v>
      </c>
      <c r="P69" s="9">
        <f t="shared" si="47"/>
        <v>4.1687826569020911E-3</v>
      </c>
      <c r="Q69" s="12">
        <f t="shared" si="48"/>
        <v>7.9206870481139733E-4</v>
      </c>
      <c r="R69" s="9">
        <f t="shared" si="49"/>
        <v>1.8955666666666669E-2</v>
      </c>
      <c r="S69" s="13">
        <f t="shared" si="50"/>
        <v>4.1785325662232781E-2</v>
      </c>
      <c r="T69" s="2">
        <f t="shared" si="51"/>
        <v>0.01</v>
      </c>
      <c r="U69" s="14">
        <f t="shared" si="52"/>
        <v>4.1785325662232781E-4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1.2417853256622329E-2</v>
      </c>
      <c r="AR69" s="9">
        <f t="shared" si="56"/>
        <v>9.9766666666666666</v>
      </c>
      <c r="AS69" s="1">
        <f t="shared" si="57"/>
        <v>0.19</v>
      </c>
      <c r="AT69" s="1">
        <f t="shared" si="58"/>
        <v>12936.5</v>
      </c>
      <c r="AU69" s="1">
        <f t="shared" si="59"/>
        <v>2040220.852498611</v>
      </c>
      <c r="AV69" s="1">
        <f>SUM(AU58:AU69)</f>
        <v>31759607.030879583</v>
      </c>
    </row>
    <row r="70" spans="1:48" x14ac:dyDescent="0.15">
      <c r="C70" s="7">
        <v>12</v>
      </c>
      <c r="D70" s="7">
        <f t="shared" si="60"/>
        <v>-3.02746309348387</v>
      </c>
      <c r="E70" s="10">
        <f t="shared" si="61"/>
        <v>0.64932151163333296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-1.24950380780645</v>
      </c>
      <c r="E73" s="7"/>
      <c r="F73" s="7"/>
      <c r="G73" s="1">
        <v>1</v>
      </c>
      <c r="H73" s="9">
        <f t="shared" ref="H73:H84" si="63">E74</f>
        <v>-1.24950380780645</v>
      </c>
      <c r="I73" s="9">
        <f t="shared" ref="I73:I84" si="64">H73+273.15</f>
        <v>271.90049619219354</v>
      </c>
      <c r="J73" s="9">
        <f t="shared" ref="J73:J84" si="65">EXP(($C$15*(I73-$C$13))/($C$16*I73*$C$13))</f>
        <v>1.4793297328637761E-2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1.6198660574858351E-3</v>
      </c>
      <c r="Q73" s="12">
        <f t="shared" ref="Q73:Q84" si="69">P73*$B$75</f>
        <v>2.9157589034745031E-4</v>
      </c>
      <c r="R73" s="9">
        <f t="shared" ref="R73:R84" si="70">L73*$B$75</f>
        <v>1.9710000000000002E-2</v>
      </c>
      <c r="S73" s="13">
        <f t="shared" ref="S73:S84" si="71">Q73/R73</f>
        <v>1.4793297328637761E-2</v>
      </c>
      <c r="T73" s="2">
        <f t="shared" ref="T73:T84" si="72">$B$74/100</f>
        <v>0.01</v>
      </c>
      <c r="U73" s="14">
        <f t="shared" ref="U73:U84" si="73">S73*T73</f>
        <v>1.4793297328637761E-4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1.2747932973286377E-2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378.83333333333331</v>
      </c>
      <c r="AU73" s="1">
        <f t="shared" ref="AU73:AU84" si="80">AT73*10000*AS73*0.67*AR73*AQ73</f>
        <v>63774.840875281719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-8.4699847458064497</v>
      </c>
      <c r="E74" s="10">
        <f t="shared" ref="E74:E85" si="82">D73</f>
        <v>-1.24950380780645</v>
      </c>
      <c r="F74" s="7" t="s">
        <v>83</v>
      </c>
      <c r="G74" s="1">
        <v>2</v>
      </c>
      <c r="H74" s="9">
        <f t="shared" si="63"/>
        <v>-8.4699847458064497</v>
      </c>
      <c r="I74" s="9">
        <f t="shared" si="64"/>
        <v>264.68001525419351</v>
      </c>
      <c r="J74" s="9">
        <f t="shared" si="65"/>
        <v>5.5693189689176113E-3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0.21738013394251418</v>
      </c>
      <c r="P74" s="9">
        <f t="shared" si="68"/>
        <v>1.2106593034318953E-3</v>
      </c>
      <c r="Q74" s="12">
        <f t="shared" si="69"/>
        <v>2.1791867461774114E-4</v>
      </c>
      <c r="R74" s="9">
        <f t="shared" si="70"/>
        <v>1.9710000000000002E-2</v>
      </c>
      <c r="S74" s="13">
        <f t="shared" si="71"/>
        <v>1.105624934641E-2</v>
      </c>
      <c r="T74" s="2">
        <f t="shared" si="72"/>
        <v>0.01</v>
      </c>
      <c r="U74" s="14">
        <f t="shared" si="73"/>
        <v>1.105624934641E-4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1.2710562493464099E-2</v>
      </c>
      <c r="AR74" s="9">
        <f t="shared" si="77"/>
        <v>10.950000000000001</v>
      </c>
      <c r="AS74" s="1">
        <f t="shared" si="78"/>
        <v>0.18</v>
      </c>
      <c r="AT74" s="1">
        <f t="shared" si="79"/>
        <v>378.83333333333331</v>
      </c>
      <c r="AU74" s="1">
        <f t="shared" si="80"/>
        <v>63587.88535793683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-3.66645082228571</v>
      </c>
      <c r="E75" s="10">
        <f t="shared" si="82"/>
        <v>-8.4699847458064497</v>
      </c>
      <c r="F75" s="7" t="s">
        <v>83</v>
      </c>
      <c r="G75" s="1">
        <v>3</v>
      </c>
      <c r="H75" s="9">
        <f t="shared" si="63"/>
        <v>-3.66645082228571</v>
      </c>
      <c r="I75" s="9">
        <f t="shared" si="64"/>
        <v>269.48354917771428</v>
      </c>
      <c r="J75" s="9">
        <f t="shared" si="65"/>
        <v>1.0729532716041998E-2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0.3256694746390823</v>
      </c>
      <c r="P75" s="9">
        <f t="shared" si="68"/>
        <v>3.4942812827562435E-3</v>
      </c>
      <c r="Q75" s="12">
        <f t="shared" si="69"/>
        <v>6.2897063089612383E-4</v>
      </c>
      <c r="R75" s="9">
        <f t="shared" si="70"/>
        <v>1.9710000000000002E-2</v>
      </c>
      <c r="S75" s="13">
        <f t="shared" si="71"/>
        <v>3.1911244591381213E-2</v>
      </c>
      <c r="T75" s="2">
        <f t="shared" si="72"/>
        <v>0.01</v>
      </c>
      <c r="U75" s="14">
        <f t="shared" si="73"/>
        <v>3.1911244591381214E-4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1.2919112445913813E-2</v>
      </c>
      <c r="AR75" s="9">
        <f t="shared" si="77"/>
        <v>10.950000000000001</v>
      </c>
      <c r="AS75" s="1">
        <f t="shared" si="78"/>
        <v>0.18</v>
      </c>
      <c r="AT75" s="1">
        <f t="shared" si="79"/>
        <v>378.83333333333331</v>
      </c>
      <c r="AU75" s="1">
        <f t="shared" si="80"/>
        <v>64631.210582496693</v>
      </c>
    </row>
    <row r="76" spans="1:48" x14ac:dyDescent="0.15">
      <c r="C76" s="7">
        <v>3</v>
      </c>
      <c r="D76" s="7">
        <f t="shared" si="81"/>
        <v>-0.93389298458064496</v>
      </c>
      <c r="E76" s="10">
        <f t="shared" si="82"/>
        <v>-3.66645082228571</v>
      </c>
      <c r="F76" s="7" t="s">
        <v>83</v>
      </c>
      <c r="G76" s="1">
        <v>4</v>
      </c>
      <c r="H76" s="9">
        <f t="shared" si="63"/>
        <v>-0.93389298458064496</v>
      </c>
      <c r="I76" s="9">
        <f t="shared" si="64"/>
        <v>272.21610701541931</v>
      </c>
      <c r="J76" s="9">
        <f t="shared" si="65"/>
        <v>1.5420424597945128E-2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0.43167519335632604</v>
      </c>
      <c r="P76" s="9">
        <f t="shared" si="68"/>
        <v>6.6566147699546096E-3</v>
      </c>
      <c r="Q76" s="12">
        <f t="shared" si="69"/>
        <v>1.1981906585918297E-3</v>
      </c>
      <c r="R76" s="9">
        <f t="shared" si="70"/>
        <v>1.9710000000000002E-2</v>
      </c>
      <c r="S76" s="13">
        <f t="shared" si="71"/>
        <v>6.0791002465338896E-2</v>
      </c>
      <c r="T76" s="2">
        <f t="shared" si="72"/>
        <v>0.01</v>
      </c>
      <c r="U76" s="14">
        <f t="shared" si="73"/>
        <v>6.0791002465338895E-4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1.3207910024653388E-2</v>
      </c>
      <c r="AR76" s="9">
        <f t="shared" si="77"/>
        <v>10.950000000000001</v>
      </c>
      <c r="AS76" s="1">
        <f t="shared" si="78"/>
        <v>0.18</v>
      </c>
      <c r="AT76" s="1">
        <f t="shared" si="79"/>
        <v>378.83333333333331</v>
      </c>
      <c r="AU76" s="1">
        <f t="shared" si="80"/>
        <v>66075.995369793469</v>
      </c>
    </row>
    <row r="77" spans="1:48" x14ac:dyDescent="0.15">
      <c r="C77" s="7">
        <v>4</v>
      </c>
      <c r="D77" s="7">
        <f t="shared" si="81"/>
        <v>2.2869220958666698</v>
      </c>
      <c r="E77" s="10">
        <f t="shared" si="82"/>
        <v>-0.93389298458064496</v>
      </c>
      <c r="F77" s="7" t="s">
        <v>83</v>
      </c>
      <c r="G77" s="1">
        <v>5</v>
      </c>
      <c r="H77" s="9">
        <f t="shared" si="63"/>
        <v>2.2869220958666698</v>
      </c>
      <c r="I77" s="9">
        <f t="shared" si="64"/>
        <v>275.43692209586663</v>
      </c>
      <c r="J77" s="9">
        <f t="shared" si="65"/>
        <v>2.3428475354955978E-2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0.40376764965705286</v>
      </c>
      <c r="O77" s="9">
        <f t="shared" si="83"/>
        <v>0.13075092892931856</v>
      </c>
      <c r="P77" s="9">
        <f t="shared" si="68"/>
        <v>3.0632949160581406E-3</v>
      </c>
      <c r="Q77" s="12">
        <f t="shared" si="69"/>
        <v>5.5139308489046527E-4</v>
      </c>
      <c r="R77" s="9">
        <f t="shared" si="70"/>
        <v>1.9710000000000002E-2</v>
      </c>
      <c r="S77" s="13">
        <f t="shared" si="71"/>
        <v>2.7975296037060639E-2</v>
      </c>
      <c r="T77" s="2">
        <f t="shared" si="72"/>
        <v>0.01</v>
      </c>
      <c r="U77" s="14">
        <f t="shared" si="73"/>
        <v>2.7975296037060642E-4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1.2879752960370607E-2</v>
      </c>
      <c r="AR77" s="9">
        <f t="shared" si="77"/>
        <v>10.950000000000001</v>
      </c>
      <c r="AS77" s="1">
        <f t="shared" si="78"/>
        <v>0.18</v>
      </c>
      <c r="AT77" s="1">
        <f t="shared" si="79"/>
        <v>378.83333333333331</v>
      </c>
      <c r="AU77" s="1">
        <f t="shared" si="80"/>
        <v>64434.304548184227</v>
      </c>
    </row>
    <row r="78" spans="1:48" x14ac:dyDescent="0.15">
      <c r="C78" s="7">
        <v>5</v>
      </c>
      <c r="D78" s="7">
        <f t="shared" si="81"/>
        <v>7.3561020713225798</v>
      </c>
      <c r="E78" s="10">
        <f t="shared" si="82"/>
        <v>2.2869220958666698</v>
      </c>
      <c r="F78" s="7" t="s">
        <v>85</v>
      </c>
      <c r="G78" s="1">
        <v>6</v>
      </c>
      <c r="H78" s="9">
        <f t="shared" si="63"/>
        <v>7.3561020713225798</v>
      </c>
      <c r="I78" s="9">
        <f t="shared" si="64"/>
        <v>280.50610207132257</v>
      </c>
      <c r="J78" s="9">
        <f t="shared" si="65"/>
        <v>4.4379942608047E-2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0.23718763401326043</v>
      </c>
      <c r="P78" s="9">
        <f t="shared" si="68"/>
        <v>1.0526373584846954E-2</v>
      </c>
      <c r="Q78" s="12">
        <f t="shared" si="69"/>
        <v>1.8947472452724517E-3</v>
      </c>
      <c r="R78" s="9">
        <f t="shared" si="70"/>
        <v>1.9710000000000002E-2</v>
      </c>
      <c r="S78" s="13">
        <f t="shared" si="71"/>
        <v>9.6131265615040665E-2</v>
      </c>
      <c r="T78" s="2">
        <f t="shared" si="72"/>
        <v>0.01</v>
      </c>
      <c r="U78" s="14">
        <f t="shared" si="73"/>
        <v>9.6131265615040666E-4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1.3561312656150407E-2</v>
      </c>
      <c r="AR78" s="9">
        <f t="shared" si="77"/>
        <v>10.950000000000001</v>
      </c>
      <c r="AS78" s="1">
        <f t="shared" si="78"/>
        <v>0.18</v>
      </c>
      <c r="AT78" s="1">
        <f t="shared" si="79"/>
        <v>378.83333333333331</v>
      </c>
      <c r="AU78" s="1">
        <f t="shared" si="80"/>
        <v>67843.983688829787</v>
      </c>
    </row>
    <row r="79" spans="1:48" x14ac:dyDescent="0.15">
      <c r="C79" s="7">
        <v>6</v>
      </c>
      <c r="D79" s="7">
        <f t="shared" si="81"/>
        <v>11.1305356005667</v>
      </c>
      <c r="E79" s="10">
        <f t="shared" si="82"/>
        <v>7.3561020713225798</v>
      </c>
      <c r="F79" s="7" t="s">
        <v>83</v>
      </c>
      <c r="G79" s="1">
        <v>7</v>
      </c>
      <c r="H79" s="9">
        <f t="shared" si="63"/>
        <v>11.1305356005667</v>
      </c>
      <c r="I79" s="9">
        <f t="shared" si="64"/>
        <v>284.28053560056668</v>
      </c>
      <c r="J79" s="9">
        <f t="shared" si="65"/>
        <v>7.036227639511454E-2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0.33616126042841343</v>
      </c>
      <c r="P79" s="9">
        <f t="shared" si="68"/>
        <v>2.3653071519594105E-2</v>
      </c>
      <c r="Q79" s="12">
        <f t="shared" si="69"/>
        <v>4.2575528735269387E-3</v>
      </c>
      <c r="R79" s="9">
        <f t="shared" si="70"/>
        <v>1.9710000000000002E-2</v>
      </c>
      <c r="S79" s="13">
        <f t="shared" si="71"/>
        <v>0.21600978556706943</v>
      </c>
      <c r="T79" s="2">
        <f t="shared" si="72"/>
        <v>0.01</v>
      </c>
      <c r="U79" s="14">
        <f t="shared" si="73"/>
        <v>2.1600978556706942E-3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2.3760097855670695E-2</v>
      </c>
      <c r="AR79" s="9">
        <f t="shared" si="77"/>
        <v>10.950000000000001</v>
      </c>
      <c r="AS79" s="1">
        <f t="shared" si="78"/>
        <v>0.18</v>
      </c>
      <c r="AT79" s="1">
        <f t="shared" si="79"/>
        <v>378.83333333333331</v>
      </c>
      <c r="AU79" s="1">
        <f t="shared" si="80"/>
        <v>118866.05170437151</v>
      </c>
    </row>
    <row r="80" spans="1:48" x14ac:dyDescent="0.15">
      <c r="C80" s="7">
        <v>7</v>
      </c>
      <c r="D80" s="7">
        <f t="shared" si="81"/>
        <v>13.3750431132258</v>
      </c>
      <c r="E80" s="10">
        <f t="shared" si="82"/>
        <v>11.1305356005667</v>
      </c>
      <c r="F80" s="7" t="s">
        <v>83</v>
      </c>
      <c r="G80" s="1">
        <v>8</v>
      </c>
      <c r="H80" s="9">
        <f t="shared" si="63"/>
        <v>13.3750431132258</v>
      </c>
      <c r="I80" s="9">
        <f t="shared" si="64"/>
        <v>286.52504311322576</v>
      </c>
      <c r="J80" s="9">
        <f t="shared" si="65"/>
        <v>9.2015887626115012E-2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0.42200818890881936</v>
      </c>
      <c r="P80" s="9">
        <f t="shared" si="68"/>
        <v>3.8831458087934236E-2</v>
      </c>
      <c r="Q80" s="12">
        <f t="shared" si="69"/>
        <v>6.9896624558281623E-3</v>
      </c>
      <c r="R80" s="9">
        <f t="shared" si="70"/>
        <v>1.9710000000000002E-2</v>
      </c>
      <c r="S80" s="13">
        <f t="shared" si="71"/>
        <v>0.35462518801766424</v>
      </c>
      <c r="T80" s="2">
        <f t="shared" si="72"/>
        <v>0.01</v>
      </c>
      <c r="U80" s="14">
        <f t="shared" si="73"/>
        <v>3.5462518801766423E-3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2.5146251880176645E-2</v>
      </c>
      <c r="AR80" s="9">
        <f t="shared" si="77"/>
        <v>10.950000000000001</v>
      </c>
      <c r="AS80" s="1">
        <f t="shared" si="78"/>
        <v>0.18</v>
      </c>
      <c r="AT80" s="1">
        <f t="shared" si="79"/>
        <v>378.83333333333331</v>
      </c>
      <c r="AU80" s="1">
        <f t="shared" si="80"/>
        <v>125800.64671100878</v>
      </c>
    </row>
    <row r="81" spans="1:48" x14ac:dyDescent="0.15">
      <c r="C81" s="7">
        <v>8</v>
      </c>
      <c r="D81" s="7">
        <f t="shared" si="81"/>
        <v>14.6140070948387</v>
      </c>
      <c r="E81" s="10">
        <f t="shared" si="82"/>
        <v>13.3750431132258</v>
      </c>
      <c r="F81" s="7" t="s">
        <v>83</v>
      </c>
      <c r="G81" s="1">
        <v>9</v>
      </c>
      <c r="H81" s="9">
        <f t="shared" si="63"/>
        <v>14.6140070948387</v>
      </c>
      <c r="I81" s="9">
        <f t="shared" si="64"/>
        <v>287.76400709483869</v>
      </c>
      <c r="J81" s="9">
        <f t="shared" si="65"/>
        <v>0.1065134978402992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0.49267673082088509</v>
      </c>
      <c r="P81" s="9">
        <f t="shared" si="68"/>
        <v>5.2476721904256014E-2</v>
      </c>
      <c r="Q81" s="12">
        <f t="shared" si="69"/>
        <v>9.4458099427660817E-3</v>
      </c>
      <c r="R81" s="9">
        <f t="shared" si="70"/>
        <v>1.9710000000000002E-2</v>
      </c>
      <c r="S81" s="13">
        <f t="shared" si="71"/>
        <v>0.4792394694452603</v>
      </c>
      <c r="T81" s="2">
        <f t="shared" si="72"/>
        <v>0.01</v>
      </c>
      <c r="U81" s="14">
        <f t="shared" si="73"/>
        <v>4.7923946944526032E-3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2.6392394694452606E-2</v>
      </c>
      <c r="AR81" s="9">
        <f t="shared" si="77"/>
        <v>10.950000000000001</v>
      </c>
      <c r="AS81" s="1">
        <f t="shared" si="78"/>
        <v>0.18</v>
      </c>
      <c r="AT81" s="1">
        <f t="shared" si="79"/>
        <v>378.83333333333331</v>
      </c>
      <c r="AU81" s="1">
        <f t="shared" si="80"/>
        <v>132034.79932656317</v>
      </c>
    </row>
    <row r="82" spans="1:48" x14ac:dyDescent="0.15">
      <c r="C82" s="7">
        <v>9</v>
      </c>
      <c r="D82" s="7">
        <f t="shared" si="81"/>
        <v>10.439339120833299</v>
      </c>
      <c r="E82" s="10">
        <f t="shared" si="82"/>
        <v>14.6140070948387</v>
      </c>
      <c r="F82" s="7" t="s">
        <v>83</v>
      </c>
      <c r="G82" s="1">
        <v>10</v>
      </c>
      <c r="H82" s="9">
        <f t="shared" si="63"/>
        <v>10.439339120833299</v>
      </c>
      <c r="I82" s="9">
        <f t="shared" si="64"/>
        <v>283.5893391208333</v>
      </c>
      <c r="J82" s="9">
        <f t="shared" si="65"/>
        <v>6.4726952589294298E-2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0.54970000891662907</v>
      </c>
      <c r="P82" s="9">
        <f t="shared" si="68"/>
        <v>3.5580406415481304E-2</v>
      </c>
      <c r="Q82" s="12">
        <f t="shared" si="69"/>
        <v>6.4044731547866348E-3</v>
      </c>
      <c r="R82" s="9">
        <f t="shared" si="70"/>
        <v>1.9710000000000002E-2</v>
      </c>
      <c r="S82" s="13">
        <f t="shared" si="71"/>
        <v>0.32493521840622192</v>
      </c>
      <c r="T82" s="2">
        <f t="shared" si="72"/>
        <v>0.01</v>
      </c>
      <c r="U82" s="14">
        <f t="shared" si="73"/>
        <v>3.2493521840622191E-3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2.4849352184062222E-2</v>
      </c>
      <c r="AR82" s="9">
        <f t="shared" si="77"/>
        <v>10.950000000000001</v>
      </c>
      <c r="AS82" s="1">
        <f t="shared" si="78"/>
        <v>0.18</v>
      </c>
      <c r="AT82" s="1">
        <f t="shared" si="79"/>
        <v>378.83333333333331</v>
      </c>
      <c r="AU82" s="1">
        <f t="shared" si="80"/>
        <v>124315.32898026019</v>
      </c>
    </row>
    <row r="83" spans="1:48" x14ac:dyDescent="0.15">
      <c r="C83" s="7">
        <v>10</v>
      </c>
      <c r="D83" s="7">
        <f t="shared" si="81"/>
        <v>2.90415806722581</v>
      </c>
      <c r="E83" s="10">
        <f t="shared" si="82"/>
        <v>10.439339120833299</v>
      </c>
      <c r="F83" s="7" t="s">
        <v>83</v>
      </c>
      <c r="G83" s="1">
        <v>11</v>
      </c>
      <c r="H83" s="9">
        <f t="shared" si="63"/>
        <v>2.90415806722581</v>
      </c>
      <c r="I83" s="9">
        <f t="shared" si="64"/>
        <v>276.05415806722579</v>
      </c>
      <c r="J83" s="9">
        <f t="shared" si="65"/>
        <v>2.5355428149266324E-2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0.48841362237609032</v>
      </c>
      <c r="O83" s="9">
        <f t="shared" si="83"/>
        <v>0.13520598012505747</v>
      </c>
      <c r="P83" s="9">
        <f t="shared" si="68"/>
        <v>3.4282055144120253E-3</v>
      </c>
      <c r="Q83" s="12">
        <f t="shared" si="69"/>
        <v>6.1707699259416456E-4</v>
      </c>
      <c r="R83" s="9">
        <f t="shared" si="70"/>
        <v>1.9710000000000002E-2</v>
      </c>
      <c r="S83" s="13">
        <f t="shared" si="71"/>
        <v>3.1307812917004796E-2</v>
      </c>
      <c r="T83" s="2">
        <f t="shared" si="72"/>
        <v>0.01</v>
      </c>
      <c r="U83" s="14">
        <f t="shared" si="73"/>
        <v>3.1307812917004798E-4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1.2913078129170048E-2</v>
      </c>
      <c r="AR83" s="9">
        <f t="shared" si="77"/>
        <v>10.950000000000001</v>
      </c>
      <c r="AS83" s="1">
        <f t="shared" si="78"/>
        <v>0.18</v>
      </c>
      <c r="AT83" s="1">
        <f t="shared" si="79"/>
        <v>378.83333333333331</v>
      </c>
      <c r="AU83" s="1">
        <f t="shared" si="80"/>
        <v>64601.022347985956</v>
      </c>
    </row>
    <row r="84" spans="1:48" x14ac:dyDescent="0.15">
      <c r="C84" s="7">
        <v>11</v>
      </c>
      <c r="D84" s="7">
        <f t="shared" si="81"/>
        <v>0.64932151163333296</v>
      </c>
      <c r="E84" s="10">
        <f t="shared" si="82"/>
        <v>2.90415806722581</v>
      </c>
      <c r="F84" s="7" t="s">
        <v>85</v>
      </c>
      <c r="G84" s="1">
        <v>12</v>
      </c>
      <c r="H84" s="9">
        <f t="shared" si="63"/>
        <v>0.64932151163333296</v>
      </c>
      <c r="I84" s="9">
        <f t="shared" si="64"/>
        <v>273.79932151163331</v>
      </c>
      <c r="J84" s="9">
        <f t="shared" si="65"/>
        <v>1.8963591517693886E-2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0.24127777461064545</v>
      </c>
      <c r="P84" s="9">
        <f t="shared" si="68"/>
        <v>4.5754931600144938E-3</v>
      </c>
      <c r="Q84" s="12">
        <f t="shared" si="69"/>
        <v>8.235887688026088E-4</v>
      </c>
      <c r="R84" s="9">
        <f t="shared" si="70"/>
        <v>1.9710000000000002E-2</v>
      </c>
      <c r="S84" s="13">
        <f t="shared" si="71"/>
        <v>4.1785325662232815E-2</v>
      </c>
      <c r="T84" s="2">
        <f t="shared" si="72"/>
        <v>0.01</v>
      </c>
      <c r="U84" s="14">
        <f t="shared" si="73"/>
        <v>4.1785325662232814E-4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1.3017853256622329E-2</v>
      </c>
      <c r="AR84" s="9">
        <f t="shared" si="77"/>
        <v>10.950000000000001</v>
      </c>
      <c r="AS84" s="1">
        <f t="shared" si="78"/>
        <v>0.18</v>
      </c>
      <c r="AT84" s="1">
        <f t="shared" si="79"/>
        <v>378.83333333333331</v>
      </c>
      <c r="AU84" s="1">
        <f t="shared" si="80"/>
        <v>65125.187096495298</v>
      </c>
      <c r="AV84" s="1">
        <f>SUM(AU73:AU84)</f>
        <v>1021091.2565892077</v>
      </c>
    </row>
    <row r="85" spans="1:48" x14ac:dyDescent="0.15">
      <c r="C85" s="7">
        <v>12</v>
      </c>
      <c r="D85" s="7">
        <f t="shared" si="81"/>
        <v>-3.02746309348387</v>
      </c>
      <c r="E85" s="10">
        <f t="shared" si="82"/>
        <v>0.64932151163333296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-1.24950380780645</v>
      </c>
      <c r="E89" s="7"/>
      <c r="F89" s="7"/>
      <c r="G89" s="1">
        <v>1</v>
      </c>
      <c r="H89" s="9">
        <f t="shared" ref="H89:H100" si="84">E90</f>
        <v>-1.24950380780645</v>
      </c>
      <c r="I89" s="9">
        <f t="shared" ref="I89:I100" si="85">H89+273.15</f>
        <v>271.90049619219354</v>
      </c>
      <c r="J89" s="9">
        <f t="shared" ref="J89:J100" si="86">EXP(($C$15*(I89-$C$13))/($C$16*I89*$C$13))</f>
        <v>1.4793297328637761E-2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7.84825104851887E-2</v>
      </c>
      <c r="Q89" s="12">
        <f t="shared" ref="Q89:Q100" si="90">P89*$B$91</f>
        <v>3.5317129718334915E-2</v>
      </c>
      <c r="R89" s="9">
        <f t="shared" ref="R89:R100" si="91">L89*$B$91</f>
        <v>2.3873737500000001</v>
      </c>
      <c r="S89" s="13">
        <f t="shared" ref="S89:S100" si="92">Q89/R89</f>
        <v>1.4793297328637761E-2</v>
      </c>
      <c r="T89" s="2">
        <f t="shared" ref="T89:T100" si="93">$B$90/100</f>
        <v>0.51</v>
      </c>
      <c r="U89" s="14">
        <f t="shared" ref="U89:U100" si="94">S89*T89</f>
        <v>7.5445816376052584E-3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3.2611691363737982E-2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103552.75</v>
      </c>
      <c r="AN89" s="1">
        <f t="shared" ref="AN89:AN100" si="99">AM89*10000*AK89*AJ89</f>
        <v>351295579.33616877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-8.4699847458064497</v>
      </c>
      <c r="E90" s="10">
        <f t="shared" ref="E90:E101" si="101">D89</f>
        <v>-1.24950380780645</v>
      </c>
      <c r="F90" s="7" t="s">
        <v>83</v>
      </c>
      <c r="G90" s="1">
        <v>2</v>
      </c>
      <c r="H90" s="9">
        <f t="shared" si="84"/>
        <v>-8.4699847458064497</v>
      </c>
      <c r="I90" s="9">
        <f t="shared" si="85"/>
        <v>264.68001525419351</v>
      </c>
      <c r="J90" s="9">
        <f t="shared" si="86"/>
        <v>5.5693189689176113E-3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10.532067489514811</v>
      </c>
      <c r="P90" s="9">
        <f t="shared" si="89"/>
        <v>5.8656443251275323E-2</v>
      </c>
      <c r="Q90" s="12">
        <f t="shared" si="90"/>
        <v>2.6395399463073895E-2</v>
      </c>
      <c r="R90" s="9">
        <f t="shared" si="91"/>
        <v>2.3873737500000001</v>
      </c>
      <c r="S90" s="13">
        <f t="shared" si="92"/>
        <v>1.1056249346410002E-2</v>
      </c>
      <c r="T90" s="2">
        <f t="shared" si="93"/>
        <v>0.51</v>
      </c>
      <c r="U90" s="14">
        <f t="shared" si="94"/>
        <v>5.6386871666691011E-3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3.2037064180750731E-2</v>
      </c>
      <c r="AK90" s="9">
        <f t="shared" si="96"/>
        <v>10.4025</v>
      </c>
      <c r="AL90" s="1">
        <f t="shared" si="97"/>
        <v>0.45</v>
      </c>
      <c r="AM90" s="17">
        <f t="shared" si="98"/>
        <v>103552.75</v>
      </c>
      <c r="AN90" s="1">
        <f t="shared" si="99"/>
        <v>345105652.32814252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-3.66645082228571</v>
      </c>
      <c r="E91" s="10">
        <f t="shared" si="101"/>
        <v>-8.4699847458064497</v>
      </c>
      <c r="F91" s="7" t="s">
        <v>83</v>
      </c>
      <c r="G91" s="1">
        <v>3</v>
      </c>
      <c r="H91" s="9">
        <f t="shared" si="84"/>
        <v>-3.66645082228571</v>
      </c>
      <c r="I91" s="9">
        <f t="shared" si="85"/>
        <v>269.48354917771428</v>
      </c>
      <c r="J91" s="9">
        <f t="shared" si="86"/>
        <v>1.0729532716041998E-2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15.778686046263536</v>
      </c>
      <c r="P91" s="9">
        <f t="shared" si="89"/>
        <v>0.16929792814953998</v>
      </c>
      <c r="Q91" s="12">
        <f t="shared" si="90"/>
        <v>7.6184067667292993E-2</v>
      </c>
      <c r="R91" s="9">
        <f t="shared" si="91"/>
        <v>2.3873737500000001</v>
      </c>
      <c r="S91" s="13">
        <f t="shared" si="92"/>
        <v>3.1911244591381213E-2</v>
      </c>
      <c r="T91" s="2">
        <f t="shared" si="93"/>
        <v>0.51</v>
      </c>
      <c r="U91" s="14">
        <f t="shared" si="94"/>
        <v>1.6274734741604419E-2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3.5243832524593732E-2</v>
      </c>
      <c r="AK91" s="9">
        <f t="shared" si="96"/>
        <v>10.4025</v>
      </c>
      <c r="AL91" s="1">
        <f t="shared" si="97"/>
        <v>0.45</v>
      </c>
      <c r="AM91" s="17">
        <f t="shared" si="98"/>
        <v>103552.75</v>
      </c>
      <c r="AN91" s="1">
        <f t="shared" si="99"/>
        <v>379649200.8544184</v>
      </c>
    </row>
    <row r="92" spans="1:48" x14ac:dyDescent="0.15">
      <c r="C92" s="7">
        <v>3</v>
      </c>
      <c r="D92" s="7">
        <f t="shared" si="100"/>
        <v>-0.93389298458064496</v>
      </c>
      <c r="E92" s="10">
        <f t="shared" si="101"/>
        <v>-3.66645082228571</v>
      </c>
      <c r="F92" s="7" t="s">
        <v>83</v>
      </c>
      <c r="G92" s="1">
        <v>4</v>
      </c>
      <c r="H92" s="9">
        <f t="shared" si="84"/>
        <v>-0.93389298458064496</v>
      </c>
      <c r="I92" s="9">
        <f t="shared" si="85"/>
        <v>272.21610701541931</v>
      </c>
      <c r="J92" s="9">
        <f t="shared" si="86"/>
        <v>1.5420424597945128E-2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20.914663118113996</v>
      </c>
      <c r="P92" s="9">
        <f t="shared" si="89"/>
        <v>0.32251298560430081</v>
      </c>
      <c r="Q92" s="12">
        <f t="shared" si="90"/>
        <v>0.14513084352193537</v>
      </c>
      <c r="R92" s="9">
        <f t="shared" si="91"/>
        <v>2.3873737500000001</v>
      </c>
      <c r="S92" s="13">
        <f t="shared" si="92"/>
        <v>6.0791002465338896E-2</v>
      </c>
      <c r="T92" s="2">
        <f t="shared" si="93"/>
        <v>0.51</v>
      </c>
      <c r="U92" s="14">
        <f t="shared" si="94"/>
        <v>3.1003411257322838E-2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3.9684528494082834E-2</v>
      </c>
      <c r="AK92" s="9">
        <f t="shared" si="96"/>
        <v>10.4025</v>
      </c>
      <c r="AL92" s="1">
        <f t="shared" si="97"/>
        <v>0.45</v>
      </c>
      <c r="AM92" s="17">
        <f t="shared" si="98"/>
        <v>103552.75</v>
      </c>
      <c r="AN92" s="1">
        <f t="shared" si="99"/>
        <v>427484710.08507657</v>
      </c>
    </row>
    <row r="93" spans="1:48" x14ac:dyDescent="0.15">
      <c r="C93" s="7">
        <v>4</v>
      </c>
      <c r="D93" s="7">
        <f t="shared" si="100"/>
        <v>2.2869220958666698</v>
      </c>
      <c r="E93" s="10">
        <f t="shared" si="101"/>
        <v>-0.93389298458064496</v>
      </c>
      <c r="F93" s="7" t="s">
        <v>83</v>
      </c>
      <c r="G93" s="1">
        <v>5</v>
      </c>
      <c r="H93" s="9">
        <f t="shared" si="84"/>
        <v>2.2869220958666698</v>
      </c>
      <c r="I93" s="9">
        <f t="shared" si="85"/>
        <v>275.43692209586663</v>
      </c>
      <c r="J93" s="9">
        <f t="shared" si="86"/>
        <v>2.3428475354955978E-2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19.562542625884209</v>
      </c>
      <c r="O93" s="9">
        <f t="shared" si="102"/>
        <v>6.3348825066254832</v>
      </c>
      <c r="P93" s="9">
        <f t="shared" si="89"/>
        <v>0.14841663868301688</v>
      </c>
      <c r="Q93" s="12">
        <f t="shared" si="90"/>
        <v>6.6787487407357599E-2</v>
      </c>
      <c r="R93" s="9">
        <f t="shared" si="91"/>
        <v>2.3873737500000001</v>
      </c>
      <c r="S93" s="13">
        <f t="shared" si="92"/>
        <v>2.7975296037060639E-2</v>
      </c>
      <c r="T93" s="2">
        <f t="shared" si="93"/>
        <v>0.51</v>
      </c>
      <c r="U93" s="14">
        <f t="shared" si="94"/>
        <v>1.4267400978900927E-2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2.7212621395138629E-2</v>
      </c>
      <c r="AK93" s="9">
        <f t="shared" si="96"/>
        <v>10.4025</v>
      </c>
      <c r="AL93" s="1">
        <f t="shared" si="97"/>
        <v>0.45</v>
      </c>
      <c r="AM93" s="17">
        <f t="shared" si="98"/>
        <v>103552.75</v>
      </c>
      <c r="AN93" s="1">
        <f t="shared" si="99"/>
        <v>293136393.68275034</v>
      </c>
    </row>
    <row r="94" spans="1:48" x14ac:dyDescent="0.15">
      <c r="C94" s="7">
        <v>5</v>
      </c>
      <c r="D94" s="7">
        <f t="shared" si="100"/>
        <v>7.3561020713225798</v>
      </c>
      <c r="E94" s="10">
        <f t="shared" si="101"/>
        <v>2.2869220958666698</v>
      </c>
      <c r="F94" s="7" t="s">
        <v>85</v>
      </c>
      <c r="G94" s="1">
        <v>6</v>
      </c>
      <c r="H94" s="9">
        <f t="shared" si="84"/>
        <v>7.3561020713225798</v>
      </c>
      <c r="I94" s="9">
        <f t="shared" si="85"/>
        <v>280.50610207132257</v>
      </c>
      <c r="J94" s="9">
        <f t="shared" si="86"/>
        <v>4.4379942608047E-2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11.491740867942466</v>
      </c>
      <c r="P94" s="9">
        <f t="shared" si="89"/>
        <v>0.51000280018583488</v>
      </c>
      <c r="Q94" s="12">
        <f t="shared" si="90"/>
        <v>0.2295012600836257</v>
      </c>
      <c r="R94" s="9">
        <f t="shared" si="91"/>
        <v>2.3873737500000001</v>
      </c>
      <c r="S94" s="13">
        <f t="shared" si="92"/>
        <v>9.6131265615040665E-2</v>
      </c>
      <c r="T94" s="2">
        <f t="shared" si="93"/>
        <v>0.51</v>
      </c>
      <c r="U94" s="14">
        <f t="shared" si="94"/>
        <v>4.9026945463670743E-2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4.0910624057296736E-2</v>
      </c>
      <c r="AK94" s="9">
        <f t="shared" si="96"/>
        <v>10.4025</v>
      </c>
      <c r="AL94" s="1">
        <f t="shared" si="97"/>
        <v>0.45</v>
      </c>
      <c r="AM94" s="17">
        <f t="shared" si="98"/>
        <v>103552.75</v>
      </c>
      <c r="AN94" s="1">
        <f t="shared" si="99"/>
        <v>440692303.2269541</v>
      </c>
    </row>
    <row r="95" spans="1:48" x14ac:dyDescent="0.15">
      <c r="C95" s="7">
        <v>6</v>
      </c>
      <c r="D95" s="7">
        <f t="shared" si="100"/>
        <v>11.1305356005667</v>
      </c>
      <c r="E95" s="10">
        <f t="shared" si="101"/>
        <v>7.3561020713225798</v>
      </c>
      <c r="F95" s="7" t="s">
        <v>83</v>
      </c>
      <c r="G95" s="1">
        <v>7</v>
      </c>
      <c r="H95" s="9">
        <f t="shared" si="84"/>
        <v>11.1305356005667</v>
      </c>
      <c r="I95" s="9">
        <f t="shared" si="85"/>
        <v>284.28053560056668</v>
      </c>
      <c r="J95" s="9">
        <f t="shared" si="86"/>
        <v>7.036227639511454E-2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16.287013067756632</v>
      </c>
      <c r="P95" s="9">
        <f t="shared" si="89"/>
        <v>1.1459913151243346</v>
      </c>
      <c r="Q95" s="12">
        <f t="shared" si="90"/>
        <v>0.51569609180595055</v>
      </c>
      <c r="R95" s="9">
        <f t="shared" si="91"/>
        <v>2.3873737500000001</v>
      </c>
      <c r="S95" s="13">
        <f t="shared" si="92"/>
        <v>0.21600978556706948</v>
      </c>
      <c r="T95" s="2">
        <f t="shared" si="93"/>
        <v>0.51</v>
      </c>
      <c r="U95" s="14">
        <f t="shared" si="94"/>
        <v>0.11016499063920544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7.9669744677720436E-2</v>
      </c>
      <c r="AK95" s="9">
        <f t="shared" si="96"/>
        <v>10.4025</v>
      </c>
      <c r="AL95" s="1">
        <f t="shared" si="97"/>
        <v>0.45</v>
      </c>
      <c r="AM95" s="17">
        <f t="shared" si="98"/>
        <v>103552.75</v>
      </c>
      <c r="AN95" s="1">
        <f t="shared" si="99"/>
        <v>858208450.45911419</v>
      </c>
    </row>
    <row r="96" spans="1:48" x14ac:dyDescent="0.15">
      <c r="C96" s="7">
        <v>7</v>
      </c>
      <c r="D96" s="7">
        <f t="shared" si="100"/>
        <v>13.3750431132258</v>
      </c>
      <c r="E96" s="10">
        <f t="shared" si="101"/>
        <v>11.1305356005667</v>
      </c>
      <c r="F96" s="7" t="s">
        <v>83</v>
      </c>
      <c r="G96" s="1">
        <v>8</v>
      </c>
      <c r="H96" s="9">
        <f t="shared" si="84"/>
        <v>13.3750431132258</v>
      </c>
      <c r="I96" s="9">
        <f t="shared" si="85"/>
        <v>286.52504311322576</v>
      </c>
      <c r="J96" s="9">
        <f t="shared" si="86"/>
        <v>9.2015887626115012E-2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20.4462967526323</v>
      </c>
      <c r="P96" s="9">
        <f t="shared" si="89"/>
        <v>1.881384144360414</v>
      </c>
      <c r="Q96" s="12">
        <f t="shared" si="90"/>
        <v>0.84662286496218631</v>
      </c>
      <c r="R96" s="9">
        <f t="shared" si="91"/>
        <v>2.3873737500000001</v>
      </c>
      <c r="S96" s="13">
        <f t="shared" si="92"/>
        <v>0.35462518801766429</v>
      </c>
      <c r="T96" s="2">
        <f t="shared" si="93"/>
        <v>0.51</v>
      </c>
      <c r="U96" s="14">
        <f t="shared" si="94"/>
        <v>0.1808588458890088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0.10098394203553615</v>
      </c>
      <c r="AK96" s="9">
        <f t="shared" si="96"/>
        <v>10.4025</v>
      </c>
      <c r="AL96" s="1">
        <f t="shared" si="97"/>
        <v>0.45</v>
      </c>
      <c r="AM96" s="17">
        <f t="shared" si="98"/>
        <v>103552.75</v>
      </c>
      <c r="AN96" s="1">
        <f t="shared" si="99"/>
        <v>1087806579.0991087</v>
      </c>
    </row>
    <row r="97" spans="1:50" x14ac:dyDescent="0.15">
      <c r="C97" s="7">
        <v>8</v>
      </c>
      <c r="D97" s="7">
        <f t="shared" si="100"/>
        <v>14.6140070948387</v>
      </c>
      <c r="E97" s="10">
        <f t="shared" si="101"/>
        <v>13.3750431132258</v>
      </c>
      <c r="F97" s="7" t="s">
        <v>83</v>
      </c>
      <c r="G97" s="1">
        <v>9</v>
      </c>
      <c r="H97" s="9">
        <f t="shared" si="84"/>
        <v>14.6140070948387</v>
      </c>
      <c r="I97" s="9">
        <f t="shared" si="85"/>
        <v>287.76400709483869</v>
      </c>
      <c r="J97" s="9">
        <f t="shared" si="86"/>
        <v>0.1065134978402992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23.870187608271888</v>
      </c>
      <c r="P97" s="9">
        <f t="shared" si="89"/>
        <v>2.5424971762612043</v>
      </c>
      <c r="Q97" s="12">
        <f t="shared" si="90"/>
        <v>1.1441237293175419</v>
      </c>
      <c r="R97" s="9">
        <f t="shared" si="91"/>
        <v>2.3873737500000001</v>
      </c>
      <c r="S97" s="13">
        <f t="shared" si="92"/>
        <v>0.47923946944526047</v>
      </c>
      <c r="T97" s="2">
        <f t="shared" si="93"/>
        <v>0.51</v>
      </c>
      <c r="U97" s="14">
        <f t="shared" si="94"/>
        <v>0.24441212941708285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0.12014525701925048</v>
      </c>
      <c r="AK97" s="9">
        <f t="shared" si="96"/>
        <v>10.4025</v>
      </c>
      <c r="AL97" s="1">
        <f t="shared" si="97"/>
        <v>0.45</v>
      </c>
      <c r="AM97" s="17">
        <f t="shared" si="98"/>
        <v>103552.75</v>
      </c>
      <c r="AN97" s="1">
        <f t="shared" si="99"/>
        <v>1294213697.7293148</v>
      </c>
    </row>
    <row r="98" spans="1:50" x14ac:dyDescent="0.15">
      <c r="C98" s="7">
        <v>9</v>
      </c>
      <c r="D98" s="7">
        <f t="shared" si="100"/>
        <v>10.439339120833299</v>
      </c>
      <c r="E98" s="10">
        <f t="shared" si="101"/>
        <v>14.6140070948387</v>
      </c>
      <c r="F98" s="7" t="s">
        <v>83</v>
      </c>
      <c r="G98" s="1">
        <v>10</v>
      </c>
      <c r="H98" s="9">
        <f t="shared" si="84"/>
        <v>10.439339120833299</v>
      </c>
      <c r="I98" s="9">
        <f t="shared" si="85"/>
        <v>283.5893391208333</v>
      </c>
      <c r="J98" s="9">
        <f t="shared" si="86"/>
        <v>6.4726952589294298E-2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26.632965432010682</v>
      </c>
      <c r="P98" s="9">
        <f t="shared" si="89"/>
        <v>1.7238706908300694</v>
      </c>
      <c r="Q98" s="12">
        <f t="shared" si="90"/>
        <v>0.77574181087353122</v>
      </c>
      <c r="R98" s="9">
        <f t="shared" si="91"/>
        <v>2.3873737500000001</v>
      </c>
      <c r="S98" s="13">
        <f t="shared" si="92"/>
        <v>0.32493521840622197</v>
      </c>
      <c r="T98" s="2">
        <f t="shared" si="93"/>
        <v>0.51</v>
      </c>
      <c r="U98" s="14">
        <f t="shared" si="94"/>
        <v>0.16571696138717321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9.3212663858232708E-2</v>
      </c>
      <c r="AK98" s="9">
        <f t="shared" si="96"/>
        <v>10.4025</v>
      </c>
      <c r="AL98" s="1">
        <f t="shared" si="97"/>
        <v>0.45</v>
      </c>
      <c r="AM98" s="17">
        <f t="shared" si="98"/>
        <v>103552.75</v>
      </c>
      <c r="AN98" s="1">
        <f t="shared" si="99"/>
        <v>1004093789.1358768</v>
      </c>
    </row>
    <row r="99" spans="1:50" x14ac:dyDescent="0.15">
      <c r="C99" s="7">
        <v>10</v>
      </c>
      <c r="D99" s="7">
        <f t="shared" si="100"/>
        <v>2.90415806722581</v>
      </c>
      <c r="E99" s="10">
        <f t="shared" si="101"/>
        <v>10.439339120833299</v>
      </c>
      <c r="F99" s="7" t="s">
        <v>83</v>
      </c>
      <c r="G99" s="1">
        <v>11</v>
      </c>
      <c r="H99" s="9">
        <f t="shared" si="84"/>
        <v>2.90415806722581</v>
      </c>
      <c r="I99" s="9">
        <f t="shared" si="85"/>
        <v>276.05415806722579</v>
      </c>
      <c r="J99" s="9">
        <f t="shared" si="86"/>
        <v>2.5355428149266324E-2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23.663640004121586</v>
      </c>
      <c r="O99" s="9">
        <f t="shared" si="102"/>
        <v>6.5507297370590258</v>
      </c>
      <c r="P99" s="9">
        <f t="shared" si="89"/>
        <v>0.16609655717326241</v>
      </c>
      <c r="Q99" s="12">
        <f t="shared" si="90"/>
        <v>7.4743450727968092E-2</v>
      </c>
      <c r="R99" s="9">
        <f t="shared" si="91"/>
        <v>2.3873737500000001</v>
      </c>
      <c r="S99" s="13">
        <f t="shared" si="92"/>
        <v>3.1307812917004761E-2</v>
      </c>
      <c r="T99" s="2">
        <f t="shared" si="93"/>
        <v>0.51</v>
      </c>
      <c r="U99" s="14">
        <f t="shared" si="94"/>
        <v>1.5966984587672428E-2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3.5151045853183238E-2</v>
      </c>
      <c r="AK99" s="9">
        <f t="shared" si="96"/>
        <v>10.4025</v>
      </c>
      <c r="AL99" s="1">
        <f t="shared" si="97"/>
        <v>0.45</v>
      </c>
      <c r="AM99" s="17">
        <f t="shared" si="98"/>
        <v>103552.75</v>
      </c>
      <c r="AN99" s="1">
        <f t="shared" si="99"/>
        <v>378649695.88780177</v>
      </c>
    </row>
    <row r="100" spans="1:50" x14ac:dyDescent="0.15">
      <c r="C100" s="7">
        <v>11</v>
      </c>
      <c r="D100" s="7">
        <f t="shared" si="100"/>
        <v>0.64932151163333296</v>
      </c>
      <c r="E100" s="10">
        <f t="shared" si="101"/>
        <v>2.90415806722581</v>
      </c>
      <c r="F100" s="7" t="s">
        <v>85</v>
      </c>
      <c r="G100" s="1">
        <v>12</v>
      </c>
      <c r="H100" s="9">
        <f t="shared" si="84"/>
        <v>0.64932151163333296</v>
      </c>
      <c r="I100" s="9">
        <f t="shared" si="85"/>
        <v>273.79932151163331</v>
      </c>
      <c r="J100" s="9">
        <f t="shared" si="86"/>
        <v>1.8963591517693886E-2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11.689908179885764</v>
      </c>
      <c r="P100" s="9">
        <f t="shared" si="89"/>
        <v>0.22168264360270204</v>
      </c>
      <c r="Q100" s="12">
        <f t="shared" si="90"/>
        <v>9.9757189621215922E-2</v>
      </c>
      <c r="R100" s="9">
        <f t="shared" si="91"/>
        <v>2.3873737500000001</v>
      </c>
      <c r="S100" s="13">
        <f t="shared" si="92"/>
        <v>4.1785325662232788E-2</v>
      </c>
      <c r="T100" s="2">
        <f t="shared" si="93"/>
        <v>0.51</v>
      </c>
      <c r="U100" s="14">
        <f t="shared" si="94"/>
        <v>2.1310516087738721E-2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3.6762120600453224E-2</v>
      </c>
      <c r="AK100" s="9">
        <f t="shared" si="96"/>
        <v>10.4025</v>
      </c>
      <c r="AL100" s="1">
        <f t="shared" si="97"/>
        <v>0.45</v>
      </c>
      <c r="AM100" s="17">
        <f t="shared" si="98"/>
        <v>103552.75</v>
      </c>
      <c r="AN100" s="1">
        <f t="shared" si="99"/>
        <v>396004313.60399282</v>
      </c>
      <c r="AO100" s="1">
        <f>SUM(AN89:AN100)</f>
        <v>7256340365.4287195</v>
      </c>
    </row>
    <row r="101" spans="1:50" x14ac:dyDescent="0.15">
      <c r="C101" s="7">
        <v>12</v>
      </c>
      <c r="D101" s="7">
        <f t="shared" si="100"/>
        <v>-3.02746309348387</v>
      </c>
      <c r="E101" s="10">
        <f t="shared" si="101"/>
        <v>0.64932151163333296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-1.24950380780645</v>
      </c>
      <c r="E105" s="7"/>
      <c r="F105" s="7"/>
      <c r="G105" s="1">
        <v>1</v>
      </c>
      <c r="H105" s="9">
        <f t="shared" ref="H105:H116" si="103">E106</f>
        <v>-1.24950380780645</v>
      </c>
      <c r="I105" s="9">
        <f t="shared" ref="I105:I116" si="104">H105+273.15</f>
        <v>271.90049619219354</v>
      </c>
      <c r="J105" s="9">
        <f t="shared" ref="J105:J116" si="105">EXP(($C$15*(I105-$C$13))/($C$16*I105*$C$13))</f>
        <v>1.4793297328637761E-2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9.584432488188065E-3</v>
      </c>
      <c r="Q105" s="12">
        <f t="shared" ref="Q105:Q116" si="109">P105*$B$107</f>
        <v>2.8753297464564195E-3</v>
      </c>
      <c r="R105" s="9">
        <f t="shared" ref="R105:R116" si="110">L105*$B$107</f>
        <v>0.19436706250000002</v>
      </c>
      <c r="S105" s="13">
        <f t="shared" ref="S105:S116" si="111">Q105/R105</f>
        <v>1.4793297328637763E-2</v>
      </c>
      <c r="T105" s="2">
        <f t="shared" ref="T105:T116" si="112">$B$106/100</f>
        <v>0.01</v>
      </c>
      <c r="U105" s="14">
        <f t="shared" ref="U105:U116" si="113">S105*T105</f>
        <v>1.4793297328637763E-4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5.6379329732863777E-3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6183.333333333333</v>
      </c>
      <c r="AX105" s="1">
        <f t="shared" ref="AX105:AX116" si="120">AW105*10000*AV105*0.67*AU105*AT105</f>
        <v>4539834.7155741323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-8.4699847458064497</v>
      </c>
      <c r="E106" s="10">
        <f t="shared" ref="E106:E117" si="122">D105</f>
        <v>-1.24950380780645</v>
      </c>
      <c r="F106" s="7" t="s">
        <v>83</v>
      </c>
      <c r="G106" s="1">
        <v>2</v>
      </c>
      <c r="H106" s="9">
        <f t="shared" si="103"/>
        <v>-8.4699847458064497</v>
      </c>
      <c r="I106" s="9">
        <f t="shared" si="104"/>
        <v>264.68001525419351</v>
      </c>
      <c r="J106" s="9">
        <f t="shared" si="105"/>
        <v>5.5693189689176113E-3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1.2861959841784789</v>
      </c>
      <c r="P106" s="9">
        <f t="shared" si="108"/>
        <v>7.1632356924308587E-3</v>
      </c>
      <c r="Q106" s="12">
        <f t="shared" si="109"/>
        <v>2.1489707077292576E-3</v>
      </c>
      <c r="R106" s="9">
        <f t="shared" si="110"/>
        <v>0.19436706250000002</v>
      </c>
      <c r="S106" s="13">
        <f t="shared" si="111"/>
        <v>1.1056249346410004E-2</v>
      </c>
      <c r="T106" s="2">
        <f t="shared" si="112"/>
        <v>0.01</v>
      </c>
      <c r="U106" s="14">
        <f t="shared" si="113"/>
        <v>1.1056249346410004E-4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5.6005624934641002E-3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6183.333333333333</v>
      </c>
      <c r="AX106" s="1">
        <f t="shared" si="120"/>
        <v>4509742.8711980637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-3.66645082228571</v>
      </c>
      <c r="E107" s="10">
        <f t="shared" si="122"/>
        <v>-8.4699847458064497</v>
      </c>
      <c r="F107" s="7" t="s">
        <v>83</v>
      </c>
      <c r="G107" s="1">
        <v>3</v>
      </c>
      <c r="H107" s="9">
        <f t="shared" si="103"/>
        <v>-3.66645082228571</v>
      </c>
      <c r="I107" s="9">
        <f t="shared" si="104"/>
        <v>269.48354917771428</v>
      </c>
      <c r="J107" s="9">
        <f t="shared" si="105"/>
        <v>1.0729532716041998E-2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1.9269229568193815</v>
      </c>
      <c r="P107" s="9">
        <f t="shared" si="108"/>
        <v>2.0674982906485936E-2</v>
      </c>
      <c r="Q107" s="12">
        <f t="shared" si="109"/>
        <v>6.2024948719457806E-3</v>
      </c>
      <c r="R107" s="9">
        <f t="shared" si="110"/>
        <v>0.19436706250000002</v>
      </c>
      <c r="S107" s="13">
        <f t="shared" si="111"/>
        <v>3.191124459138122E-2</v>
      </c>
      <c r="T107" s="2">
        <f t="shared" si="112"/>
        <v>0.01</v>
      </c>
      <c r="U107" s="14">
        <f t="shared" si="113"/>
        <v>3.191124459138122E-4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5.8091124459138119E-3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6183.333333333333</v>
      </c>
      <c r="AX107" s="1">
        <f t="shared" si="120"/>
        <v>4677673.6214479469</v>
      </c>
    </row>
    <row r="108" spans="1:50" x14ac:dyDescent="0.15">
      <c r="C108" s="7">
        <v>3</v>
      </c>
      <c r="D108" s="7">
        <f t="shared" si="121"/>
        <v>-0.93389298458064496</v>
      </c>
      <c r="E108" s="10">
        <f t="shared" si="122"/>
        <v>-3.66645082228571</v>
      </c>
      <c r="F108" s="7" t="s">
        <v>83</v>
      </c>
      <c r="G108" s="1">
        <v>4</v>
      </c>
      <c r="H108" s="9">
        <f t="shared" si="103"/>
        <v>-0.93389298458064496</v>
      </c>
      <c r="I108" s="9">
        <f t="shared" si="104"/>
        <v>272.21610701541931</v>
      </c>
      <c r="J108" s="9">
        <f t="shared" si="105"/>
        <v>1.5420424597945128E-2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2.5541381822462288</v>
      </c>
      <c r="P108" s="9">
        <f t="shared" si="108"/>
        <v>3.9385895252060599E-2</v>
      </c>
      <c r="Q108" s="12">
        <f t="shared" si="109"/>
        <v>1.1815768575618179E-2</v>
      </c>
      <c r="R108" s="9">
        <f t="shared" si="110"/>
        <v>0.19436706250000002</v>
      </c>
      <c r="S108" s="13">
        <f t="shared" si="111"/>
        <v>6.0791002465338889E-2</v>
      </c>
      <c r="T108" s="2">
        <f t="shared" si="112"/>
        <v>0.01</v>
      </c>
      <c r="U108" s="14">
        <f t="shared" si="113"/>
        <v>6.0791002465338895E-4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6.0979100246533894E-3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6183.333333333333</v>
      </c>
      <c r="AX108" s="1">
        <f t="shared" si="120"/>
        <v>4910222.1955349222</v>
      </c>
    </row>
    <row r="109" spans="1:50" x14ac:dyDescent="0.15">
      <c r="C109" s="7">
        <v>4</v>
      </c>
      <c r="D109" s="7">
        <f t="shared" si="121"/>
        <v>2.2869220958666698</v>
      </c>
      <c r="E109" s="10">
        <f t="shared" si="122"/>
        <v>-0.93389298458064496</v>
      </c>
      <c r="F109" s="7" t="s">
        <v>83</v>
      </c>
      <c r="G109" s="1">
        <v>5</v>
      </c>
      <c r="H109" s="9">
        <f t="shared" si="103"/>
        <v>2.2869220958666698</v>
      </c>
      <c r="I109" s="9">
        <f t="shared" si="104"/>
        <v>275.43692209586663</v>
      </c>
      <c r="J109" s="9">
        <f t="shared" si="105"/>
        <v>2.3428475354955978E-2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2.3890146726444597</v>
      </c>
      <c r="O109" s="9">
        <f t="shared" si="123"/>
        <v>0.77362782268304198</v>
      </c>
      <c r="P109" s="9">
        <f t="shared" si="108"/>
        <v>1.8124920377637903E-2</v>
      </c>
      <c r="Q109" s="12">
        <f t="shared" si="109"/>
        <v>5.4374761132913703E-3</v>
      </c>
      <c r="R109" s="9">
        <f t="shared" si="110"/>
        <v>0.19436706250000002</v>
      </c>
      <c r="S109" s="13">
        <f t="shared" si="111"/>
        <v>2.797529603706065E-2</v>
      </c>
      <c r="T109" s="2">
        <f t="shared" si="112"/>
        <v>0.01</v>
      </c>
      <c r="U109" s="14">
        <f t="shared" si="113"/>
        <v>2.7975296037060653E-4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5.7697529603706063E-3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6183.333333333333</v>
      </c>
      <c r="AX109" s="1">
        <f t="shared" si="120"/>
        <v>4645980.1693081595</v>
      </c>
    </row>
    <row r="110" spans="1:50" x14ac:dyDescent="0.15">
      <c r="C110" s="7">
        <v>5</v>
      </c>
      <c r="D110" s="7">
        <f t="shared" si="121"/>
        <v>7.3561020713225798</v>
      </c>
      <c r="E110" s="10">
        <f t="shared" si="122"/>
        <v>2.2869220958666698</v>
      </c>
      <c r="F110" s="7" t="s">
        <v>85</v>
      </c>
      <c r="G110" s="1">
        <v>6</v>
      </c>
      <c r="H110" s="9">
        <f t="shared" si="103"/>
        <v>7.3561020713225798</v>
      </c>
      <c r="I110" s="9">
        <f t="shared" si="104"/>
        <v>280.50610207132257</v>
      </c>
      <c r="J110" s="9">
        <f t="shared" si="105"/>
        <v>4.4379942608047E-2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1.4033931106387376</v>
      </c>
      <c r="P110" s="9">
        <f t="shared" si="108"/>
        <v>6.2282505706675727E-2</v>
      </c>
      <c r="Q110" s="12">
        <f t="shared" si="109"/>
        <v>1.8684751712002717E-2</v>
      </c>
      <c r="R110" s="9">
        <f t="shared" si="110"/>
        <v>0.19436706250000002</v>
      </c>
      <c r="S110" s="13">
        <f t="shared" si="111"/>
        <v>9.6131265615040692E-2</v>
      </c>
      <c r="T110" s="2">
        <f t="shared" si="112"/>
        <v>0.01</v>
      </c>
      <c r="U110" s="14">
        <f t="shared" si="113"/>
        <v>9.6131265615040699E-4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6.4513126561504073E-3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6183.333333333333</v>
      </c>
      <c r="AX110" s="1">
        <f t="shared" si="120"/>
        <v>5194792.7185701067</v>
      </c>
    </row>
    <row r="111" spans="1:50" x14ac:dyDescent="0.15">
      <c r="C111" s="7">
        <v>6</v>
      </c>
      <c r="D111" s="7">
        <f t="shared" si="121"/>
        <v>11.1305356005667</v>
      </c>
      <c r="E111" s="10">
        <f t="shared" si="122"/>
        <v>7.3561020713225798</v>
      </c>
      <c r="F111" s="7" t="s">
        <v>83</v>
      </c>
      <c r="G111" s="1">
        <v>7</v>
      </c>
      <c r="H111" s="9">
        <f t="shared" si="103"/>
        <v>11.1305356005667</v>
      </c>
      <c r="I111" s="9">
        <f t="shared" si="104"/>
        <v>284.28053560056668</v>
      </c>
      <c r="J111" s="9">
        <f t="shared" si="105"/>
        <v>7.036227639511454E-2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1.9890008132653954</v>
      </c>
      <c r="P111" s="9">
        <f t="shared" si="108"/>
        <v>0.13995062497308736</v>
      </c>
      <c r="Q111" s="12">
        <f t="shared" si="109"/>
        <v>4.1985187491926208E-2</v>
      </c>
      <c r="R111" s="9">
        <f t="shared" si="110"/>
        <v>0.19436706250000002</v>
      </c>
      <c r="S111" s="13">
        <f t="shared" si="111"/>
        <v>0.21600978556706954</v>
      </c>
      <c r="T111" s="2">
        <f t="shared" si="112"/>
        <v>0.01</v>
      </c>
      <c r="U111" s="14">
        <f t="shared" si="113"/>
        <v>2.1600978556706955E-3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1.2110097855670694E-2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6183.333333333333</v>
      </c>
      <c r="AX111" s="1">
        <f t="shared" si="120"/>
        <v>9751418.2794774938</v>
      </c>
    </row>
    <row r="112" spans="1:50" x14ac:dyDescent="0.15">
      <c r="C112" s="7">
        <v>7</v>
      </c>
      <c r="D112" s="7">
        <f t="shared" si="121"/>
        <v>13.3750431132258</v>
      </c>
      <c r="E112" s="10">
        <f t="shared" si="122"/>
        <v>11.1305356005667</v>
      </c>
      <c r="F112" s="7" t="s">
        <v>83</v>
      </c>
      <c r="G112" s="1">
        <v>8</v>
      </c>
      <c r="H112" s="9">
        <f t="shared" si="103"/>
        <v>13.3750431132258</v>
      </c>
      <c r="I112" s="9">
        <f t="shared" si="104"/>
        <v>286.52504311322576</v>
      </c>
      <c r="J112" s="9">
        <f t="shared" si="105"/>
        <v>9.2015887626115012E-2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2.4969403966256416</v>
      </c>
      <c r="P112" s="9">
        <f t="shared" si="108"/>
        <v>0.22975818694501207</v>
      </c>
      <c r="Q112" s="12">
        <f t="shared" si="109"/>
        <v>6.8927456083503619E-2</v>
      </c>
      <c r="R112" s="9">
        <f t="shared" si="110"/>
        <v>0.19436706250000002</v>
      </c>
      <c r="S112" s="13">
        <f t="shared" si="111"/>
        <v>0.35462518801766429</v>
      </c>
      <c r="T112" s="2">
        <f t="shared" si="112"/>
        <v>0.01</v>
      </c>
      <c r="U112" s="14">
        <f t="shared" si="113"/>
        <v>3.5462518801766432E-3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1.3496251880176644E-2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6183.333333333333</v>
      </c>
      <c r="AX112" s="1">
        <f t="shared" si="120"/>
        <v>10867591.563445561</v>
      </c>
    </row>
    <row r="113" spans="1:53" x14ac:dyDescent="0.15">
      <c r="C113" s="7">
        <v>8</v>
      </c>
      <c r="D113" s="7">
        <f t="shared" si="121"/>
        <v>14.6140070948387</v>
      </c>
      <c r="E113" s="10">
        <f t="shared" si="122"/>
        <v>13.3750431132258</v>
      </c>
      <c r="F113" s="7" t="s">
        <v>83</v>
      </c>
      <c r="G113" s="1">
        <v>9</v>
      </c>
      <c r="H113" s="9">
        <f t="shared" si="103"/>
        <v>14.6140070948387</v>
      </c>
      <c r="I113" s="9">
        <f t="shared" si="104"/>
        <v>287.76400709483869</v>
      </c>
      <c r="J113" s="9">
        <f t="shared" si="105"/>
        <v>0.1065134978402992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2.9150724180139629</v>
      </c>
      <c r="P113" s="9">
        <f t="shared" si="108"/>
        <v>0.31049455970044604</v>
      </c>
      <c r="Q113" s="12">
        <f t="shared" si="109"/>
        <v>9.3148367910133811E-2</v>
      </c>
      <c r="R113" s="9">
        <f t="shared" si="110"/>
        <v>0.19436706250000002</v>
      </c>
      <c r="S113" s="13">
        <f t="shared" si="111"/>
        <v>0.47923946944526058</v>
      </c>
      <c r="T113" s="2">
        <f t="shared" si="112"/>
        <v>0.01</v>
      </c>
      <c r="U113" s="14">
        <f t="shared" si="113"/>
        <v>4.7923946944526058E-3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1.4742394694452605E-2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6183.333333333333</v>
      </c>
      <c r="AX113" s="1">
        <f t="shared" si="120"/>
        <v>11871023.572236471</v>
      </c>
    </row>
    <row r="114" spans="1:53" x14ac:dyDescent="0.15">
      <c r="C114" s="7">
        <v>9</v>
      </c>
      <c r="D114" s="7">
        <f t="shared" si="121"/>
        <v>10.439339120833299</v>
      </c>
      <c r="E114" s="10">
        <f t="shared" si="122"/>
        <v>14.6140070948387</v>
      </c>
      <c r="F114" s="7" t="s">
        <v>83</v>
      </c>
      <c r="G114" s="1">
        <v>10</v>
      </c>
      <c r="H114" s="9">
        <f t="shared" si="103"/>
        <v>10.439339120833299</v>
      </c>
      <c r="I114" s="9">
        <f t="shared" si="104"/>
        <v>283.5893391208333</v>
      </c>
      <c r="J114" s="9">
        <f t="shared" si="105"/>
        <v>6.4726952589294298E-2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3.2524680666468502</v>
      </c>
      <c r="P114" s="9">
        <f t="shared" si="108"/>
        <v>0.21052234634804437</v>
      </c>
      <c r="Q114" s="12">
        <f t="shared" si="109"/>
        <v>6.3156703904413303E-2</v>
      </c>
      <c r="R114" s="9">
        <f t="shared" si="110"/>
        <v>0.19436706250000002</v>
      </c>
      <c r="S114" s="13">
        <f t="shared" si="111"/>
        <v>0.32493521840622197</v>
      </c>
      <c r="T114" s="2">
        <f t="shared" si="112"/>
        <v>0.01</v>
      </c>
      <c r="U114" s="14">
        <f t="shared" si="113"/>
        <v>3.2493521840622199E-3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1.3199352184062221E-2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6183.333333333333</v>
      </c>
      <c r="AX114" s="1">
        <f t="shared" si="120"/>
        <v>10628518.918586148</v>
      </c>
    </row>
    <row r="115" spans="1:53" x14ac:dyDescent="0.15">
      <c r="C115" s="7">
        <v>10</v>
      </c>
      <c r="D115" s="7">
        <f t="shared" si="121"/>
        <v>2.90415806722581</v>
      </c>
      <c r="E115" s="10">
        <f t="shared" si="122"/>
        <v>10.439339120833299</v>
      </c>
      <c r="F115" s="7" t="s">
        <v>83</v>
      </c>
      <c r="G115" s="1">
        <v>11</v>
      </c>
      <c r="H115" s="9">
        <f t="shared" si="103"/>
        <v>2.90415806722581</v>
      </c>
      <c r="I115" s="9">
        <f t="shared" si="104"/>
        <v>276.05415806722579</v>
      </c>
      <c r="J115" s="9">
        <f t="shared" si="105"/>
        <v>2.5355428149266324E-2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2.8898484342838651</v>
      </c>
      <c r="O115" s="9">
        <f t="shared" si="123"/>
        <v>0.7999874943482741</v>
      </c>
      <c r="P115" s="9">
        <f t="shared" si="108"/>
        <v>2.0284025433259262E-2</v>
      </c>
      <c r="Q115" s="12">
        <f t="shared" si="109"/>
        <v>6.0852076299777787E-3</v>
      </c>
      <c r="R115" s="9">
        <f t="shared" si="110"/>
        <v>0.19436706250000002</v>
      </c>
      <c r="S115" s="13">
        <f t="shared" si="111"/>
        <v>3.1307812917004796E-2</v>
      </c>
      <c r="T115" s="2">
        <f t="shared" si="112"/>
        <v>0.01</v>
      </c>
      <c r="U115" s="14">
        <f t="shared" si="113"/>
        <v>3.1307812917004798E-4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5.8030781291700485E-3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6183.333333333333</v>
      </c>
      <c r="AX115" s="1">
        <f t="shared" si="120"/>
        <v>4672814.6064919503</v>
      </c>
    </row>
    <row r="116" spans="1:53" x14ac:dyDescent="0.15">
      <c r="C116" s="7">
        <v>11</v>
      </c>
      <c r="D116" s="7">
        <f t="shared" si="121"/>
        <v>0.64932151163333296</v>
      </c>
      <c r="E116" s="10">
        <f t="shared" si="122"/>
        <v>2.90415806722581</v>
      </c>
      <c r="F116" s="7" t="s">
        <v>85</v>
      </c>
      <c r="G116" s="1">
        <v>12</v>
      </c>
      <c r="H116" s="9">
        <f t="shared" si="103"/>
        <v>0.64932151163333296</v>
      </c>
      <c r="I116" s="9">
        <f t="shared" si="104"/>
        <v>273.79932151163331</v>
      </c>
      <c r="J116" s="9">
        <f t="shared" si="105"/>
        <v>1.8963591517693886E-2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1.4275936772483484</v>
      </c>
      <c r="P116" s="9">
        <f t="shared" si="108"/>
        <v>2.7072303348580202E-2</v>
      </c>
      <c r="Q116" s="12">
        <f t="shared" si="109"/>
        <v>8.1216910045740602E-3</v>
      </c>
      <c r="R116" s="9">
        <f t="shared" si="110"/>
        <v>0.19436706250000002</v>
      </c>
      <c r="S116" s="13">
        <f t="shared" si="111"/>
        <v>4.1785325662232815E-2</v>
      </c>
      <c r="T116" s="2">
        <f t="shared" si="112"/>
        <v>0.01</v>
      </c>
      <c r="U116" s="14">
        <f t="shared" si="113"/>
        <v>4.1785325662232814E-4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5.9078532566223278E-3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6183.333333333333</v>
      </c>
      <c r="AX116" s="1">
        <f t="shared" si="120"/>
        <v>4757182.7185625155</v>
      </c>
      <c r="AY116" s="1">
        <f>SUM(AX105:AX116)</f>
        <v>81026795.950433463</v>
      </c>
    </row>
    <row r="117" spans="1:53" x14ac:dyDescent="0.15">
      <c r="C117" s="7">
        <v>12</v>
      </c>
      <c r="D117" s="7">
        <f t="shared" si="121"/>
        <v>-3.02746309348387</v>
      </c>
      <c r="E117" s="10">
        <f t="shared" si="122"/>
        <v>0.64932151163333296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-1.24950380780645</v>
      </c>
      <c r="E121" s="7"/>
      <c r="F121" s="7"/>
      <c r="G121" s="1">
        <v>1</v>
      </c>
      <c r="H121" s="9">
        <f t="shared" ref="H121:H132" si="124">E122</f>
        <v>-1.24950380780645</v>
      </c>
      <c r="I121" s="9">
        <f t="shared" ref="I121:I132" si="125">H121+273.15</f>
        <v>271.90049619219354</v>
      </c>
      <c r="J121" s="9">
        <f t="shared" ref="J121:J132" si="126">EXP(($C$15*(I121-$C$13))/($C$16*I121*$C$13))</f>
        <v>1.4793297328637761E-2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4.2116517494631706E-3</v>
      </c>
      <c r="Q121" s="12">
        <f t="shared" ref="Q121:Q132" si="130">P121*$B$123</f>
        <v>1.3898450773228463E-3</v>
      </c>
      <c r="R121" s="9">
        <f t="shared" ref="R121:R132" si="131">L121*$B$123</f>
        <v>9.3951000000000007E-2</v>
      </c>
      <c r="S121" s="13">
        <f t="shared" ref="S121:S132" si="132">Q121/R121</f>
        <v>1.479329732863776E-2</v>
      </c>
      <c r="T121" s="2">
        <f t="shared" ref="T121:T132" si="133">$B$122/100</f>
        <v>0.01</v>
      </c>
      <c r="U121" s="14">
        <f t="shared" ref="U121:U132" si="134">S121*T121</f>
        <v>1.4793297328637761E-4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5.6379329732863777E-3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-8.4699847458064497</v>
      </c>
      <c r="E122" s="10">
        <f t="shared" ref="E122:E133" si="145">D121</f>
        <v>-1.24950380780645</v>
      </c>
      <c r="F122" s="7" t="s">
        <v>83</v>
      </c>
      <c r="G122" s="1">
        <v>2</v>
      </c>
      <c r="H122" s="9">
        <f t="shared" si="124"/>
        <v>-8.4699847458064497</v>
      </c>
      <c r="I122" s="9">
        <f t="shared" si="125"/>
        <v>264.68001525419351</v>
      </c>
      <c r="J122" s="9">
        <f t="shared" si="126"/>
        <v>5.5693189689176113E-3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0.56518834825053688</v>
      </c>
      <c r="P122" s="9">
        <f t="shared" si="129"/>
        <v>3.1477141889229279E-3</v>
      </c>
      <c r="Q122" s="12">
        <f t="shared" si="130"/>
        <v>1.0387456823445663E-3</v>
      </c>
      <c r="R122" s="9">
        <f t="shared" si="131"/>
        <v>9.3951000000000007E-2</v>
      </c>
      <c r="S122" s="13">
        <f t="shared" si="132"/>
        <v>1.1056249346410004E-2</v>
      </c>
      <c r="T122" s="2">
        <f t="shared" si="133"/>
        <v>0.01</v>
      </c>
      <c r="U122" s="14">
        <f t="shared" si="134"/>
        <v>1.1056249346410004E-4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5.6005624934641002E-3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-3.66645082228571</v>
      </c>
      <c r="E123" s="10">
        <f t="shared" si="145"/>
        <v>-8.4699847458064497</v>
      </c>
      <c r="F123" s="7" t="s">
        <v>83</v>
      </c>
      <c r="G123" s="1">
        <v>3</v>
      </c>
      <c r="H123" s="9">
        <f t="shared" si="124"/>
        <v>-3.66645082228571</v>
      </c>
      <c r="I123" s="9">
        <f t="shared" si="125"/>
        <v>269.48354917771428</v>
      </c>
      <c r="J123" s="9">
        <f t="shared" si="126"/>
        <v>1.0729532716041998E-2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0.84674063406161393</v>
      </c>
      <c r="P123" s="9">
        <f t="shared" si="129"/>
        <v>9.0851313351662313E-3</v>
      </c>
      <c r="Q123" s="12">
        <f t="shared" si="130"/>
        <v>2.9980933406048567E-3</v>
      </c>
      <c r="R123" s="9">
        <f t="shared" si="131"/>
        <v>9.3951000000000007E-2</v>
      </c>
      <c r="S123" s="13">
        <f t="shared" si="132"/>
        <v>3.1911244591381213E-2</v>
      </c>
      <c r="T123" s="2">
        <f t="shared" si="133"/>
        <v>0.01</v>
      </c>
      <c r="U123" s="14">
        <f t="shared" si="134"/>
        <v>3.1911244591381214E-4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5.8091124459138119E-3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-0.93389298458064496</v>
      </c>
      <c r="E124" s="10">
        <f t="shared" si="145"/>
        <v>-3.66645082228571</v>
      </c>
      <c r="F124" s="7" t="s">
        <v>83</v>
      </c>
      <c r="G124" s="1">
        <v>4</v>
      </c>
      <c r="H124" s="9">
        <f t="shared" si="124"/>
        <v>-0.93389298458064496</v>
      </c>
      <c r="I124" s="9">
        <f t="shared" si="125"/>
        <v>272.21610701541931</v>
      </c>
      <c r="J124" s="9">
        <f t="shared" si="126"/>
        <v>1.5420424597945128E-2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1.1223555027264476</v>
      </c>
      <c r="P124" s="9">
        <f t="shared" si="129"/>
        <v>1.7307198401881982E-2</v>
      </c>
      <c r="Q124" s="12">
        <f t="shared" si="130"/>
        <v>5.7113754726210546E-3</v>
      </c>
      <c r="R124" s="9">
        <f t="shared" si="131"/>
        <v>9.3951000000000007E-2</v>
      </c>
      <c r="S124" s="13">
        <f t="shared" si="132"/>
        <v>6.0791002465338889E-2</v>
      </c>
      <c r="T124" s="2">
        <f t="shared" si="133"/>
        <v>0.01</v>
      </c>
      <c r="U124" s="14">
        <f t="shared" si="134"/>
        <v>6.0791002465338895E-4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6.0979100246533894E-3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2.2869220958666698</v>
      </c>
      <c r="E125" s="10">
        <f t="shared" si="145"/>
        <v>-0.93389298458064496</v>
      </c>
      <c r="F125" s="7" t="s">
        <v>83</v>
      </c>
      <c r="G125" s="1">
        <v>5</v>
      </c>
      <c r="H125" s="9">
        <f t="shared" si="124"/>
        <v>2.2869220958666698</v>
      </c>
      <c r="I125" s="9">
        <f t="shared" si="125"/>
        <v>275.43692209586663</v>
      </c>
      <c r="J125" s="9">
        <f t="shared" si="126"/>
        <v>2.3428475354955978E-2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1.0497958891083372</v>
      </c>
      <c r="O125" s="9">
        <f t="shared" si="146"/>
        <v>0.33995241521622832</v>
      </c>
      <c r="P125" s="9">
        <f t="shared" si="129"/>
        <v>7.9645667817511666E-3</v>
      </c>
      <c r="Q125" s="12">
        <f t="shared" si="130"/>
        <v>2.628307037977885E-3</v>
      </c>
      <c r="R125" s="9">
        <f t="shared" si="131"/>
        <v>9.3951000000000007E-2</v>
      </c>
      <c r="S125" s="13">
        <f t="shared" si="132"/>
        <v>2.7975296037060646E-2</v>
      </c>
      <c r="T125" s="2">
        <f t="shared" si="133"/>
        <v>0.01</v>
      </c>
      <c r="U125" s="14">
        <f t="shared" si="134"/>
        <v>2.7975296037060647E-4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5.7697529603706063E-3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7.3561020713225798</v>
      </c>
      <c r="E126" s="10">
        <f t="shared" si="145"/>
        <v>2.2869220958666698</v>
      </c>
      <c r="F126" s="7" t="s">
        <v>85</v>
      </c>
      <c r="G126" s="1">
        <v>6</v>
      </c>
      <c r="H126" s="9">
        <f t="shared" si="124"/>
        <v>7.3561020713225798</v>
      </c>
      <c r="I126" s="9">
        <f t="shared" si="125"/>
        <v>280.50610207132257</v>
      </c>
      <c r="J126" s="9">
        <f t="shared" si="126"/>
        <v>4.4379942608047E-2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0.6166878484344771</v>
      </c>
      <c r="P126" s="9">
        <f t="shared" si="129"/>
        <v>2.7368571320602081E-2</v>
      </c>
      <c r="Q126" s="12">
        <f t="shared" si="130"/>
        <v>9.0316285357986865E-3</v>
      </c>
      <c r="R126" s="9">
        <f t="shared" si="131"/>
        <v>9.3951000000000007E-2</v>
      </c>
      <c r="S126" s="13">
        <f t="shared" si="132"/>
        <v>9.6131265615040665E-2</v>
      </c>
      <c r="T126" s="2">
        <f t="shared" si="133"/>
        <v>0.01</v>
      </c>
      <c r="U126" s="14">
        <f t="shared" si="134"/>
        <v>9.6131265615040666E-4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6.4513126561504064E-3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11.1305356005667</v>
      </c>
      <c r="E127" s="10">
        <f t="shared" si="145"/>
        <v>7.3561020713225798</v>
      </c>
      <c r="F127" s="7" t="s">
        <v>83</v>
      </c>
      <c r="G127" s="1">
        <v>7</v>
      </c>
      <c r="H127" s="9">
        <f t="shared" si="124"/>
        <v>11.1305356005667</v>
      </c>
      <c r="I127" s="9">
        <f t="shared" si="125"/>
        <v>284.28053560056668</v>
      </c>
      <c r="J127" s="9">
        <f t="shared" si="126"/>
        <v>7.036227639511454E-2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0.87401927711387495</v>
      </c>
      <c r="P127" s="9">
        <f t="shared" si="129"/>
        <v>6.1497985950944675E-2</v>
      </c>
      <c r="Q127" s="12">
        <f t="shared" si="130"/>
        <v>2.0294335363811745E-2</v>
      </c>
      <c r="R127" s="9">
        <f t="shared" si="131"/>
        <v>9.3951000000000007E-2</v>
      </c>
      <c r="S127" s="13">
        <f t="shared" si="132"/>
        <v>0.21600978556706946</v>
      </c>
      <c r="T127" s="2">
        <f t="shared" si="133"/>
        <v>0.01</v>
      </c>
      <c r="U127" s="14">
        <f t="shared" si="134"/>
        <v>2.1600978556706946E-3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1.2110097855670694E-2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13.3750431132258</v>
      </c>
      <c r="E128" s="10">
        <f t="shared" si="145"/>
        <v>11.1305356005667</v>
      </c>
      <c r="F128" s="7" t="s">
        <v>83</v>
      </c>
      <c r="G128" s="1">
        <v>8</v>
      </c>
      <c r="H128" s="9">
        <f t="shared" si="124"/>
        <v>13.3750431132258</v>
      </c>
      <c r="I128" s="9">
        <f t="shared" si="125"/>
        <v>286.52504311322576</v>
      </c>
      <c r="J128" s="9">
        <f t="shared" si="126"/>
        <v>9.2015887626115012E-2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1.0972212911629304</v>
      </c>
      <c r="P128" s="9">
        <f t="shared" si="129"/>
        <v>0.10096179102862902</v>
      </c>
      <c r="Q128" s="12">
        <f t="shared" si="130"/>
        <v>3.3317391039447579E-2</v>
      </c>
      <c r="R128" s="9">
        <f t="shared" si="131"/>
        <v>9.3951000000000007E-2</v>
      </c>
      <c r="S128" s="13">
        <f t="shared" si="132"/>
        <v>0.35462518801766429</v>
      </c>
      <c r="T128" s="2">
        <f t="shared" si="133"/>
        <v>0.01</v>
      </c>
      <c r="U128" s="14">
        <f t="shared" si="134"/>
        <v>3.5462518801766432E-3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1.3496251880176644E-2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14.6140070948387</v>
      </c>
      <c r="E129" s="10">
        <f t="shared" si="145"/>
        <v>13.3750431132258</v>
      </c>
      <c r="F129" s="7" t="s">
        <v>83</v>
      </c>
      <c r="G129" s="1">
        <v>9</v>
      </c>
      <c r="H129" s="9">
        <f t="shared" si="124"/>
        <v>14.6140070948387</v>
      </c>
      <c r="I129" s="9">
        <f t="shared" si="125"/>
        <v>287.76400709483869</v>
      </c>
      <c r="J129" s="9">
        <f t="shared" si="126"/>
        <v>0.1065134978402992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1.2809595001343013</v>
      </c>
      <c r="P129" s="9">
        <f t="shared" si="129"/>
        <v>0.13643947695106565</v>
      </c>
      <c r="Q129" s="12">
        <f t="shared" si="130"/>
        <v>4.5025027393851669E-2</v>
      </c>
      <c r="R129" s="9">
        <f t="shared" si="131"/>
        <v>9.3951000000000007E-2</v>
      </c>
      <c r="S129" s="13">
        <f t="shared" si="132"/>
        <v>0.47923946944526047</v>
      </c>
      <c r="T129" s="2">
        <f t="shared" si="133"/>
        <v>0.01</v>
      </c>
      <c r="U129" s="14">
        <f t="shared" si="134"/>
        <v>4.792394694452605E-3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1.4742394694452605E-2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10.439339120833299</v>
      </c>
      <c r="E130" s="10">
        <f t="shared" si="145"/>
        <v>14.6140070948387</v>
      </c>
      <c r="F130" s="7" t="s">
        <v>83</v>
      </c>
      <c r="G130" s="1">
        <v>10</v>
      </c>
      <c r="H130" s="9">
        <f t="shared" si="124"/>
        <v>10.439339120833299</v>
      </c>
      <c r="I130" s="9">
        <f t="shared" si="125"/>
        <v>283.5893391208333</v>
      </c>
      <c r="J130" s="9">
        <f t="shared" si="126"/>
        <v>6.4726952589294298E-2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1.4292200231832355</v>
      </c>
      <c r="P130" s="9">
        <f t="shared" si="129"/>
        <v>9.2509056680251375E-2</v>
      </c>
      <c r="Q130" s="12">
        <f t="shared" si="130"/>
        <v>3.0527988704482954E-2</v>
      </c>
      <c r="R130" s="9">
        <f t="shared" si="131"/>
        <v>9.3951000000000007E-2</v>
      </c>
      <c r="S130" s="13">
        <f t="shared" si="132"/>
        <v>0.32493521840622186</v>
      </c>
      <c r="T130" s="2">
        <f t="shared" si="133"/>
        <v>0.01</v>
      </c>
      <c r="U130" s="14">
        <f t="shared" si="134"/>
        <v>3.2493521840622186E-3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1.3199352184062218E-2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2.90415806722581</v>
      </c>
      <c r="E131" s="10">
        <f t="shared" si="145"/>
        <v>10.439339120833299</v>
      </c>
      <c r="F131" s="7" t="s">
        <v>83</v>
      </c>
      <c r="G131" s="1">
        <v>11</v>
      </c>
      <c r="H131" s="9">
        <f t="shared" si="124"/>
        <v>2.90415806722581</v>
      </c>
      <c r="I131" s="9">
        <f t="shared" si="125"/>
        <v>276.05415806722579</v>
      </c>
      <c r="J131" s="9">
        <f t="shared" si="126"/>
        <v>2.5355428149266324E-2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1.2698754181778349</v>
      </c>
      <c r="O131" s="9">
        <f t="shared" si="146"/>
        <v>0.35153554832514922</v>
      </c>
      <c r="P131" s="9">
        <f t="shared" si="129"/>
        <v>8.9133343374712612E-3</v>
      </c>
      <c r="Q131" s="12">
        <f t="shared" si="130"/>
        <v>2.9414003313655165E-3</v>
      </c>
      <c r="R131" s="9">
        <f t="shared" si="131"/>
        <v>9.3951000000000007E-2</v>
      </c>
      <c r="S131" s="13">
        <f t="shared" si="132"/>
        <v>3.1307812917004782E-2</v>
      </c>
      <c r="T131" s="2">
        <f t="shared" si="133"/>
        <v>0.01</v>
      </c>
      <c r="U131" s="14">
        <f t="shared" si="134"/>
        <v>3.1307812917004781E-4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5.8030781291700476E-3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0.64932151163333296</v>
      </c>
      <c r="E132" s="10">
        <f t="shared" si="145"/>
        <v>2.90415806722581</v>
      </c>
      <c r="F132" s="7" t="s">
        <v>85</v>
      </c>
      <c r="G132" s="1">
        <v>12</v>
      </c>
      <c r="H132" s="9">
        <f t="shared" si="124"/>
        <v>0.64932151163333296</v>
      </c>
      <c r="I132" s="9">
        <f t="shared" si="125"/>
        <v>273.79932151163331</v>
      </c>
      <c r="J132" s="9">
        <f t="shared" si="126"/>
        <v>1.8963591517693886E-2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0.62732221398767796</v>
      </c>
      <c r="P132" s="9">
        <f t="shared" si="129"/>
        <v>1.1896282216037678E-2</v>
      </c>
      <c r="Q132" s="12">
        <f t="shared" si="130"/>
        <v>3.925773131292434E-3</v>
      </c>
      <c r="R132" s="9">
        <f t="shared" si="131"/>
        <v>9.3951000000000007E-2</v>
      </c>
      <c r="S132" s="13">
        <f t="shared" si="132"/>
        <v>4.1785325662232801E-2</v>
      </c>
      <c r="T132" s="2">
        <f t="shared" si="133"/>
        <v>0.01</v>
      </c>
      <c r="U132" s="14">
        <f t="shared" si="134"/>
        <v>4.1785325662232803E-4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5.9078532566223278E-3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-3.02746309348387</v>
      </c>
      <c r="E133" s="10">
        <f t="shared" si="145"/>
        <v>0.64932151163333296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-1.24950380780645</v>
      </c>
      <c r="E136" s="7"/>
      <c r="F136" s="7"/>
      <c r="G136" s="1">
        <v>1</v>
      </c>
      <c r="H136" s="9">
        <f t="shared" ref="H136:H147" si="147">E137</f>
        <v>-1.24950380780645</v>
      </c>
      <c r="I136" s="9">
        <f t="shared" ref="I136:I147" si="148">H136+273.15</f>
        <v>271.90049619219354</v>
      </c>
      <c r="J136" s="9">
        <f t="shared" ref="J136:J147" si="149">EXP(($C$15*(I136-$C$13))/($C$16*I136*$C$13))</f>
        <v>1.4793297328637761E-2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1.1228821517933059E-2</v>
      </c>
      <c r="Q136" s="12">
        <f t="shared" ref="Q136:Q147" si="153">P136*$B$138</f>
        <v>2.9194935946625956E-3</v>
      </c>
      <c r="R136" s="9">
        <f t="shared" ref="R136:R147" si="154">L136*$B$138</f>
        <v>0.19735245833333334</v>
      </c>
      <c r="S136" s="13">
        <f t="shared" ref="S136:S147" si="155">Q136/R136</f>
        <v>1.4793297328637763E-2</v>
      </c>
      <c r="T136" s="2">
        <f t="shared" ref="T136:T147" si="156">$B$137/100</f>
        <v>0.01</v>
      </c>
      <c r="U136" s="14">
        <f t="shared" ref="U136:U147" si="157">S136*T136</f>
        <v>1.4793297328637763E-4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5.6379329732863777E-3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-8.4699847458064497</v>
      </c>
      <c r="E137" s="10">
        <f t="shared" ref="E137:E148" si="166">D136</f>
        <v>-1.24950380780645</v>
      </c>
      <c r="F137" s="7" t="s">
        <v>83</v>
      </c>
      <c r="G137" s="1">
        <v>2</v>
      </c>
      <c r="H137" s="9">
        <f t="shared" si="147"/>
        <v>-8.4699847458064497</v>
      </c>
      <c r="I137" s="9">
        <f t="shared" si="148"/>
        <v>264.68001525419351</v>
      </c>
      <c r="J137" s="9">
        <f t="shared" si="149"/>
        <v>5.5693189689176113E-3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1.5068670118154004</v>
      </c>
      <c r="P137" s="9">
        <f t="shared" si="152"/>
        <v>8.3922230325397078E-3</v>
      </c>
      <c r="Q137" s="12">
        <f t="shared" si="153"/>
        <v>2.1819779884603239E-3</v>
      </c>
      <c r="R137" s="9">
        <f t="shared" si="154"/>
        <v>0.19735245833333334</v>
      </c>
      <c r="S137" s="13">
        <f t="shared" si="155"/>
        <v>1.1056249346410002E-2</v>
      </c>
      <c r="T137" s="2">
        <f t="shared" si="156"/>
        <v>0.01</v>
      </c>
      <c r="U137" s="14">
        <f t="shared" si="157"/>
        <v>1.1056249346410002E-4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5.6005624934641002E-3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-3.66645082228571</v>
      </c>
      <c r="E138" s="10">
        <f t="shared" si="166"/>
        <v>-8.4699847458064497</v>
      </c>
      <c r="F138" s="7" t="s">
        <v>83</v>
      </c>
      <c r="G138" s="1">
        <v>3</v>
      </c>
      <c r="H138" s="9">
        <f t="shared" si="147"/>
        <v>-3.66645082228571</v>
      </c>
      <c r="I138" s="9">
        <f t="shared" si="148"/>
        <v>269.48354917771428</v>
      </c>
      <c r="J138" s="9">
        <f t="shared" si="149"/>
        <v>1.0729532716041998E-2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2.2575227054495275</v>
      </c>
      <c r="P138" s="9">
        <f t="shared" si="152"/>
        <v>2.4222163725328347E-2</v>
      </c>
      <c r="Q138" s="12">
        <f t="shared" si="153"/>
        <v>6.2977625685853708E-3</v>
      </c>
      <c r="R138" s="9">
        <f t="shared" si="154"/>
        <v>0.19735245833333334</v>
      </c>
      <c r="S138" s="13">
        <f t="shared" si="155"/>
        <v>3.191124459138122E-2</v>
      </c>
      <c r="T138" s="2">
        <f t="shared" si="156"/>
        <v>0.01</v>
      </c>
      <c r="U138" s="14">
        <f t="shared" si="157"/>
        <v>3.191124459138122E-4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5.8091124459138119E-3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-0.93389298458064496</v>
      </c>
      <c r="E139" s="10">
        <f t="shared" si="166"/>
        <v>-3.66645082228571</v>
      </c>
      <c r="F139" s="7" t="s">
        <v>83</v>
      </c>
      <c r="G139" s="1">
        <v>4</v>
      </c>
      <c r="H139" s="9">
        <f t="shared" si="147"/>
        <v>-0.93389298458064496</v>
      </c>
      <c r="I139" s="9">
        <f t="shared" si="148"/>
        <v>272.21610701541931</v>
      </c>
      <c r="J139" s="9">
        <f t="shared" si="149"/>
        <v>1.5420424597945128E-2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2.9923484583908659</v>
      </c>
      <c r="P139" s="9">
        <f t="shared" si="152"/>
        <v>4.614328377339369E-2</v>
      </c>
      <c r="Q139" s="12">
        <f t="shared" si="153"/>
        <v>1.199725378108236E-2</v>
      </c>
      <c r="R139" s="9">
        <f t="shared" si="154"/>
        <v>0.19735245833333334</v>
      </c>
      <c r="S139" s="13">
        <f t="shared" si="155"/>
        <v>6.0791002465338903E-2</v>
      </c>
      <c r="T139" s="2">
        <f t="shared" si="156"/>
        <v>0.01</v>
      </c>
      <c r="U139" s="14">
        <f t="shared" si="157"/>
        <v>6.0791002465338906E-4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6.0979100246533894E-3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2.2869220958666698</v>
      </c>
      <c r="E140" s="10">
        <f t="shared" si="166"/>
        <v>-0.93389298458064496</v>
      </c>
      <c r="F140" s="7" t="s">
        <v>83</v>
      </c>
      <c r="G140" s="1">
        <v>5</v>
      </c>
      <c r="H140" s="9">
        <f t="shared" si="147"/>
        <v>2.2869220958666698</v>
      </c>
      <c r="I140" s="9">
        <f t="shared" si="148"/>
        <v>275.43692209586663</v>
      </c>
      <c r="J140" s="9">
        <f t="shared" si="149"/>
        <v>2.3428475354955978E-2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3.7052530912841393</v>
      </c>
      <c r="P140" s="9">
        <f t="shared" si="152"/>
        <v>8.6808430733024911E-2</v>
      </c>
      <c r="Q140" s="12">
        <f t="shared" si="153"/>
        <v>2.2570191990586477E-2</v>
      </c>
      <c r="R140" s="9">
        <f t="shared" si="154"/>
        <v>0.19735245833333334</v>
      </c>
      <c r="S140" s="13">
        <f t="shared" si="155"/>
        <v>0.11436488899704936</v>
      </c>
      <c r="T140" s="2">
        <f t="shared" si="156"/>
        <v>0.01</v>
      </c>
      <c r="U140" s="14">
        <f t="shared" si="157"/>
        <v>1.1436488899704935E-3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6.6336488899704938E-3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7.3561020713225798</v>
      </c>
      <c r="E141" s="10">
        <f t="shared" si="166"/>
        <v>2.2869220958666698</v>
      </c>
      <c r="F141" s="7" t="s">
        <v>85</v>
      </c>
      <c r="G141" s="1">
        <v>6</v>
      </c>
      <c r="H141" s="9">
        <f t="shared" si="147"/>
        <v>7.3561020713225798</v>
      </c>
      <c r="I141" s="9">
        <f t="shared" si="148"/>
        <v>280.50610207132257</v>
      </c>
      <c r="J141" s="9">
        <f t="shared" si="149"/>
        <v>4.4379942608047E-2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4.3774925772177813</v>
      </c>
      <c r="P141" s="9">
        <f t="shared" si="152"/>
        <v>0.19427286934407689</v>
      </c>
      <c r="Q141" s="12">
        <f t="shared" si="153"/>
        <v>5.0510946029459991E-2</v>
      </c>
      <c r="R141" s="9">
        <f t="shared" si="154"/>
        <v>0.19735245833333334</v>
      </c>
      <c r="S141" s="13">
        <f t="shared" si="155"/>
        <v>0.25594282663632045</v>
      </c>
      <c r="T141" s="2">
        <f t="shared" si="156"/>
        <v>0.01</v>
      </c>
      <c r="U141" s="14">
        <f t="shared" si="157"/>
        <v>2.5594282663632044E-3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8.0494282663632032E-3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11.1305356005667</v>
      </c>
      <c r="E142" s="10">
        <f t="shared" si="166"/>
        <v>7.3561020713225798</v>
      </c>
      <c r="F142" s="7" t="s">
        <v>83</v>
      </c>
      <c r="G142" s="1">
        <v>7</v>
      </c>
      <c r="H142" s="9">
        <f t="shared" si="147"/>
        <v>11.1305356005667</v>
      </c>
      <c r="I142" s="9">
        <f t="shared" si="148"/>
        <v>284.28053560056668</v>
      </c>
      <c r="J142" s="9">
        <f t="shared" si="149"/>
        <v>7.036227639511454E-2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4.9422676245403716</v>
      </c>
      <c r="P142" s="9">
        <f t="shared" si="152"/>
        <v>0.3477492006165358</v>
      </c>
      <c r="Q142" s="12">
        <f t="shared" si="153"/>
        <v>9.0414792160299309E-2</v>
      </c>
      <c r="R142" s="9">
        <f t="shared" si="154"/>
        <v>0.19735245833333334</v>
      </c>
      <c r="S142" s="13">
        <f t="shared" si="155"/>
        <v>0.45813866684947202</v>
      </c>
      <c r="T142" s="2">
        <f t="shared" si="156"/>
        <v>0.01</v>
      </c>
      <c r="U142" s="14">
        <f t="shared" si="157"/>
        <v>4.5813866684947203E-3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1.4531386668494722E-2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13.3750431132258</v>
      </c>
      <c r="E143" s="10">
        <f t="shared" si="166"/>
        <v>11.1305356005667</v>
      </c>
      <c r="F143" s="7" t="s">
        <v>83</v>
      </c>
      <c r="G143" s="1">
        <v>8</v>
      </c>
      <c r="H143" s="9">
        <f t="shared" si="147"/>
        <v>13.3750431132258</v>
      </c>
      <c r="I143" s="9">
        <f t="shared" si="148"/>
        <v>286.52504311322576</v>
      </c>
      <c r="J143" s="9">
        <f t="shared" si="149"/>
        <v>9.2015887626115012E-2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5.3535663405905023</v>
      </c>
      <c r="P143" s="9">
        <f t="shared" si="152"/>
        <v>0.49261315879472745</v>
      </c>
      <c r="Q143" s="12">
        <f t="shared" si="153"/>
        <v>0.12807942128662914</v>
      </c>
      <c r="R143" s="9">
        <f t="shared" si="154"/>
        <v>0.19735245833333334</v>
      </c>
      <c r="S143" s="13">
        <f t="shared" si="155"/>
        <v>0.6489882232442209</v>
      </c>
      <c r="T143" s="2">
        <f t="shared" si="156"/>
        <v>0.01</v>
      </c>
      <c r="U143" s="14">
        <f t="shared" si="157"/>
        <v>6.4898822324422093E-3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1.6439882232442211E-2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14.6140070948387</v>
      </c>
      <c r="E144" s="10">
        <f t="shared" si="166"/>
        <v>13.3750431132258</v>
      </c>
      <c r="F144" s="7" t="s">
        <v>83</v>
      </c>
      <c r="G144" s="1">
        <v>9</v>
      </c>
      <c r="H144" s="9">
        <f t="shared" si="147"/>
        <v>14.6140070948387</v>
      </c>
      <c r="I144" s="9">
        <f t="shared" si="148"/>
        <v>287.76400709483869</v>
      </c>
      <c r="J144" s="9">
        <f t="shared" si="149"/>
        <v>0.1065134978402992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5.620001098462442</v>
      </c>
      <c r="P144" s="9">
        <f t="shared" si="152"/>
        <v>0.59860597486355849</v>
      </c>
      <c r="Q144" s="12">
        <f t="shared" si="153"/>
        <v>0.15563755346452521</v>
      </c>
      <c r="R144" s="9">
        <f t="shared" si="154"/>
        <v>0.19735245833333334</v>
      </c>
      <c r="S144" s="13">
        <f t="shared" si="155"/>
        <v>0.78862738665078802</v>
      </c>
      <c r="T144" s="2">
        <f t="shared" si="156"/>
        <v>0.01</v>
      </c>
      <c r="U144" s="14">
        <f t="shared" si="157"/>
        <v>7.8862738665078803E-3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1.7836273866507879E-2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10.439339120833299</v>
      </c>
      <c r="E145" s="10">
        <f t="shared" si="166"/>
        <v>14.6140070948387</v>
      </c>
      <c r="F145" s="7" t="s">
        <v>83</v>
      </c>
      <c r="G145" s="1">
        <v>10</v>
      </c>
      <c r="H145" s="9">
        <f t="shared" si="147"/>
        <v>10.439339120833299</v>
      </c>
      <c r="I145" s="9">
        <f t="shared" si="148"/>
        <v>283.5893391208333</v>
      </c>
      <c r="J145" s="9">
        <f t="shared" si="149"/>
        <v>6.4726952589294298E-2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5.78044304026555</v>
      </c>
      <c r="P145" s="9">
        <f t="shared" si="152"/>
        <v>0.37415046261238444</v>
      </c>
      <c r="Q145" s="12">
        <f t="shared" si="153"/>
        <v>9.7279120279219963E-2</v>
      </c>
      <c r="R145" s="9">
        <f t="shared" si="154"/>
        <v>0.19735245833333334</v>
      </c>
      <c r="S145" s="13">
        <f t="shared" si="155"/>
        <v>0.49292074241564826</v>
      </c>
      <c r="T145" s="2">
        <f t="shared" si="156"/>
        <v>0.01</v>
      </c>
      <c r="U145" s="14">
        <f t="shared" si="157"/>
        <v>4.9292074241564831E-3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1.4879207424156483E-2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2.90415806722581</v>
      </c>
      <c r="E146" s="10">
        <f t="shared" si="166"/>
        <v>10.439339120833299</v>
      </c>
      <c r="F146" s="7" t="s">
        <v>83</v>
      </c>
      <c r="G146" s="1">
        <v>11</v>
      </c>
      <c r="H146" s="9">
        <f t="shared" si="147"/>
        <v>2.90415806722581</v>
      </c>
      <c r="I146" s="9">
        <f t="shared" si="148"/>
        <v>276.05415806722579</v>
      </c>
      <c r="J146" s="9">
        <f t="shared" si="149"/>
        <v>2.5355428149266324E-2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6.1653404943198327</v>
      </c>
      <c r="P146" s="9">
        <f t="shared" si="152"/>
        <v>0.15632484791948864</v>
      </c>
      <c r="Q146" s="12">
        <f t="shared" si="153"/>
        <v>4.0644460459067049E-2</v>
      </c>
      <c r="R146" s="9">
        <f t="shared" si="154"/>
        <v>0.19735245833333334</v>
      </c>
      <c r="S146" s="13">
        <f t="shared" si="155"/>
        <v>0.20594858965687429</v>
      </c>
      <c r="T146" s="2">
        <f t="shared" si="156"/>
        <v>0.01</v>
      </c>
      <c r="U146" s="14">
        <f t="shared" si="157"/>
        <v>2.0594858965687431E-3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7.5494858965687436E-3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0.64932151163333296</v>
      </c>
      <c r="E147" s="10">
        <f t="shared" si="166"/>
        <v>2.90415806722581</v>
      </c>
      <c r="F147" s="7" t="s">
        <v>85</v>
      </c>
      <c r="G147" s="1">
        <v>12</v>
      </c>
      <c r="H147" s="9">
        <f t="shared" si="147"/>
        <v>0.64932151163333296</v>
      </c>
      <c r="I147" s="9">
        <f t="shared" si="148"/>
        <v>273.79932151163331</v>
      </c>
      <c r="J147" s="9">
        <f t="shared" si="149"/>
        <v>1.8963591517693886E-2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6.7680635630670105</v>
      </c>
      <c r="P147" s="9">
        <f t="shared" si="152"/>
        <v>0.12834679277579061</v>
      </c>
      <c r="Q147" s="12">
        <f t="shared" si="153"/>
        <v>3.3370166121705562E-2</v>
      </c>
      <c r="R147" s="9">
        <f t="shared" si="154"/>
        <v>0.19735245833333334</v>
      </c>
      <c r="S147" s="13">
        <f t="shared" si="155"/>
        <v>0.16908918390741554</v>
      </c>
      <c r="T147" s="2">
        <f t="shared" si="156"/>
        <v>0.01</v>
      </c>
      <c r="U147" s="14">
        <f t="shared" si="157"/>
        <v>1.6908918390741553E-3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7.1808918390741557E-3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-3.02746309348387</v>
      </c>
      <c r="E148" s="10">
        <f t="shared" si="166"/>
        <v>0.64932151163333296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19386522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1261684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7064541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13162391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398055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30400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28868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64886121.075667724</v>
      </c>
      <c r="J13" s="6" t="s">
        <v>37</v>
      </c>
      <c r="K13" s="6">
        <f>I13/(10000*1000)</f>
        <v>6.4886121075667722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6.6270838536451597</v>
      </c>
      <c r="E26" s="7"/>
      <c r="F26" s="7"/>
      <c r="G26" s="1">
        <v>1</v>
      </c>
      <c r="H26" s="9">
        <f t="shared" ref="H26:H37" si="0">E27</f>
        <v>6.6270838536451597</v>
      </c>
      <c r="I26" s="9">
        <f t="shared" ref="I26:I37" si="1">H26+273.15</f>
        <v>279.77708385364514</v>
      </c>
      <c r="J26" s="9">
        <f t="shared" ref="J26:J37" si="2">EXP(($C$15*(I26-$C$13))/($C$16*I26*$C$13))</f>
        <v>4.0542040520840636E-2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1.6432538040995284</v>
      </c>
      <c r="Q26" s="12">
        <f t="shared" ref="Q26:Q37" si="6">P26*$B$28</f>
        <v>0.16432538040995284</v>
      </c>
      <c r="R26" s="9">
        <f t="shared" ref="R26:R37" si="7">L26*$B$28</f>
        <v>4.0532094166666672</v>
      </c>
      <c r="S26" s="13">
        <f t="shared" ref="S26:S37" si="8">Q26/R26</f>
        <v>4.0542040520840629E-2</v>
      </c>
      <c r="T26" s="2">
        <f t="shared" ref="T26:T37" si="9">$B$27/100</f>
        <v>0.34</v>
      </c>
      <c r="U26" s="14">
        <f t="shared" ref="U26:U37" si="10">S26*T26</f>
        <v>1.3784293777085815E-2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2.6684293777085817E-2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4.2581341260967696</v>
      </c>
      <c r="E27" s="10">
        <f t="shared" ref="E27:E38" si="18">D26</f>
        <v>6.6270838536451597</v>
      </c>
      <c r="F27" s="7" t="s">
        <v>83</v>
      </c>
      <c r="G27" s="1">
        <v>2</v>
      </c>
      <c r="H27" s="9">
        <f t="shared" si="0"/>
        <v>4.2581341260967696</v>
      </c>
      <c r="I27" s="9">
        <f t="shared" si="1"/>
        <v>277.40813412609674</v>
      </c>
      <c r="J27" s="9">
        <f t="shared" si="2"/>
        <v>3.0118671893797792E-2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79.420934529233804</v>
      </c>
      <c r="P27" s="9">
        <f t="shared" si="5"/>
        <v>2.3920530685847887</v>
      </c>
      <c r="Q27" s="12">
        <f t="shared" si="6"/>
        <v>0.23920530685847888</v>
      </c>
      <c r="R27" s="9">
        <f t="shared" si="7"/>
        <v>4.0532094166666672</v>
      </c>
      <c r="S27" s="13">
        <f t="shared" si="8"/>
        <v>5.9016271371243323E-2</v>
      </c>
      <c r="T27" s="2">
        <f t="shared" si="9"/>
        <v>0.34</v>
      </c>
      <c r="U27" s="14">
        <f t="shared" si="10"/>
        <v>2.0065532266222732E-2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3.296553226622273E-2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3.3585422025714302</v>
      </c>
      <c r="E28" s="10">
        <f t="shared" si="18"/>
        <v>4.2581341260967696</v>
      </c>
      <c r="F28" s="7" t="s">
        <v>83</v>
      </c>
      <c r="G28" s="1">
        <v>3</v>
      </c>
      <c r="H28" s="9">
        <f t="shared" si="0"/>
        <v>3.3585422025714302</v>
      </c>
      <c r="I28" s="9">
        <f t="shared" si="1"/>
        <v>276.50854220257139</v>
      </c>
      <c r="J28" s="9">
        <f t="shared" si="2"/>
        <v>2.6868480290426554E-2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117.56097562731568</v>
      </c>
      <c r="P28" s="9">
        <f t="shared" si="5"/>
        <v>3.1586847565658482</v>
      </c>
      <c r="Q28" s="12">
        <f t="shared" si="6"/>
        <v>0.31586847565658482</v>
      </c>
      <c r="R28" s="9">
        <f t="shared" si="7"/>
        <v>4.0532094166666672</v>
      </c>
      <c r="S28" s="13">
        <f t="shared" si="8"/>
        <v>7.7930460330459056E-2</v>
      </c>
      <c r="T28" s="2">
        <f t="shared" si="9"/>
        <v>0.34</v>
      </c>
      <c r="U28" s="14">
        <f t="shared" si="10"/>
        <v>2.649635651235608E-2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3.9396356512356082E-2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7.6730227498709702</v>
      </c>
      <c r="E29" s="10">
        <f t="shared" si="18"/>
        <v>3.3585422025714302</v>
      </c>
      <c r="F29" s="7" t="s">
        <v>83</v>
      </c>
      <c r="G29" s="1">
        <v>4</v>
      </c>
      <c r="H29" s="9">
        <f t="shared" si="0"/>
        <v>7.6730227498709702</v>
      </c>
      <c r="I29" s="9">
        <f t="shared" si="1"/>
        <v>280.82302274987097</v>
      </c>
      <c r="J29" s="9">
        <f t="shared" si="2"/>
        <v>4.6152956833241596E-2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154.93438503741649</v>
      </c>
      <c r="P29" s="9">
        <f t="shared" si="5"/>
        <v>7.1506799846167155</v>
      </c>
      <c r="Q29" s="12">
        <f t="shared" si="6"/>
        <v>0.71506799846167157</v>
      </c>
      <c r="R29" s="9">
        <f t="shared" si="7"/>
        <v>4.0532094166666672</v>
      </c>
      <c r="S29" s="13">
        <f t="shared" si="8"/>
        <v>0.17642019569019426</v>
      </c>
      <c r="T29" s="2">
        <f t="shared" si="9"/>
        <v>0.34</v>
      </c>
      <c r="U29" s="14">
        <f t="shared" si="10"/>
        <v>5.9982866534666057E-2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7.2882866534666052E-2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11.4999507050667</v>
      </c>
      <c r="E30" s="10">
        <f t="shared" si="18"/>
        <v>7.6730227498709702</v>
      </c>
      <c r="F30" s="7" t="s">
        <v>83</v>
      </c>
      <c r="G30" s="1">
        <v>5</v>
      </c>
      <c r="H30" s="9">
        <f t="shared" si="0"/>
        <v>11.4999507050667</v>
      </c>
      <c r="I30" s="9">
        <f t="shared" si="1"/>
        <v>284.64995070506666</v>
      </c>
      <c r="J30" s="9">
        <f t="shared" si="2"/>
        <v>7.3560435117268105E-2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140.39451980015977</v>
      </c>
      <c r="O30" s="9">
        <f t="shared" si="19"/>
        <v>47.921279419306671</v>
      </c>
      <c r="P30" s="9">
        <f t="shared" si="5"/>
        <v>3.5251101654603838</v>
      </c>
      <c r="Q30" s="12">
        <f t="shared" si="6"/>
        <v>0.35251101654603839</v>
      </c>
      <c r="R30" s="9">
        <f t="shared" si="7"/>
        <v>4.0532094166666672</v>
      </c>
      <c r="S30" s="13">
        <f t="shared" si="8"/>
        <v>8.6970837257143538E-2</v>
      </c>
      <c r="T30" s="2">
        <f t="shared" si="9"/>
        <v>0.34</v>
      </c>
      <c r="U30" s="14">
        <f t="shared" si="10"/>
        <v>2.9570084667428807E-2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4.2470084667428805E-2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14.1783062502581</v>
      </c>
      <c r="E31" s="10">
        <f t="shared" si="18"/>
        <v>11.4999507050667</v>
      </c>
      <c r="F31" s="7" t="s">
        <v>85</v>
      </c>
      <c r="G31" s="1">
        <v>6</v>
      </c>
      <c r="H31" s="9">
        <f t="shared" si="0"/>
        <v>14.1783062502581</v>
      </c>
      <c r="I31" s="9">
        <f t="shared" si="1"/>
        <v>287.32830625025809</v>
      </c>
      <c r="J31" s="9">
        <f t="shared" si="2"/>
        <v>0.1011862847805122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84.928263420512948</v>
      </c>
      <c r="P31" s="9">
        <f t="shared" si="5"/>
        <v>8.5935754483823796</v>
      </c>
      <c r="Q31" s="12">
        <f t="shared" si="6"/>
        <v>0.85935754483823801</v>
      </c>
      <c r="R31" s="9">
        <f t="shared" si="7"/>
        <v>4.0532094166666672</v>
      </c>
      <c r="S31" s="13">
        <f t="shared" si="8"/>
        <v>0.21201903393014615</v>
      </c>
      <c r="T31" s="2">
        <f t="shared" si="9"/>
        <v>0.34</v>
      </c>
      <c r="U31" s="14">
        <f t="shared" si="10"/>
        <v>7.2086471536249697E-2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8.4986471536249691E-2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18.428343627</v>
      </c>
      <c r="E32" s="10">
        <f t="shared" si="18"/>
        <v>14.1783062502581</v>
      </c>
      <c r="F32" s="7" t="s">
        <v>83</v>
      </c>
      <c r="G32" s="1">
        <v>7</v>
      </c>
      <c r="H32" s="9">
        <f t="shared" si="0"/>
        <v>18.428343627</v>
      </c>
      <c r="I32" s="9">
        <f t="shared" si="1"/>
        <v>291.57834362699998</v>
      </c>
      <c r="J32" s="9">
        <f t="shared" si="2"/>
        <v>0.16582018011168501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116.86678213879723</v>
      </c>
      <c r="P32" s="9">
        <f t="shared" si="5"/>
        <v>19.378870863328409</v>
      </c>
      <c r="Q32" s="12">
        <f t="shared" si="6"/>
        <v>1.937887086332841</v>
      </c>
      <c r="R32" s="9">
        <f t="shared" si="7"/>
        <v>4.0532094166666672</v>
      </c>
      <c r="S32" s="13">
        <f t="shared" si="8"/>
        <v>0.47811175962542457</v>
      </c>
      <c r="T32" s="2">
        <f t="shared" si="9"/>
        <v>0.34</v>
      </c>
      <c r="U32" s="14">
        <f t="shared" si="10"/>
        <v>0.16255799827264436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0.18820799827264437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21.191806522258101</v>
      </c>
      <c r="E33" s="10">
        <f t="shared" si="18"/>
        <v>18.428343627</v>
      </c>
      <c r="F33" s="7" t="s">
        <v>83</v>
      </c>
      <c r="G33" s="1">
        <v>8</v>
      </c>
      <c r="H33" s="9">
        <f t="shared" si="0"/>
        <v>21.191806522258101</v>
      </c>
      <c r="I33" s="9">
        <f t="shared" si="1"/>
        <v>294.34180652225808</v>
      </c>
      <c r="J33" s="9">
        <f t="shared" si="2"/>
        <v>0.22688011203253217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138.02000544213547</v>
      </c>
      <c r="P33" s="9">
        <f t="shared" si="5"/>
        <v>31.313994297442395</v>
      </c>
      <c r="Q33" s="12">
        <f t="shared" si="6"/>
        <v>3.1313994297442398</v>
      </c>
      <c r="R33" s="9">
        <f t="shared" si="7"/>
        <v>4.0532094166666672</v>
      </c>
      <c r="S33" s="13">
        <f t="shared" si="8"/>
        <v>0.77257282016271489</v>
      </c>
      <c r="T33" s="2">
        <f t="shared" si="9"/>
        <v>0.34</v>
      </c>
      <c r="U33" s="14">
        <f t="shared" si="10"/>
        <v>0.2626747588553231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0.2883247588553231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19.9682025445161</v>
      </c>
      <c r="E34" s="10">
        <f t="shared" si="18"/>
        <v>21.191806522258101</v>
      </c>
      <c r="F34" s="7" t="s">
        <v>83</v>
      </c>
      <c r="G34" s="1">
        <v>9</v>
      </c>
      <c r="H34" s="9">
        <f t="shared" si="0"/>
        <v>19.9682025445161</v>
      </c>
      <c r="I34" s="9">
        <f t="shared" si="1"/>
        <v>293.11820254451607</v>
      </c>
      <c r="J34" s="9">
        <f t="shared" si="2"/>
        <v>0.19761720283555248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147.23810531135973</v>
      </c>
      <c r="P34" s="9">
        <f t="shared" si="5"/>
        <v>29.096782522437412</v>
      </c>
      <c r="Q34" s="12">
        <f t="shared" si="6"/>
        <v>2.9096782522437414</v>
      </c>
      <c r="R34" s="9">
        <f t="shared" si="7"/>
        <v>4.0532094166666672</v>
      </c>
      <c r="S34" s="13">
        <f t="shared" si="8"/>
        <v>0.71787019942252128</v>
      </c>
      <c r="T34" s="2">
        <f t="shared" si="9"/>
        <v>0.34</v>
      </c>
      <c r="U34" s="14">
        <f t="shared" si="10"/>
        <v>0.24407586780365725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0.26972586780365726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14.5679543326667</v>
      </c>
      <c r="E35" s="10">
        <f t="shared" si="18"/>
        <v>19.9682025445161</v>
      </c>
      <c r="F35" s="7" t="s">
        <v>83</v>
      </c>
      <c r="G35" s="1">
        <v>10</v>
      </c>
      <c r="H35" s="9">
        <f t="shared" si="0"/>
        <v>14.5679543326667</v>
      </c>
      <c r="I35" s="9">
        <f t="shared" si="1"/>
        <v>287.71795433266669</v>
      </c>
      <c r="J35" s="9">
        <f t="shared" si="2"/>
        <v>0.10593819416434265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158.67341695558898</v>
      </c>
      <c r="P35" s="9">
        <f t="shared" si="5"/>
        <v>16.809575254160883</v>
      </c>
      <c r="Q35" s="12">
        <f t="shared" si="6"/>
        <v>1.6809575254160884</v>
      </c>
      <c r="R35" s="9">
        <f t="shared" si="7"/>
        <v>4.0532094166666672</v>
      </c>
      <c r="S35" s="13">
        <f t="shared" si="8"/>
        <v>0.41472259452078764</v>
      </c>
      <c r="T35" s="2">
        <f t="shared" si="9"/>
        <v>0.34</v>
      </c>
      <c r="U35" s="14">
        <f t="shared" si="10"/>
        <v>0.14100568213706779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0.1666556821370678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11.1214197227419</v>
      </c>
      <c r="E36" s="10">
        <f t="shared" si="18"/>
        <v>14.5679543326667</v>
      </c>
      <c r="F36" s="7" t="s">
        <v>83</v>
      </c>
      <c r="G36" s="1">
        <v>11</v>
      </c>
      <c r="H36" s="9">
        <f t="shared" si="0"/>
        <v>11.1214197227419</v>
      </c>
      <c r="I36" s="9">
        <f t="shared" si="1"/>
        <v>284.27141972274188</v>
      </c>
      <c r="J36" s="9">
        <f t="shared" si="2"/>
        <v>7.0285037626673541E-2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134.77064961635671</v>
      </c>
      <c r="O36" s="9">
        <f t="shared" si="19"/>
        <v>47.625286251738061</v>
      </c>
      <c r="P36" s="9">
        <f t="shared" si="5"/>
        <v>3.3473450361845076</v>
      </c>
      <c r="Q36" s="12">
        <f t="shared" si="6"/>
        <v>0.33473450361845081</v>
      </c>
      <c r="R36" s="9">
        <f t="shared" si="7"/>
        <v>4.0532094166666672</v>
      </c>
      <c r="S36" s="13">
        <f t="shared" si="8"/>
        <v>8.2585050316431527E-2</v>
      </c>
      <c r="T36" s="2">
        <f t="shared" si="9"/>
        <v>0.34</v>
      </c>
      <c r="U36" s="14">
        <f t="shared" si="10"/>
        <v>2.8078917107586723E-2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4.0978917107586721E-2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9.8729630387666703</v>
      </c>
      <c r="E37" s="10">
        <f t="shared" si="18"/>
        <v>11.1214197227419</v>
      </c>
      <c r="F37" s="7" t="s">
        <v>85</v>
      </c>
      <c r="G37" s="1">
        <v>12</v>
      </c>
      <c r="H37" s="9">
        <f t="shared" si="0"/>
        <v>9.8729630387666703</v>
      </c>
      <c r="I37" s="9">
        <f t="shared" si="1"/>
        <v>283.02296303876665</v>
      </c>
      <c r="J37" s="9">
        <f t="shared" si="2"/>
        <v>6.0429017374801532E-2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84.810035382220221</v>
      </c>
      <c r="P37" s="9">
        <f t="shared" si="5"/>
        <v>5.1249871016697188</v>
      </c>
      <c r="Q37" s="12">
        <f t="shared" si="6"/>
        <v>0.5124987101669719</v>
      </c>
      <c r="R37" s="9">
        <f t="shared" si="7"/>
        <v>4.0532094166666672</v>
      </c>
      <c r="S37" s="13">
        <f t="shared" si="8"/>
        <v>0.1264426920700405</v>
      </c>
      <c r="T37" s="2">
        <f t="shared" si="9"/>
        <v>0.34</v>
      </c>
      <c r="U37" s="14">
        <f t="shared" si="10"/>
        <v>4.2990515303813773E-2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5.5890515303813774E-2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8.2478763451612895</v>
      </c>
      <c r="E38" s="10">
        <f t="shared" si="18"/>
        <v>9.8729630387666703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6.6270838536451597</v>
      </c>
      <c r="E42" s="7"/>
      <c r="F42" s="7"/>
      <c r="G42" s="1">
        <v>1</v>
      </c>
      <c r="H42" s="9">
        <f t="shared" ref="H42:H53" si="20">E43</f>
        <v>6.6270838536451597</v>
      </c>
      <c r="I42" s="9">
        <f t="shared" ref="I42:I53" si="21">H42+273.15</f>
        <v>279.77708385364514</v>
      </c>
      <c r="J42" s="9">
        <f t="shared" ref="J42:J53" si="22">EXP(($C$15*(I42-$C$13))/($C$16*I42*$C$13))</f>
        <v>4.0542040520840636E-2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2.3861524724047269</v>
      </c>
      <c r="Q42" s="12">
        <f t="shared" ref="Q42:Q53" si="26">P42*$B$44</f>
        <v>0.57267659337713439</v>
      </c>
      <c r="R42" s="9">
        <f t="shared" ref="R42:R53" si="27">L42*$B$44</f>
        <v>14.125500000000001</v>
      </c>
      <c r="S42" s="13">
        <f t="shared" ref="S42:S53" si="28">Q42/R42</f>
        <v>4.0542040520840636E-2</v>
      </c>
      <c r="T42" s="2">
        <f t="shared" ref="T42:T53" si="29">$B$43/100</f>
        <v>0.43</v>
      </c>
      <c r="U42" s="14">
        <f t="shared" ref="U42:U53" si="30">S42*T42</f>
        <v>1.7433077423961472E-2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2.5853077423961472E-2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1615543.5</v>
      </c>
      <c r="AU42" s="1">
        <f t="shared" ref="AU42:AU53" si="38">AT42*10000*AS42*0.67*AR42*AQ42</f>
        <v>9192657504.4638863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4.2581341260967696</v>
      </c>
      <c r="E43" s="10">
        <f t="shared" ref="E43:E54" si="40">D42</f>
        <v>6.6270838536451597</v>
      </c>
      <c r="F43" s="7" t="s">
        <v>83</v>
      </c>
      <c r="G43" s="1">
        <v>2</v>
      </c>
      <c r="H43" s="9">
        <f t="shared" si="20"/>
        <v>4.2581341260967696</v>
      </c>
      <c r="I43" s="9">
        <f t="shared" si="21"/>
        <v>277.40813412609674</v>
      </c>
      <c r="J43" s="9">
        <f t="shared" si="22"/>
        <v>3.0118671893797792E-2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115.32634752759527</v>
      </c>
      <c r="P43" s="9">
        <f t="shared" si="25"/>
        <v>3.4734764218937402</v>
      </c>
      <c r="Q43" s="12">
        <f t="shared" si="26"/>
        <v>0.83363434125449765</v>
      </c>
      <c r="R43" s="9">
        <f t="shared" si="27"/>
        <v>14.125500000000001</v>
      </c>
      <c r="S43" s="13">
        <f t="shared" si="28"/>
        <v>5.901627137124333E-2</v>
      </c>
      <c r="T43" s="2">
        <f t="shared" si="29"/>
        <v>0.43</v>
      </c>
      <c r="U43" s="14">
        <f t="shared" si="30"/>
        <v>2.5376996689634633E-2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3.379699668963463E-2</v>
      </c>
      <c r="AR43" s="9">
        <f t="shared" si="35"/>
        <v>136.875</v>
      </c>
      <c r="AS43" s="1">
        <f t="shared" si="36"/>
        <v>0.24</v>
      </c>
      <c r="AT43" s="1">
        <f t="shared" si="37"/>
        <v>1615543.5</v>
      </c>
      <c r="AU43" s="1">
        <f t="shared" si="38"/>
        <v>12017301079.961903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3.3585422025714302</v>
      </c>
      <c r="E44" s="10">
        <f t="shared" si="40"/>
        <v>4.2581341260967696</v>
      </c>
      <c r="F44" s="7" t="s">
        <v>83</v>
      </c>
      <c r="G44" s="1">
        <v>3</v>
      </c>
      <c r="H44" s="9">
        <f t="shared" si="20"/>
        <v>3.3585422025714302</v>
      </c>
      <c r="I44" s="9">
        <f t="shared" si="21"/>
        <v>276.50854220257139</v>
      </c>
      <c r="J44" s="9">
        <f t="shared" si="22"/>
        <v>2.6868480290426554E-2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170.70912110570154</v>
      </c>
      <c r="P44" s="9">
        <f t="shared" si="25"/>
        <v>4.5866946558245818</v>
      </c>
      <c r="Q44" s="12">
        <f t="shared" si="26"/>
        <v>1.1008067173978995</v>
      </c>
      <c r="R44" s="9">
        <f t="shared" si="27"/>
        <v>14.125500000000001</v>
      </c>
      <c r="S44" s="13">
        <f t="shared" si="28"/>
        <v>7.7930460330459056E-2</v>
      </c>
      <c r="T44" s="2">
        <f t="shared" si="29"/>
        <v>0.43</v>
      </c>
      <c r="U44" s="14">
        <f t="shared" si="30"/>
        <v>3.3510097942097396E-2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4.1930097942097393E-2</v>
      </c>
      <c r="AR44" s="9">
        <f t="shared" si="35"/>
        <v>136.875</v>
      </c>
      <c r="AS44" s="1">
        <f t="shared" si="36"/>
        <v>0.24</v>
      </c>
      <c r="AT44" s="1">
        <f t="shared" si="37"/>
        <v>1615543.5</v>
      </c>
      <c r="AU44" s="1">
        <f t="shared" si="38"/>
        <v>14909212670.870689</v>
      </c>
    </row>
    <row r="45" spans="1:48" x14ac:dyDescent="0.15">
      <c r="C45" s="7">
        <v>3</v>
      </c>
      <c r="D45" s="7">
        <f t="shared" si="39"/>
        <v>7.6730227498709702</v>
      </c>
      <c r="E45" s="10">
        <f t="shared" si="40"/>
        <v>3.3585422025714302</v>
      </c>
      <c r="F45" s="7" t="s">
        <v>83</v>
      </c>
      <c r="G45" s="1">
        <v>4</v>
      </c>
      <c r="H45" s="9">
        <f t="shared" si="20"/>
        <v>7.6730227498709702</v>
      </c>
      <c r="I45" s="9">
        <f t="shared" si="21"/>
        <v>280.82302274987097</v>
      </c>
      <c r="J45" s="9">
        <f t="shared" si="22"/>
        <v>4.6152956833241596E-2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224.97867644987699</v>
      </c>
      <c r="P45" s="9">
        <f t="shared" si="25"/>
        <v>10.383431142591</v>
      </c>
      <c r="Q45" s="12">
        <f t="shared" si="26"/>
        <v>2.4920234742218401</v>
      </c>
      <c r="R45" s="9">
        <f t="shared" si="27"/>
        <v>14.125500000000001</v>
      </c>
      <c r="S45" s="13">
        <f t="shared" si="28"/>
        <v>0.17642019569019432</v>
      </c>
      <c r="T45" s="2">
        <f t="shared" si="29"/>
        <v>0.43</v>
      </c>
      <c r="U45" s="14">
        <f t="shared" si="30"/>
        <v>7.5860684146783555E-2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8.4280684146783566E-2</v>
      </c>
      <c r="AR45" s="9">
        <f t="shared" si="35"/>
        <v>136.875</v>
      </c>
      <c r="AS45" s="1">
        <f t="shared" si="36"/>
        <v>0.24</v>
      </c>
      <c r="AT45" s="1">
        <f t="shared" si="37"/>
        <v>1615543.5</v>
      </c>
      <c r="AU45" s="1">
        <f t="shared" si="38"/>
        <v>29967939634.343277</v>
      </c>
    </row>
    <row r="46" spans="1:48" x14ac:dyDescent="0.15">
      <c r="C46" s="7">
        <v>4</v>
      </c>
      <c r="D46" s="7">
        <f t="shared" si="39"/>
        <v>11.4999507050667</v>
      </c>
      <c r="E46" s="10">
        <f t="shared" si="40"/>
        <v>7.6730227498709702</v>
      </c>
      <c r="F46" s="7" t="s">
        <v>83</v>
      </c>
      <c r="G46" s="1">
        <v>5</v>
      </c>
      <c r="H46" s="9">
        <f t="shared" si="20"/>
        <v>11.4999507050667</v>
      </c>
      <c r="I46" s="9">
        <f t="shared" si="21"/>
        <v>284.64995070506666</v>
      </c>
      <c r="J46" s="9">
        <f t="shared" si="22"/>
        <v>7.3560435117268105E-2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203.86548304192169</v>
      </c>
      <c r="O46" s="9">
        <f t="shared" si="41"/>
        <v>69.586012265364303</v>
      </c>
      <c r="P46" s="9">
        <f t="shared" si="25"/>
        <v>5.118777340315753</v>
      </c>
      <c r="Q46" s="12">
        <f t="shared" si="26"/>
        <v>1.2285065616757807</v>
      </c>
      <c r="R46" s="9">
        <f t="shared" si="27"/>
        <v>14.125500000000001</v>
      </c>
      <c r="S46" s="13">
        <f t="shared" si="28"/>
        <v>8.697083725714351E-2</v>
      </c>
      <c r="T46" s="2">
        <f t="shared" si="29"/>
        <v>0.43</v>
      </c>
      <c r="U46" s="14">
        <f t="shared" si="30"/>
        <v>3.7397460020571711E-2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4.5817460020571708E-2</v>
      </c>
      <c r="AR46" s="9">
        <f t="shared" si="35"/>
        <v>136.875</v>
      </c>
      <c r="AS46" s="1">
        <f t="shared" si="36"/>
        <v>0.24</v>
      </c>
      <c r="AT46" s="1">
        <f t="shared" si="37"/>
        <v>1615543.5</v>
      </c>
      <c r="AU46" s="1">
        <f t="shared" si="38"/>
        <v>16291453848.477449</v>
      </c>
    </row>
    <row r="47" spans="1:48" x14ac:dyDescent="0.15">
      <c r="C47" s="7">
        <v>5</v>
      </c>
      <c r="D47" s="7">
        <f t="shared" si="39"/>
        <v>14.1783062502581</v>
      </c>
      <c r="E47" s="10">
        <f t="shared" si="40"/>
        <v>11.4999507050667</v>
      </c>
      <c r="F47" s="7" t="s">
        <v>85</v>
      </c>
      <c r="G47" s="1">
        <v>6</v>
      </c>
      <c r="H47" s="9">
        <f t="shared" si="20"/>
        <v>14.1783062502581</v>
      </c>
      <c r="I47" s="9">
        <f t="shared" si="21"/>
        <v>287.32830625025809</v>
      </c>
      <c r="J47" s="9">
        <f t="shared" si="22"/>
        <v>0.1011862847805122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123.32348492504856</v>
      </c>
      <c r="P47" s="9">
        <f t="shared" si="25"/>
        <v>12.478645265751167</v>
      </c>
      <c r="Q47" s="12">
        <f t="shared" si="26"/>
        <v>2.99487486378028</v>
      </c>
      <c r="R47" s="9">
        <f t="shared" si="27"/>
        <v>14.125500000000001</v>
      </c>
      <c r="S47" s="13">
        <f t="shared" si="28"/>
        <v>0.21201903393014618</v>
      </c>
      <c r="T47" s="2">
        <f t="shared" si="29"/>
        <v>0.43</v>
      </c>
      <c r="U47" s="14">
        <f t="shared" si="30"/>
        <v>9.1168184589962856E-2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9.9588184589962866E-2</v>
      </c>
      <c r="AR47" s="9">
        <f t="shared" si="35"/>
        <v>136.875</v>
      </c>
      <c r="AS47" s="1">
        <f t="shared" si="36"/>
        <v>0.24</v>
      </c>
      <c r="AT47" s="1">
        <f t="shared" si="37"/>
        <v>1615543.5</v>
      </c>
      <c r="AU47" s="1">
        <f t="shared" si="38"/>
        <v>35410874203.252884</v>
      </c>
    </row>
    <row r="48" spans="1:48" x14ac:dyDescent="0.15">
      <c r="C48" s="7">
        <v>6</v>
      </c>
      <c r="D48" s="7">
        <f t="shared" si="39"/>
        <v>18.428343627</v>
      </c>
      <c r="E48" s="10">
        <f t="shared" si="40"/>
        <v>14.1783062502581</v>
      </c>
      <c r="F48" s="7" t="s">
        <v>83</v>
      </c>
      <c r="G48" s="1">
        <v>7</v>
      </c>
      <c r="H48" s="9">
        <f t="shared" si="20"/>
        <v>18.428343627</v>
      </c>
      <c r="I48" s="9">
        <f t="shared" si="21"/>
        <v>291.57834362699998</v>
      </c>
      <c r="J48" s="9">
        <f t="shared" si="22"/>
        <v>0.16582018011168501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169.70108965929739</v>
      </c>
      <c r="P48" s="9">
        <f t="shared" si="25"/>
        <v>28.139865252453902</v>
      </c>
      <c r="Q48" s="12">
        <f t="shared" si="26"/>
        <v>6.7535676605889359</v>
      </c>
      <c r="R48" s="9">
        <f t="shared" si="27"/>
        <v>14.125500000000001</v>
      </c>
      <c r="S48" s="13">
        <f t="shared" si="28"/>
        <v>0.47811175962542463</v>
      </c>
      <c r="T48" s="2">
        <f t="shared" si="29"/>
        <v>0.43</v>
      </c>
      <c r="U48" s="14">
        <f t="shared" si="30"/>
        <v>0.20558805663893259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0.2211880566389326</v>
      </c>
      <c r="AR48" s="9">
        <f t="shared" si="35"/>
        <v>136.875</v>
      </c>
      <c r="AS48" s="1">
        <f t="shared" si="36"/>
        <v>0.24</v>
      </c>
      <c r="AT48" s="1">
        <f t="shared" si="37"/>
        <v>1615543.5</v>
      </c>
      <c r="AU48" s="1">
        <f t="shared" si="38"/>
        <v>78648511177.827225</v>
      </c>
    </row>
    <row r="49" spans="1:48" x14ac:dyDescent="0.15">
      <c r="C49" s="7">
        <v>7</v>
      </c>
      <c r="D49" s="7">
        <f t="shared" si="39"/>
        <v>21.191806522258101</v>
      </c>
      <c r="E49" s="10">
        <f t="shared" si="40"/>
        <v>18.428343627</v>
      </c>
      <c r="F49" s="7" t="s">
        <v>83</v>
      </c>
      <c r="G49" s="1">
        <v>8</v>
      </c>
      <c r="H49" s="9">
        <f t="shared" si="20"/>
        <v>21.191806522258101</v>
      </c>
      <c r="I49" s="9">
        <f t="shared" si="21"/>
        <v>294.34180652225808</v>
      </c>
      <c r="J49" s="9">
        <f t="shared" si="22"/>
        <v>0.22688011203253217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200.4174744068435</v>
      </c>
      <c r="P49" s="9">
        <f t="shared" si="25"/>
        <v>45.470739046701802</v>
      </c>
      <c r="Q49" s="12">
        <f t="shared" si="26"/>
        <v>10.912977371208433</v>
      </c>
      <c r="R49" s="9">
        <f t="shared" si="27"/>
        <v>14.125500000000001</v>
      </c>
      <c r="S49" s="13">
        <f t="shared" si="28"/>
        <v>0.77257282016271511</v>
      </c>
      <c r="T49" s="2">
        <f t="shared" si="29"/>
        <v>0.43</v>
      </c>
      <c r="U49" s="14">
        <f t="shared" si="30"/>
        <v>0.33220631266996747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0.34780631266996748</v>
      </c>
      <c r="AR49" s="9">
        <f t="shared" si="35"/>
        <v>136.875</v>
      </c>
      <c r="AS49" s="1">
        <f t="shared" si="36"/>
        <v>0.24</v>
      </c>
      <c r="AT49" s="1">
        <f t="shared" si="37"/>
        <v>1615543.5</v>
      </c>
      <c r="AU49" s="1">
        <f t="shared" si="38"/>
        <v>123670550234.07622</v>
      </c>
    </row>
    <row r="50" spans="1:48" x14ac:dyDescent="0.15">
      <c r="C50" s="7">
        <v>8</v>
      </c>
      <c r="D50" s="7">
        <f t="shared" si="39"/>
        <v>19.9682025445161</v>
      </c>
      <c r="E50" s="10">
        <f t="shared" si="40"/>
        <v>21.191806522258101</v>
      </c>
      <c r="F50" s="7" t="s">
        <v>83</v>
      </c>
      <c r="G50" s="1">
        <v>9</v>
      </c>
      <c r="H50" s="9">
        <f t="shared" si="20"/>
        <v>19.9682025445161</v>
      </c>
      <c r="I50" s="9">
        <f t="shared" si="21"/>
        <v>293.11820254451607</v>
      </c>
      <c r="J50" s="9">
        <f t="shared" si="22"/>
        <v>0.19761720283555248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213.80298536014169</v>
      </c>
      <c r="P50" s="9">
        <f t="shared" si="25"/>
        <v>42.251147924761781</v>
      </c>
      <c r="Q50" s="12">
        <f t="shared" si="26"/>
        <v>10.140275501942828</v>
      </c>
      <c r="R50" s="9">
        <f t="shared" si="27"/>
        <v>14.125500000000001</v>
      </c>
      <c r="S50" s="13">
        <f t="shared" si="28"/>
        <v>0.7178701994225215</v>
      </c>
      <c r="T50" s="2">
        <f t="shared" si="29"/>
        <v>0.43</v>
      </c>
      <c r="U50" s="14">
        <f t="shared" si="30"/>
        <v>0.30868418575168421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0.32428418575168422</v>
      </c>
      <c r="AR50" s="9">
        <f t="shared" si="35"/>
        <v>136.875</v>
      </c>
      <c r="AS50" s="1">
        <f t="shared" si="36"/>
        <v>0.24</v>
      </c>
      <c r="AT50" s="1">
        <f t="shared" si="37"/>
        <v>1615543.5</v>
      </c>
      <c r="AU50" s="1">
        <f t="shared" si="38"/>
        <v>115306715902.46591</v>
      </c>
    </row>
    <row r="51" spans="1:48" x14ac:dyDescent="0.15">
      <c r="C51" s="7">
        <v>9</v>
      </c>
      <c r="D51" s="7">
        <f t="shared" si="39"/>
        <v>14.5679543326667</v>
      </c>
      <c r="E51" s="10">
        <f t="shared" si="40"/>
        <v>19.9682025445161</v>
      </c>
      <c r="F51" s="7" t="s">
        <v>83</v>
      </c>
      <c r="G51" s="1">
        <v>10</v>
      </c>
      <c r="H51" s="9">
        <f t="shared" si="20"/>
        <v>14.5679543326667</v>
      </c>
      <c r="I51" s="9">
        <f t="shared" si="21"/>
        <v>287.71795433266669</v>
      </c>
      <c r="J51" s="9">
        <f t="shared" si="22"/>
        <v>0.10593819416434265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230.40808743537991</v>
      </c>
      <c r="P51" s="9">
        <f t="shared" si="25"/>
        <v>24.409016703764117</v>
      </c>
      <c r="Q51" s="12">
        <f t="shared" si="26"/>
        <v>5.8581640089033877</v>
      </c>
      <c r="R51" s="9">
        <f t="shared" si="27"/>
        <v>14.125500000000001</v>
      </c>
      <c r="S51" s="13">
        <f t="shared" si="28"/>
        <v>0.41472259452078775</v>
      </c>
      <c r="T51" s="2">
        <f t="shared" si="29"/>
        <v>0.43</v>
      </c>
      <c r="U51" s="14">
        <f t="shared" si="30"/>
        <v>0.17833071564393874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0.19393071564393871</v>
      </c>
      <c r="AR51" s="9">
        <f t="shared" si="35"/>
        <v>136.875</v>
      </c>
      <c r="AS51" s="1">
        <f t="shared" si="36"/>
        <v>0.24</v>
      </c>
      <c r="AT51" s="1">
        <f t="shared" si="37"/>
        <v>1615543.5</v>
      </c>
      <c r="AU51" s="1">
        <f t="shared" si="38"/>
        <v>68956535397.136322</v>
      </c>
    </row>
    <row r="52" spans="1:48" x14ac:dyDescent="0.15">
      <c r="C52" s="7">
        <v>10</v>
      </c>
      <c r="D52" s="7">
        <f t="shared" si="39"/>
        <v>11.1214197227419</v>
      </c>
      <c r="E52" s="10">
        <f t="shared" si="40"/>
        <v>14.5679543326667</v>
      </c>
      <c r="F52" s="7" t="s">
        <v>83</v>
      </c>
      <c r="G52" s="1">
        <v>11</v>
      </c>
      <c r="H52" s="9">
        <f t="shared" si="20"/>
        <v>11.1214197227419</v>
      </c>
      <c r="I52" s="9">
        <f t="shared" si="21"/>
        <v>284.27141972274188</v>
      </c>
      <c r="J52" s="9">
        <f t="shared" si="22"/>
        <v>7.0285037626673541E-2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195.699117195035</v>
      </c>
      <c r="O52" s="9">
        <f t="shared" si="41"/>
        <v>69.15620353658079</v>
      </c>
      <c r="P52" s="9">
        <f t="shared" si="25"/>
        <v>4.8606463676864751</v>
      </c>
      <c r="Q52" s="12">
        <f t="shared" si="26"/>
        <v>1.1665551282447539</v>
      </c>
      <c r="R52" s="9">
        <f t="shared" si="27"/>
        <v>14.125500000000001</v>
      </c>
      <c r="S52" s="13">
        <f t="shared" si="28"/>
        <v>8.2585050316431555E-2</v>
      </c>
      <c r="T52" s="2">
        <f t="shared" si="29"/>
        <v>0.43</v>
      </c>
      <c r="U52" s="14">
        <f t="shared" si="30"/>
        <v>3.5511571636065567E-2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4.3931571636065564E-2</v>
      </c>
      <c r="AR52" s="9">
        <f t="shared" si="35"/>
        <v>136.875</v>
      </c>
      <c r="AS52" s="1">
        <f t="shared" si="36"/>
        <v>0.24</v>
      </c>
      <c r="AT52" s="1">
        <f t="shared" si="37"/>
        <v>1615543.5</v>
      </c>
      <c r="AU52" s="1">
        <f t="shared" si="38"/>
        <v>15620882769.989756</v>
      </c>
    </row>
    <row r="53" spans="1:48" x14ac:dyDescent="0.15">
      <c r="C53" s="7">
        <v>11</v>
      </c>
      <c r="D53" s="7">
        <f t="shared" si="39"/>
        <v>9.8729630387666703</v>
      </c>
      <c r="E53" s="10">
        <f t="shared" si="40"/>
        <v>11.1214197227419</v>
      </c>
      <c r="F53" s="7" t="s">
        <v>85</v>
      </c>
      <c r="G53" s="1">
        <v>12</v>
      </c>
      <c r="H53" s="9">
        <f t="shared" si="20"/>
        <v>9.8729630387666703</v>
      </c>
      <c r="I53" s="9">
        <f t="shared" si="21"/>
        <v>283.02296303876665</v>
      </c>
      <c r="J53" s="9">
        <f t="shared" si="22"/>
        <v>6.0429017374801532E-2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123.15180716889431</v>
      </c>
      <c r="P53" s="9">
        <f t="shared" si="25"/>
        <v>7.441942695147322</v>
      </c>
      <c r="Q53" s="12">
        <f t="shared" si="26"/>
        <v>1.7860662468353572</v>
      </c>
      <c r="R53" s="9">
        <f t="shared" si="27"/>
        <v>14.125500000000001</v>
      </c>
      <c r="S53" s="13">
        <f t="shared" si="28"/>
        <v>0.1264426920700405</v>
      </c>
      <c r="T53" s="2">
        <f t="shared" si="29"/>
        <v>0.43</v>
      </c>
      <c r="U53" s="14">
        <f t="shared" si="30"/>
        <v>5.4370357590117414E-2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6.2790357590117418E-2</v>
      </c>
      <c r="AR53" s="9">
        <f t="shared" si="35"/>
        <v>136.875</v>
      </c>
      <c r="AS53" s="1">
        <f t="shared" si="36"/>
        <v>0.24</v>
      </c>
      <c r="AT53" s="1">
        <f t="shared" si="37"/>
        <v>1615543.5</v>
      </c>
      <c r="AU53" s="1">
        <f t="shared" si="38"/>
        <v>22326558747.46217</v>
      </c>
      <c r="AV53" s="1">
        <f>SUM(AU42:AU53)</f>
        <v>542319193170.32776</v>
      </c>
    </row>
    <row r="54" spans="1:48" x14ac:dyDescent="0.15">
      <c r="C54" s="7">
        <v>12</v>
      </c>
      <c r="D54" s="7">
        <f t="shared" si="39"/>
        <v>8.2478763451612895</v>
      </c>
      <c r="E54" s="10">
        <f t="shared" si="40"/>
        <v>9.8729630387666703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6.6270838536451597</v>
      </c>
      <c r="E58" s="7"/>
      <c r="F58" s="7"/>
      <c r="G58" s="1">
        <v>1</v>
      </c>
      <c r="H58" s="9">
        <f t="shared" ref="H58:H69" si="42">E59</f>
        <v>6.6270838536451597</v>
      </c>
      <c r="I58" s="9">
        <f t="shared" ref="I58:I69" si="43">H58+273.15</f>
        <v>279.77708385364514</v>
      </c>
      <c r="J58" s="9">
        <f t="shared" ref="J58:J69" si="44">EXP(($C$15*(I58-$C$13))/($C$16*I58*$C$13))</f>
        <v>4.0542040520840636E-2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4.0447442426292009E-3</v>
      </c>
      <c r="Q58" s="12">
        <f t="shared" ref="Q58:Q69" si="48">P58*$B$60</f>
        <v>7.6850140609954819E-4</v>
      </c>
      <c r="R58" s="9">
        <f t="shared" ref="R58:R69" si="49">L58*$B$60</f>
        <v>1.8955666666666669E-2</v>
      </c>
      <c r="S58" s="13">
        <f t="shared" ref="S58:S69" si="50">Q58/R58</f>
        <v>4.0542040520840636E-2</v>
      </c>
      <c r="T58" s="2">
        <f t="shared" ref="T58:T69" si="51">$B$59/100</f>
        <v>0.01</v>
      </c>
      <c r="U58" s="14">
        <f t="shared" ref="U58:U69" si="52">S58*T58</f>
        <v>4.0542040520840636E-4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1.2405420405208407E-2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588711.75</v>
      </c>
      <c r="AU58" s="1">
        <f t="shared" ref="AU58:AU69" si="59">AT58*10000*AS58*0.67*AR58*AQ58</f>
        <v>92753019.42516759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4.2581341260967696</v>
      </c>
      <c r="E59" s="10">
        <f t="shared" ref="E59:E70" si="61">D58</f>
        <v>6.6270838536451597</v>
      </c>
      <c r="F59" s="7" t="s">
        <v>83</v>
      </c>
      <c r="G59" s="1">
        <v>2</v>
      </c>
      <c r="H59" s="9">
        <f t="shared" si="42"/>
        <v>4.2581341260967696</v>
      </c>
      <c r="I59" s="9">
        <f t="shared" si="43"/>
        <v>277.40813412609674</v>
      </c>
      <c r="J59" s="9">
        <f t="shared" si="44"/>
        <v>3.0118671893797792E-2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0.19548858909070413</v>
      </c>
      <c r="P59" s="9">
        <f t="shared" si="47"/>
        <v>5.8878566738043763E-3</v>
      </c>
      <c r="Q59" s="12">
        <f t="shared" si="48"/>
        <v>1.1186927680228314E-3</v>
      </c>
      <c r="R59" s="9">
        <f t="shared" si="49"/>
        <v>1.8955666666666669E-2</v>
      </c>
      <c r="S59" s="13">
        <f t="shared" si="50"/>
        <v>5.9016271371243323E-2</v>
      </c>
      <c r="T59" s="2">
        <f t="shared" si="51"/>
        <v>0.01</v>
      </c>
      <c r="U59" s="14">
        <f t="shared" si="52"/>
        <v>5.9016271371243321E-4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1.2590162713712433E-2</v>
      </c>
      <c r="AR59" s="9">
        <f t="shared" si="56"/>
        <v>9.9766666666666666</v>
      </c>
      <c r="AS59" s="1">
        <f t="shared" si="57"/>
        <v>0.19</v>
      </c>
      <c r="AT59" s="1">
        <f t="shared" si="58"/>
        <v>588711.75</v>
      </c>
      <c r="AU59" s="1">
        <f t="shared" si="59"/>
        <v>94134303.280902937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3.3585422025714302</v>
      </c>
      <c r="E60" s="10">
        <f t="shared" si="61"/>
        <v>4.2581341260967696</v>
      </c>
      <c r="F60" s="7" t="s">
        <v>83</v>
      </c>
      <c r="G60" s="1">
        <v>3</v>
      </c>
      <c r="H60" s="9">
        <f t="shared" si="42"/>
        <v>3.3585422025714302</v>
      </c>
      <c r="I60" s="9">
        <f t="shared" si="43"/>
        <v>276.50854220257139</v>
      </c>
      <c r="J60" s="9">
        <f t="shared" si="44"/>
        <v>2.6868480290426554E-2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0.2893673990835664</v>
      </c>
      <c r="P60" s="9">
        <f t="shared" si="47"/>
        <v>7.7748622589687991E-3</v>
      </c>
      <c r="Q60" s="12">
        <f t="shared" si="48"/>
        <v>1.4772238292040719E-3</v>
      </c>
      <c r="R60" s="9">
        <f t="shared" si="49"/>
        <v>1.8955666666666669E-2</v>
      </c>
      <c r="S60" s="13">
        <f t="shared" si="50"/>
        <v>7.7930460330459056E-2</v>
      </c>
      <c r="T60" s="2">
        <f t="shared" si="51"/>
        <v>0.01</v>
      </c>
      <c r="U60" s="14">
        <f t="shared" si="52"/>
        <v>7.7930460330459062E-4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1.277930460330459E-2</v>
      </c>
      <c r="AR60" s="9">
        <f t="shared" si="56"/>
        <v>9.9766666666666666</v>
      </c>
      <c r="AS60" s="1">
        <f t="shared" si="57"/>
        <v>0.19</v>
      </c>
      <c r="AT60" s="1">
        <f t="shared" si="58"/>
        <v>588711.75</v>
      </c>
      <c r="AU60" s="1">
        <f t="shared" si="59"/>
        <v>95548481.985567287</v>
      </c>
    </row>
    <row r="61" spans="1:48" x14ac:dyDescent="0.15">
      <c r="C61" s="7">
        <v>3</v>
      </c>
      <c r="D61" s="7">
        <f t="shared" si="60"/>
        <v>7.6730227498709702</v>
      </c>
      <c r="E61" s="10">
        <f t="shared" si="61"/>
        <v>3.3585422025714302</v>
      </c>
      <c r="F61" s="7" t="s">
        <v>83</v>
      </c>
      <c r="G61" s="1">
        <v>4</v>
      </c>
      <c r="H61" s="9">
        <f t="shared" si="42"/>
        <v>7.6730227498709702</v>
      </c>
      <c r="I61" s="9">
        <f t="shared" si="43"/>
        <v>280.82302274987097</v>
      </c>
      <c r="J61" s="9">
        <f t="shared" si="44"/>
        <v>4.6152956833241596E-2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0.38135920349126429</v>
      </c>
      <c r="P61" s="9">
        <f t="shared" si="47"/>
        <v>1.7600854856691717E-2</v>
      </c>
      <c r="Q61" s="12">
        <f t="shared" si="48"/>
        <v>3.3441624227714263E-3</v>
      </c>
      <c r="R61" s="9">
        <f t="shared" si="49"/>
        <v>1.8955666666666669E-2</v>
      </c>
      <c r="S61" s="13">
        <f t="shared" si="50"/>
        <v>0.17642019569019426</v>
      </c>
      <c r="T61" s="2">
        <f t="shared" si="51"/>
        <v>0.01</v>
      </c>
      <c r="U61" s="14">
        <f t="shared" si="52"/>
        <v>1.7642019569019426E-3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1.3764201956901943E-2</v>
      </c>
      <c r="AR61" s="9">
        <f t="shared" si="56"/>
        <v>9.9766666666666666</v>
      </c>
      <c r="AS61" s="1">
        <f t="shared" si="57"/>
        <v>0.19</v>
      </c>
      <c r="AT61" s="1">
        <f t="shared" si="58"/>
        <v>588711.75</v>
      </c>
      <c r="AU61" s="1">
        <f t="shared" si="59"/>
        <v>102912376.18552984</v>
      </c>
    </row>
    <row r="62" spans="1:48" x14ac:dyDescent="0.15">
      <c r="C62" s="7">
        <v>4</v>
      </c>
      <c r="D62" s="7">
        <f t="shared" si="60"/>
        <v>11.4999507050667</v>
      </c>
      <c r="E62" s="10">
        <f t="shared" si="61"/>
        <v>7.6730227498709702</v>
      </c>
      <c r="F62" s="7" t="s">
        <v>83</v>
      </c>
      <c r="G62" s="1">
        <v>5</v>
      </c>
      <c r="H62" s="9">
        <f t="shared" si="42"/>
        <v>11.4999507050667</v>
      </c>
      <c r="I62" s="9">
        <f t="shared" si="43"/>
        <v>284.64995070506666</v>
      </c>
      <c r="J62" s="9">
        <f t="shared" si="44"/>
        <v>7.3560435117268105E-2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0.34557043120284392</v>
      </c>
      <c r="O62" s="9">
        <f t="shared" si="62"/>
        <v>0.11795458409839532</v>
      </c>
      <c r="P62" s="9">
        <f t="shared" si="47"/>
        <v>8.6767905303543526E-3</v>
      </c>
      <c r="Q62" s="12">
        <f t="shared" si="48"/>
        <v>1.6485902007673269E-3</v>
      </c>
      <c r="R62" s="9">
        <f t="shared" si="49"/>
        <v>1.8955666666666669E-2</v>
      </c>
      <c r="S62" s="13">
        <f t="shared" si="50"/>
        <v>8.697083725714351E-2</v>
      </c>
      <c r="T62" s="2">
        <f t="shared" si="51"/>
        <v>0.01</v>
      </c>
      <c r="U62" s="14">
        <f t="shared" si="52"/>
        <v>8.6970837257143514E-4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1.2869708372571436E-2</v>
      </c>
      <c r="AR62" s="9">
        <f t="shared" si="56"/>
        <v>9.9766666666666666</v>
      </c>
      <c r="AS62" s="1">
        <f t="shared" si="57"/>
        <v>0.19</v>
      </c>
      <c r="AT62" s="1">
        <f t="shared" si="58"/>
        <v>588711.75</v>
      </c>
      <c r="AU62" s="1">
        <f t="shared" si="59"/>
        <v>96224414.142078117</v>
      </c>
    </row>
    <row r="63" spans="1:48" x14ac:dyDescent="0.15">
      <c r="C63" s="7">
        <v>5</v>
      </c>
      <c r="D63" s="7">
        <f t="shared" si="60"/>
        <v>14.1783062502581</v>
      </c>
      <c r="E63" s="10">
        <f t="shared" si="61"/>
        <v>11.4999507050667</v>
      </c>
      <c r="F63" s="7" t="s">
        <v>85</v>
      </c>
      <c r="G63" s="1">
        <v>6</v>
      </c>
      <c r="H63" s="9">
        <f t="shared" si="42"/>
        <v>14.1783062502581</v>
      </c>
      <c r="I63" s="9">
        <f t="shared" si="43"/>
        <v>287.32830625025809</v>
      </c>
      <c r="J63" s="9">
        <f t="shared" si="44"/>
        <v>0.1011862847805122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0.20904446023470763</v>
      </c>
      <c r="P63" s="9">
        <f t="shared" si="47"/>
        <v>2.1152432285097583E-2</v>
      </c>
      <c r="Q63" s="12">
        <f t="shared" si="48"/>
        <v>4.0189621341685409E-3</v>
      </c>
      <c r="R63" s="9">
        <f t="shared" si="49"/>
        <v>1.8955666666666669E-2</v>
      </c>
      <c r="S63" s="13">
        <f t="shared" si="50"/>
        <v>0.21201903393014615</v>
      </c>
      <c r="T63" s="2">
        <f t="shared" si="51"/>
        <v>0.01</v>
      </c>
      <c r="U63" s="14">
        <f t="shared" si="52"/>
        <v>2.1201903393014616E-3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1.4120190339301461E-2</v>
      </c>
      <c r="AR63" s="9">
        <f t="shared" si="56"/>
        <v>9.9766666666666666</v>
      </c>
      <c r="AS63" s="1">
        <f t="shared" si="57"/>
        <v>0.19</v>
      </c>
      <c r="AT63" s="1">
        <f t="shared" si="58"/>
        <v>588711.75</v>
      </c>
      <c r="AU63" s="1">
        <f t="shared" si="59"/>
        <v>105574035.06280364</v>
      </c>
    </row>
    <row r="64" spans="1:48" x14ac:dyDescent="0.15">
      <c r="C64" s="7">
        <v>6</v>
      </c>
      <c r="D64" s="7">
        <f t="shared" si="60"/>
        <v>18.428343627</v>
      </c>
      <c r="E64" s="10">
        <f t="shared" si="61"/>
        <v>14.1783062502581</v>
      </c>
      <c r="F64" s="7" t="s">
        <v>83</v>
      </c>
      <c r="G64" s="1">
        <v>7</v>
      </c>
      <c r="H64" s="9">
        <f t="shared" si="42"/>
        <v>18.428343627</v>
      </c>
      <c r="I64" s="9">
        <f t="shared" si="43"/>
        <v>291.57834362699998</v>
      </c>
      <c r="J64" s="9">
        <f t="shared" si="44"/>
        <v>0.16582018011168501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0.28765869461627669</v>
      </c>
      <c r="P64" s="9">
        <f t="shared" si="47"/>
        <v>4.7699616551963198E-2</v>
      </c>
      <c r="Q64" s="12">
        <f t="shared" si="48"/>
        <v>9.0629271448730078E-3</v>
      </c>
      <c r="R64" s="9">
        <f t="shared" si="49"/>
        <v>1.8955666666666669E-2</v>
      </c>
      <c r="S64" s="13">
        <f t="shared" si="50"/>
        <v>0.47811175962542457</v>
      </c>
      <c r="T64" s="2">
        <f t="shared" si="51"/>
        <v>0.01</v>
      </c>
      <c r="U64" s="14">
        <f t="shared" si="52"/>
        <v>4.7811175962542462E-3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2.4881117596254245E-2</v>
      </c>
      <c r="AR64" s="9">
        <f t="shared" si="56"/>
        <v>9.9766666666666666</v>
      </c>
      <c r="AS64" s="1">
        <f t="shared" si="57"/>
        <v>0.19</v>
      </c>
      <c r="AT64" s="1">
        <f t="shared" si="58"/>
        <v>588711.75</v>
      </c>
      <c r="AU64" s="1">
        <f t="shared" si="59"/>
        <v>186031485.29785588</v>
      </c>
    </row>
    <row r="65" spans="1:48" x14ac:dyDescent="0.15">
      <c r="C65" s="7">
        <v>7</v>
      </c>
      <c r="D65" s="7">
        <f t="shared" si="60"/>
        <v>21.191806522258101</v>
      </c>
      <c r="E65" s="10">
        <f t="shared" si="61"/>
        <v>18.428343627</v>
      </c>
      <c r="F65" s="7" t="s">
        <v>83</v>
      </c>
      <c r="G65" s="1">
        <v>8</v>
      </c>
      <c r="H65" s="9">
        <f t="shared" si="42"/>
        <v>21.191806522258101</v>
      </c>
      <c r="I65" s="9">
        <f t="shared" si="43"/>
        <v>294.34180652225808</v>
      </c>
      <c r="J65" s="9">
        <f t="shared" si="44"/>
        <v>0.22688011203253217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0.33972574473098016</v>
      </c>
      <c r="P65" s="9">
        <f t="shared" si="47"/>
        <v>7.7077015024900206E-2</v>
      </c>
      <c r="Q65" s="12">
        <f t="shared" si="48"/>
        <v>1.4644632854731039E-2</v>
      </c>
      <c r="R65" s="9">
        <f t="shared" si="49"/>
        <v>1.8955666666666669E-2</v>
      </c>
      <c r="S65" s="13">
        <f t="shared" si="50"/>
        <v>0.77257282016271489</v>
      </c>
      <c r="T65" s="2">
        <f t="shared" si="51"/>
        <v>0.01</v>
      </c>
      <c r="U65" s="14">
        <f t="shared" si="52"/>
        <v>7.7257282016271493E-3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2.782572820162715E-2</v>
      </c>
      <c r="AR65" s="9">
        <f t="shared" si="56"/>
        <v>9.9766666666666666</v>
      </c>
      <c r="AS65" s="1">
        <f t="shared" si="57"/>
        <v>0.19</v>
      </c>
      <c r="AT65" s="1">
        <f t="shared" si="58"/>
        <v>588711.75</v>
      </c>
      <c r="AU65" s="1">
        <f t="shared" si="59"/>
        <v>208047790.73197383</v>
      </c>
    </row>
    <row r="66" spans="1:48" x14ac:dyDescent="0.15">
      <c r="C66" s="7">
        <v>8</v>
      </c>
      <c r="D66" s="7">
        <f t="shared" si="60"/>
        <v>19.9682025445161</v>
      </c>
      <c r="E66" s="10">
        <f t="shared" si="61"/>
        <v>21.191806522258101</v>
      </c>
      <c r="F66" s="7" t="s">
        <v>83</v>
      </c>
      <c r="G66" s="1">
        <v>9</v>
      </c>
      <c r="H66" s="9">
        <f t="shared" si="42"/>
        <v>19.9682025445161</v>
      </c>
      <c r="I66" s="9">
        <f t="shared" si="43"/>
        <v>293.11820254451607</v>
      </c>
      <c r="J66" s="9">
        <f t="shared" si="44"/>
        <v>0.19761720283555248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0.36241539637274661</v>
      </c>
      <c r="P66" s="9">
        <f t="shared" si="47"/>
        <v>7.1619516895720214E-2</v>
      </c>
      <c r="Q66" s="12">
        <f t="shared" si="48"/>
        <v>1.3607708210186841E-2</v>
      </c>
      <c r="R66" s="9">
        <f t="shared" si="49"/>
        <v>1.8955666666666669E-2</v>
      </c>
      <c r="S66" s="13">
        <f t="shared" si="50"/>
        <v>0.71787019942252128</v>
      </c>
      <c r="T66" s="2">
        <f t="shared" si="51"/>
        <v>0.01</v>
      </c>
      <c r="U66" s="14">
        <f t="shared" si="52"/>
        <v>7.1787019942252126E-3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2.7278701994225212E-2</v>
      </c>
      <c r="AR66" s="9">
        <f t="shared" si="56"/>
        <v>9.9766666666666666</v>
      </c>
      <c r="AS66" s="1">
        <f t="shared" si="57"/>
        <v>0.19</v>
      </c>
      <c r="AT66" s="1">
        <f t="shared" si="58"/>
        <v>588711.75</v>
      </c>
      <c r="AU66" s="1">
        <f t="shared" si="59"/>
        <v>203957777.59385195</v>
      </c>
    </row>
    <row r="67" spans="1:48" x14ac:dyDescent="0.15">
      <c r="C67" s="7">
        <v>9</v>
      </c>
      <c r="D67" s="7">
        <f t="shared" si="60"/>
        <v>14.5679543326667</v>
      </c>
      <c r="E67" s="10">
        <f t="shared" si="61"/>
        <v>19.9682025445161</v>
      </c>
      <c r="F67" s="7" t="s">
        <v>83</v>
      </c>
      <c r="G67" s="1">
        <v>10</v>
      </c>
      <c r="H67" s="9">
        <f t="shared" si="42"/>
        <v>14.5679543326667</v>
      </c>
      <c r="I67" s="9">
        <f t="shared" si="43"/>
        <v>287.71795433266669</v>
      </c>
      <c r="J67" s="9">
        <f t="shared" si="44"/>
        <v>0.10593819416434265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0.39056254614369307</v>
      </c>
      <c r="P67" s="9">
        <f t="shared" si="47"/>
        <v>4.1375490846690594E-2</v>
      </c>
      <c r="Q67" s="12">
        <f t="shared" si="48"/>
        <v>7.8613432608712133E-3</v>
      </c>
      <c r="R67" s="9">
        <f t="shared" si="49"/>
        <v>1.8955666666666669E-2</v>
      </c>
      <c r="S67" s="13">
        <f t="shared" si="50"/>
        <v>0.41472259452078775</v>
      </c>
      <c r="T67" s="2">
        <f t="shared" si="51"/>
        <v>0.01</v>
      </c>
      <c r="U67" s="14">
        <f t="shared" si="52"/>
        <v>4.1472259452078773E-3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2.4247225945207878E-2</v>
      </c>
      <c r="AR67" s="9">
        <f t="shared" si="56"/>
        <v>9.9766666666666666</v>
      </c>
      <c r="AS67" s="1">
        <f t="shared" si="57"/>
        <v>0.19</v>
      </c>
      <c r="AT67" s="1">
        <f t="shared" si="58"/>
        <v>588711.75</v>
      </c>
      <c r="AU67" s="1">
        <f t="shared" si="59"/>
        <v>181291995.40533519</v>
      </c>
    </row>
    <row r="68" spans="1:48" x14ac:dyDescent="0.15">
      <c r="C68" s="7">
        <v>10</v>
      </c>
      <c r="D68" s="7">
        <f t="shared" si="60"/>
        <v>11.1214197227419</v>
      </c>
      <c r="E68" s="10">
        <f t="shared" si="61"/>
        <v>14.5679543326667</v>
      </c>
      <c r="F68" s="7" t="s">
        <v>83</v>
      </c>
      <c r="G68" s="1">
        <v>11</v>
      </c>
      <c r="H68" s="9">
        <f t="shared" si="42"/>
        <v>11.1214197227419</v>
      </c>
      <c r="I68" s="9">
        <f t="shared" si="43"/>
        <v>284.27141972274188</v>
      </c>
      <c r="J68" s="9">
        <f t="shared" si="44"/>
        <v>7.0285037626673541E-2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0.33172770253215234</v>
      </c>
      <c r="O68" s="9">
        <f t="shared" si="62"/>
        <v>0.11722601943151678</v>
      </c>
      <c r="P68" s="9">
        <f t="shared" si="47"/>
        <v>8.23923518656932E-3</v>
      </c>
      <c r="Q68" s="12">
        <f t="shared" si="48"/>
        <v>1.5654546854481709E-3</v>
      </c>
      <c r="R68" s="9">
        <f t="shared" si="49"/>
        <v>1.8955666666666669E-2</v>
      </c>
      <c r="S68" s="13">
        <f t="shared" si="50"/>
        <v>8.2585050316431527E-2</v>
      </c>
      <c r="T68" s="2">
        <f t="shared" si="51"/>
        <v>0.01</v>
      </c>
      <c r="U68" s="14">
        <f t="shared" si="52"/>
        <v>8.2585050316431527E-4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1.2825850503164316E-2</v>
      </c>
      <c r="AR68" s="9">
        <f t="shared" si="56"/>
        <v>9.9766666666666666</v>
      </c>
      <c r="AS68" s="1">
        <f t="shared" si="57"/>
        <v>0.19</v>
      </c>
      <c r="AT68" s="1">
        <f t="shared" si="58"/>
        <v>588711.75</v>
      </c>
      <c r="AU68" s="1">
        <f t="shared" si="59"/>
        <v>95896497.015516475</v>
      </c>
    </row>
    <row r="69" spans="1:48" x14ac:dyDescent="0.15">
      <c r="C69" s="7">
        <v>11</v>
      </c>
      <c r="D69" s="7">
        <f t="shared" si="60"/>
        <v>9.8729630387666703</v>
      </c>
      <c r="E69" s="10">
        <f t="shared" si="61"/>
        <v>11.1214197227419</v>
      </c>
      <c r="F69" s="7" t="s">
        <v>85</v>
      </c>
      <c r="G69" s="1">
        <v>12</v>
      </c>
      <c r="H69" s="9">
        <f t="shared" si="42"/>
        <v>9.8729630387666703</v>
      </c>
      <c r="I69" s="9">
        <f t="shared" si="43"/>
        <v>283.02296303876665</v>
      </c>
      <c r="J69" s="9">
        <f t="shared" si="44"/>
        <v>6.0429017374801532E-2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0.20875345091161412</v>
      </c>
      <c r="P69" s="9">
        <f t="shared" si="47"/>
        <v>1.2614765912187709E-2</v>
      </c>
      <c r="Q69" s="12">
        <f t="shared" si="48"/>
        <v>2.3968055233156648E-3</v>
      </c>
      <c r="R69" s="9">
        <f t="shared" si="49"/>
        <v>1.8955666666666669E-2</v>
      </c>
      <c r="S69" s="13">
        <f t="shared" si="50"/>
        <v>0.1264426920700405</v>
      </c>
      <c r="T69" s="2">
        <f t="shared" si="51"/>
        <v>0.01</v>
      </c>
      <c r="U69" s="14">
        <f t="shared" si="52"/>
        <v>1.2644269207004049E-3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1.3264426920700406E-2</v>
      </c>
      <c r="AR69" s="9">
        <f t="shared" si="56"/>
        <v>9.9766666666666666</v>
      </c>
      <c r="AS69" s="1">
        <f t="shared" si="57"/>
        <v>0.19</v>
      </c>
      <c r="AT69" s="1">
        <f t="shared" si="58"/>
        <v>588711.75</v>
      </c>
      <c r="AU69" s="1">
        <f t="shared" si="59"/>
        <v>99175651.25990358</v>
      </c>
      <c r="AV69" s="1">
        <f>SUM(AU58:AU69)</f>
        <v>1561547827.3864865</v>
      </c>
    </row>
    <row r="70" spans="1:48" x14ac:dyDescent="0.15">
      <c r="C70" s="7">
        <v>12</v>
      </c>
      <c r="D70" s="7">
        <f t="shared" si="60"/>
        <v>8.2478763451612895</v>
      </c>
      <c r="E70" s="10">
        <f t="shared" si="61"/>
        <v>9.8729630387666703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6.6270838536451597</v>
      </c>
      <c r="E73" s="7"/>
      <c r="F73" s="7"/>
      <c r="G73" s="1">
        <v>1</v>
      </c>
      <c r="H73" s="9">
        <f t="shared" ref="H73:H84" si="63">E74</f>
        <v>6.6270838536451597</v>
      </c>
      <c r="I73" s="9">
        <f t="shared" ref="I73:I84" si="64">H73+273.15</f>
        <v>279.77708385364514</v>
      </c>
      <c r="J73" s="9">
        <f t="shared" ref="J73:J84" si="65">EXP(($C$15*(I73-$C$13))/($C$16*I73*$C$13))</f>
        <v>4.0542040520840636E-2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4.4393534370320504E-3</v>
      </c>
      <c r="Q73" s="12">
        <f t="shared" ref="Q73:Q84" si="69">P73*$B$75</f>
        <v>7.9908361866576902E-4</v>
      </c>
      <c r="R73" s="9">
        <f t="shared" ref="R73:R84" si="70">L73*$B$75</f>
        <v>1.9710000000000002E-2</v>
      </c>
      <c r="S73" s="13">
        <f t="shared" ref="S73:S84" si="71">Q73/R73</f>
        <v>4.0542040520840636E-2</v>
      </c>
      <c r="T73" s="2">
        <f t="shared" ref="T73:T84" si="72">$B$74/100</f>
        <v>0.01</v>
      </c>
      <c r="U73" s="14">
        <f t="shared" ref="U73:U84" si="73">S73*T73</f>
        <v>4.0542040520840636E-4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1.3005420405208407E-2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105140.33333333333</v>
      </c>
      <c r="AU73" s="1">
        <f t="shared" ref="AU73:AU84" si="80">AT73*10000*AS73*0.67*AR73*AQ73</f>
        <v>18057398.069525756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4.2581341260967696</v>
      </c>
      <c r="E74" s="10">
        <f t="shared" ref="E74:E85" si="82">D73</f>
        <v>6.6270838536451597</v>
      </c>
      <c r="F74" s="7" t="s">
        <v>83</v>
      </c>
      <c r="G74" s="1">
        <v>2</v>
      </c>
      <c r="H74" s="9">
        <f t="shared" si="63"/>
        <v>4.2581341260967696</v>
      </c>
      <c r="I74" s="9">
        <f t="shared" si="64"/>
        <v>277.40813412609674</v>
      </c>
      <c r="J74" s="9">
        <f t="shared" si="65"/>
        <v>3.0118671893797792E-2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0.21456064656296797</v>
      </c>
      <c r="P74" s="9">
        <f t="shared" si="68"/>
        <v>6.4622817151511452E-3</v>
      </c>
      <c r="Q74" s="12">
        <f t="shared" si="69"/>
        <v>1.1632107087272061E-3</v>
      </c>
      <c r="R74" s="9">
        <f t="shared" si="70"/>
        <v>1.9710000000000002E-2</v>
      </c>
      <c r="S74" s="13">
        <f t="shared" si="71"/>
        <v>5.901627137124333E-2</v>
      </c>
      <c r="T74" s="2">
        <f t="shared" si="72"/>
        <v>0.01</v>
      </c>
      <c r="U74" s="14">
        <f t="shared" si="73"/>
        <v>5.9016271371243332E-4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1.3190162713712433E-2</v>
      </c>
      <c r="AR74" s="9">
        <f t="shared" si="77"/>
        <v>10.950000000000001</v>
      </c>
      <c r="AS74" s="1">
        <f t="shared" si="78"/>
        <v>0.18</v>
      </c>
      <c r="AT74" s="1">
        <f t="shared" si="79"/>
        <v>105140.33333333333</v>
      </c>
      <c r="AU74" s="1">
        <f t="shared" si="80"/>
        <v>18313903.841811623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3.3585422025714302</v>
      </c>
      <c r="E75" s="10">
        <f t="shared" si="82"/>
        <v>4.2581341260967696</v>
      </c>
      <c r="F75" s="7" t="s">
        <v>83</v>
      </c>
      <c r="G75" s="1">
        <v>3</v>
      </c>
      <c r="H75" s="9">
        <f t="shared" si="63"/>
        <v>3.3585422025714302</v>
      </c>
      <c r="I75" s="9">
        <f t="shared" si="64"/>
        <v>276.50854220257139</v>
      </c>
      <c r="J75" s="9">
        <f t="shared" si="65"/>
        <v>2.6868480290426554E-2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0.31759836484781684</v>
      </c>
      <c r="P75" s="9">
        <f t="shared" si="68"/>
        <v>8.5333854061852687E-3</v>
      </c>
      <c r="Q75" s="12">
        <f t="shared" si="69"/>
        <v>1.5360093731133482E-3</v>
      </c>
      <c r="R75" s="9">
        <f t="shared" si="70"/>
        <v>1.9710000000000002E-2</v>
      </c>
      <c r="S75" s="13">
        <f t="shared" si="71"/>
        <v>7.7930460330459056E-2</v>
      </c>
      <c r="T75" s="2">
        <f t="shared" si="72"/>
        <v>0.01</v>
      </c>
      <c r="U75" s="14">
        <f t="shared" si="73"/>
        <v>7.7930460330459062E-4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1.337930460330459E-2</v>
      </c>
      <c r="AR75" s="9">
        <f t="shared" si="77"/>
        <v>10.950000000000001</v>
      </c>
      <c r="AS75" s="1">
        <f t="shared" si="78"/>
        <v>0.18</v>
      </c>
      <c r="AT75" s="1">
        <f t="shared" si="79"/>
        <v>105140.33333333333</v>
      </c>
      <c r="AU75" s="1">
        <f t="shared" si="80"/>
        <v>18576518.219938152</v>
      </c>
    </row>
    <row r="76" spans="1:48" x14ac:dyDescent="0.15">
      <c r="C76" s="7">
        <v>3</v>
      </c>
      <c r="D76" s="7">
        <f t="shared" si="81"/>
        <v>7.6730227498709702</v>
      </c>
      <c r="E76" s="10">
        <f t="shared" si="82"/>
        <v>3.3585422025714302</v>
      </c>
      <c r="F76" s="7" t="s">
        <v>83</v>
      </c>
      <c r="G76" s="1">
        <v>4</v>
      </c>
      <c r="H76" s="9">
        <f t="shared" si="63"/>
        <v>7.6730227498709702</v>
      </c>
      <c r="I76" s="9">
        <f t="shared" si="64"/>
        <v>280.82302274987097</v>
      </c>
      <c r="J76" s="9">
        <f t="shared" si="65"/>
        <v>4.6152956833241596E-2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0.41856497944163157</v>
      </c>
      <c r="P76" s="9">
        <f t="shared" si="68"/>
        <v>1.9318011428076279E-2</v>
      </c>
      <c r="Q76" s="12">
        <f t="shared" si="69"/>
        <v>3.47724205705373E-3</v>
      </c>
      <c r="R76" s="9">
        <f t="shared" si="70"/>
        <v>1.9710000000000002E-2</v>
      </c>
      <c r="S76" s="13">
        <f t="shared" si="71"/>
        <v>0.17642019569019429</v>
      </c>
      <c r="T76" s="2">
        <f t="shared" si="72"/>
        <v>0.01</v>
      </c>
      <c r="U76" s="14">
        <f t="shared" si="73"/>
        <v>1.7642019569019431E-3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1.4364201956901943E-2</v>
      </c>
      <c r="AR76" s="9">
        <f t="shared" si="77"/>
        <v>10.950000000000001</v>
      </c>
      <c r="AS76" s="1">
        <f t="shared" si="78"/>
        <v>0.18</v>
      </c>
      <c r="AT76" s="1">
        <f t="shared" si="79"/>
        <v>105140.33333333333</v>
      </c>
      <c r="AU76" s="1">
        <f t="shared" si="80"/>
        <v>19944000.624767408</v>
      </c>
    </row>
    <row r="77" spans="1:48" x14ac:dyDescent="0.15">
      <c r="C77" s="7">
        <v>4</v>
      </c>
      <c r="D77" s="7">
        <f t="shared" si="81"/>
        <v>11.4999507050667</v>
      </c>
      <c r="E77" s="10">
        <f t="shared" si="82"/>
        <v>7.6730227498709702</v>
      </c>
      <c r="F77" s="7" t="s">
        <v>83</v>
      </c>
      <c r="G77" s="1">
        <v>5</v>
      </c>
      <c r="H77" s="9">
        <f t="shared" si="63"/>
        <v>11.4999507050667</v>
      </c>
      <c r="I77" s="9">
        <f t="shared" si="64"/>
        <v>284.64995070506666</v>
      </c>
      <c r="J77" s="9">
        <f t="shared" si="65"/>
        <v>7.3560435117268105E-2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0.37928461961287752</v>
      </c>
      <c r="O77" s="9">
        <f t="shared" si="83"/>
        <v>0.12946234840067772</v>
      </c>
      <c r="P77" s="9">
        <f t="shared" si="68"/>
        <v>9.5233066796572112E-3</v>
      </c>
      <c r="Q77" s="12">
        <f t="shared" si="69"/>
        <v>1.714195202338298E-3</v>
      </c>
      <c r="R77" s="9">
        <f t="shared" si="70"/>
        <v>1.9710000000000002E-2</v>
      </c>
      <c r="S77" s="13">
        <f t="shared" si="71"/>
        <v>8.6970837257143468E-2</v>
      </c>
      <c r="T77" s="2">
        <f t="shared" si="72"/>
        <v>0.01</v>
      </c>
      <c r="U77" s="14">
        <f t="shared" si="73"/>
        <v>8.6970837257143471E-4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1.3469708372571434E-2</v>
      </c>
      <c r="AR77" s="9">
        <f t="shared" si="77"/>
        <v>10.950000000000001</v>
      </c>
      <c r="AS77" s="1">
        <f t="shared" si="78"/>
        <v>0.18</v>
      </c>
      <c r="AT77" s="1">
        <f t="shared" si="79"/>
        <v>105140.33333333333</v>
      </c>
      <c r="AU77" s="1">
        <f t="shared" si="80"/>
        <v>18702039.487054069</v>
      </c>
    </row>
    <row r="78" spans="1:48" x14ac:dyDescent="0.15">
      <c r="C78" s="7">
        <v>5</v>
      </c>
      <c r="D78" s="7">
        <f t="shared" si="81"/>
        <v>14.1783062502581</v>
      </c>
      <c r="E78" s="10">
        <f t="shared" si="82"/>
        <v>11.4999507050667</v>
      </c>
      <c r="F78" s="7" t="s">
        <v>85</v>
      </c>
      <c r="G78" s="1">
        <v>6</v>
      </c>
      <c r="H78" s="9">
        <f t="shared" si="63"/>
        <v>14.1783062502581</v>
      </c>
      <c r="I78" s="9">
        <f t="shared" si="64"/>
        <v>287.32830625025809</v>
      </c>
      <c r="J78" s="9">
        <f t="shared" si="65"/>
        <v>0.1011862847805122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0.22943904172102053</v>
      </c>
      <c r="P78" s="9">
        <f t="shared" si="68"/>
        <v>2.3216084215351002E-2</v>
      </c>
      <c r="Q78" s="12">
        <f t="shared" si="69"/>
        <v>4.1788951587631799E-3</v>
      </c>
      <c r="R78" s="9">
        <f t="shared" si="70"/>
        <v>1.9710000000000002E-2</v>
      </c>
      <c r="S78" s="13">
        <f t="shared" si="71"/>
        <v>0.21201903393014609</v>
      </c>
      <c r="T78" s="2">
        <f t="shared" si="72"/>
        <v>0.01</v>
      </c>
      <c r="U78" s="14">
        <f t="shared" si="73"/>
        <v>2.1201903393014612E-3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1.4720190339301461E-2</v>
      </c>
      <c r="AR78" s="9">
        <f t="shared" si="77"/>
        <v>10.950000000000001</v>
      </c>
      <c r="AS78" s="1">
        <f t="shared" si="78"/>
        <v>0.18</v>
      </c>
      <c r="AT78" s="1">
        <f t="shared" si="79"/>
        <v>105140.33333333333</v>
      </c>
      <c r="AU78" s="1">
        <f t="shared" si="80"/>
        <v>20438273.29945467</v>
      </c>
    </row>
    <row r="79" spans="1:48" x14ac:dyDescent="0.15">
      <c r="C79" s="7">
        <v>6</v>
      </c>
      <c r="D79" s="7">
        <f t="shared" si="81"/>
        <v>18.428343627</v>
      </c>
      <c r="E79" s="10">
        <f t="shared" si="82"/>
        <v>14.1783062502581</v>
      </c>
      <c r="F79" s="7" t="s">
        <v>83</v>
      </c>
      <c r="G79" s="1">
        <v>7</v>
      </c>
      <c r="H79" s="9">
        <f t="shared" si="63"/>
        <v>18.428343627</v>
      </c>
      <c r="I79" s="9">
        <f t="shared" si="64"/>
        <v>291.57834362699998</v>
      </c>
      <c r="J79" s="9">
        <f t="shared" si="65"/>
        <v>0.16582018011168501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0.31572295750566953</v>
      </c>
      <c r="P79" s="9">
        <f t="shared" si="68"/>
        <v>5.2353237678983991E-2</v>
      </c>
      <c r="Q79" s="12">
        <f t="shared" si="69"/>
        <v>9.4235827822171173E-3</v>
      </c>
      <c r="R79" s="9">
        <f t="shared" si="70"/>
        <v>1.9710000000000002E-2</v>
      </c>
      <c r="S79" s="13">
        <f t="shared" si="71"/>
        <v>0.47811175962542446</v>
      </c>
      <c r="T79" s="2">
        <f t="shared" si="72"/>
        <v>0.01</v>
      </c>
      <c r="U79" s="14">
        <f t="shared" si="73"/>
        <v>4.7811175962542444E-3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2.6381117596254246E-2</v>
      </c>
      <c r="AR79" s="9">
        <f t="shared" si="77"/>
        <v>10.950000000000001</v>
      </c>
      <c r="AS79" s="1">
        <f t="shared" si="78"/>
        <v>0.18</v>
      </c>
      <c r="AT79" s="1">
        <f t="shared" si="79"/>
        <v>105140.33333333333</v>
      </c>
      <c r="AU79" s="1">
        <f t="shared" si="80"/>
        <v>36628907.571781009</v>
      </c>
    </row>
    <row r="80" spans="1:48" x14ac:dyDescent="0.15">
      <c r="C80" s="7">
        <v>7</v>
      </c>
      <c r="D80" s="7">
        <f t="shared" si="81"/>
        <v>21.191806522258101</v>
      </c>
      <c r="E80" s="10">
        <f t="shared" si="82"/>
        <v>18.428343627</v>
      </c>
      <c r="F80" s="7" t="s">
        <v>83</v>
      </c>
      <c r="G80" s="1">
        <v>8</v>
      </c>
      <c r="H80" s="9">
        <f t="shared" si="63"/>
        <v>21.191806522258101</v>
      </c>
      <c r="I80" s="9">
        <f t="shared" si="64"/>
        <v>294.34180652225808</v>
      </c>
      <c r="J80" s="9">
        <f t="shared" si="65"/>
        <v>0.22688011203253217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0.37286971982668554</v>
      </c>
      <c r="P80" s="9">
        <f t="shared" si="68"/>
        <v>8.4596723807817298E-2</v>
      </c>
      <c r="Q80" s="12">
        <f t="shared" si="69"/>
        <v>1.5227410285407113E-2</v>
      </c>
      <c r="R80" s="9">
        <f t="shared" si="70"/>
        <v>1.9710000000000002E-2</v>
      </c>
      <c r="S80" s="13">
        <f t="shared" si="71"/>
        <v>0.772572820162715</v>
      </c>
      <c r="T80" s="2">
        <f t="shared" si="72"/>
        <v>0.01</v>
      </c>
      <c r="U80" s="14">
        <f t="shared" si="73"/>
        <v>7.7257282016271502E-3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2.9325728201627151E-2</v>
      </c>
      <c r="AR80" s="9">
        <f t="shared" si="77"/>
        <v>10.950000000000001</v>
      </c>
      <c r="AS80" s="1">
        <f t="shared" si="78"/>
        <v>0.18</v>
      </c>
      <c r="AT80" s="1">
        <f t="shared" si="79"/>
        <v>105140.33333333333</v>
      </c>
      <c r="AU80" s="1">
        <f t="shared" si="80"/>
        <v>40717357.172354586</v>
      </c>
    </row>
    <row r="81" spans="1:48" x14ac:dyDescent="0.15">
      <c r="C81" s="7">
        <v>8</v>
      </c>
      <c r="D81" s="7">
        <f t="shared" si="81"/>
        <v>19.9682025445161</v>
      </c>
      <c r="E81" s="10">
        <f t="shared" si="82"/>
        <v>21.191806522258101</v>
      </c>
      <c r="F81" s="7" t="s">
        <v>83</v>
      </c>
      <c r="G81" s="1">
        <v>9</v>
      </c>
      <c r="H81" s="9">
        <f t="shared" si="63"/>
        <v>19.9682025445161</v>
      </c>
      <c r="I81" s="9">
        <f t="shared" si="64"/>
        <v>293.11820254451607</v>
      </c>
      <c r="J81" s="9">
        <f t="shared" si="65"/>
        <v>0.19761720283555248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0.39777299601886823</v>
      </c>
      <c r="P81" s="9">
        <f t="shared" si="68"/>
        <v>7.8606786836766099E-2</v>
      </c>
      <c r="Q81" s="12">
        <f t="shared" si="69"/>
        <v>1.4149221630617896E-2</v>
      </c>
      <c r="R81" s="9">
        <f t="shared" si="70"/>
        <v>1.9710000000000002E-2</v>
      </c>
      <c r="S81" s="13">
        <f t="shared" si="71"/>
        <v>0.71787019942252128</v>
      </c>
      <c r="T81" s="2">
        <f t="shared" si="72"/>
        <v>0.01</v>
      </c>
      <c r="U81" s="14">
        <f t="shared" si="73"/>
        <v>7.1787019942252126E-3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2.8778701994225213E-2</v>
      </c>
      <c r="AR81" s="9">
        <f t="shared" si="77"/>
        <v>10.950000000000001</v>
      </c>
      <c r="AS81" s="1">
        <f t="shared" si="78"/>
        <v>0.18</v>
      </c>
      <c r="AT81" s="1">
        <f t="shared" si="79"/>
        <v>105140.33333333333</v>
      </c>
      <c r="AU81" s="1">
        <f t="shared" si="80"/>
        <v>39957837.704797514</v>
      </c>
    </row>
    <row r="82" spans="1:48" x14ac:dyDescent="0.15">
      <c r="C82" s="7">
        <v>9</v>
      </c>
      <c r="D82" s="7">
        <f t="shared" si="81"/>
        <v>14.5679543326667</v>
      </c>
      <c r="E82" s="10">
        <f t="shared" si="82"/>
        <v>19.9682025445161</v>
      </c>
      <c r="F82" s="7" t="s">
        <v>83</v>
      </c>
      <c r="G82" s="1">
        <v>10</v>
      </c>
      <c r="H82" s="9">
        <f t="shared" si="63"/>
        <v>14.5679543326667</v>
      </c>
      <c r="I82" s="9">
        <f t="shared" si="64"/>
        <v>287.71795433266669</v>
      </c>
      <c r="J82" s="9">
        <f t="shared" si="65"/>
        <v>0.10593819416434265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0.42866620918210213</v>
      </c>
      <c r="P82" s="9">
        <f t="shared" si="68"/>
        <v>4.5412124100026256E-2</v>
      </c>
      <c r="Q82" s="12">
        <f t="shared" si="69"/>
        <v>8.1741823380047252E-3</v>
      </c>
      <c r="R82" s="9">
        <f t="shared" si="70"/>
        <v>1.9710000000000002E-2</v>
      </c>
      <c r="S82" s="13">
        <f t="shared" si="71"/>
        <v>0.41472259452078764</v>
      </c>
      <c r="T82" s="2">
        <f t="shared" si="72"/>
        <v>0.01</v>
      </c>
      <c r="U82" s="14">
        <f t="shared" si="73"/>
        <v>4.1472259452078764E-3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2.5747225945207876E-2</v>
      </c>
      <c r="AR82" s="9">
        <f t="shared" si="77"/>
        <v>10.950000000000001</v>
      </c>
      <c r="AS82" s="1">
        <f t="shared" si="78"/>
        <v>0.18</v>
      </c>
      <c r="AT82" s="1">
        <f t="shared" si="79"/>
        <v>105140.33333333333</v>
      </c>
      <c r="AU82" s="1">
        <f t="shared" si="80"/>
        <v>35748779.631333254</v>
      </c>
    </row>
    <row r="83" spans="1:48" x14ac:dyDescent="0.15">
      <c r="C83" s="7">
        <v>10</v>
      </c>
      <c r="D83" s="7">
        <f t="shared" si="81"/>
        <v>11.1214197227419</v>
      </c>
      <c r="E83" s="10">
        <f t="shared" si="82"/>
        <v>14.5679543326667</v>
      </c>
      <c r="F83" s="7" t="s">
        <v>83</v>
      </c>
      <c r="G83" s="1">
        <v>11</v>
      </c>
      <c r="H83" s="9">
        <f t="shared" si="63"/>
        <v>11.1214197227419</v>
      </c>
      <c r="I83" s="9">
        <f t="shared" si="64"/>
        <v>284.27141972274188</v>
      </c>
      <c r="J83" s="9">
        <f t="shared" si="65"/>
        <v>7.0285037626673541E-2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0.36409138082797204</v>
      </c>
      <c r="O83" s="9">
        <f t="shared" si="83"/>
        <v>0.12866270425410381</v>
      </c>
      <c r="P83" s="9">
        <f t="shared" si="68"/>
        <v>9.0430630096492558E-3</v>
      </c>
      <c r="Q83" s="12">
        <f t="shared" si="69"/>
        <v>1.627751341736866E-3</v>
      </c>
      <c r="R83" s="9">
        <f t="shared" si="70"/>
        <v>1.9710000000000002E-2</v>
      </c>
      <c r="S83" s="13">
        <f t="shared" si="71"/>
        <v>8.2585050316431555E-2</v>
      </c>
      <c r="T83" s="2">
        <f t="shared" si="72"/>
        <v>0.01</v>
      </c>
      <c r="U83" s="14">
        <f t="shared" si="73"/>
        <v>8.2585050316431559E-4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1.3425850503164315E-2</v>
      </c>
      <c r="AR83" s="9">
        <f t="shared" si="77"/>
        <v>10.950000000000001</v>
      </c>
      <c r="AS83" s="1">
        <f t="shared" si="78"/>
        <v>0.18</v>
      </c>
      <c r="AT83" s="1">
        <f t="shared" si="79"/>
        <v>105140.33333333333</v>
      </c>
      <c r="AU83" s="1">
        <f t="shared" si="80"/>
        <v>18641144.953721762</v>
      </c>
    </row>
    <row r="84" spans="1:48" x14ac:dyDescent="0.15">
      <c r="C84" s="7">
        <v>11</v>
      </c>
      <c r="D84" s="7">
        <f t="shared" si="81"/>
        <v>9.8729630387666703</v>
      </c>
      <c r="E84" s="10">
        <f t="shared" si="82"/>
        <v>11.1214197227419</v>
      </c>
      <c r="F84" s="7" t="s">
        <v>85</v>
      </c>
      <c r="G84" s="1">
        <v>12</v>
      </c>
      <c r="H84" s="9">
        <f t="shared" si="63"/>
        <v>9.8729630387666703</v>
      </c>
      <c r="I84" s="9">
        <f t="shared" si="64"/>
        <v>283.02296303876665</v>
      </c>
      <c r="J84" s="9">
        <f t="shared" si="65"/>
        <v>6.0429017374801532E-2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0.22911964124445458</v>
      </c>
      <c r="P84" s="9">
        <f t="shared" si="68"/>
        <v>1.3845474781669439E-2</v>
      </c>
      <c r="Q84" s="12">
        <f t="shared" si="69"/>
        <v>2.4921854607004991E-3</v>
      </c>
      <c r="R84" s="9">
        <f t="shared" si="70"/>
        <v>1.9710000000000002E-2</v>
      </c>
      <c r="S84" s="13">
        <f t="shared" si="71"/>
        <v>0.12644269207004052</v>
      </c>
      <c r="T84" s="2">
        <f t="shared" si="72"/>
        <v>0.01</v>
      </c>
      <c r="U84" s="14">
        <f t="shared" si="73"/>
        <v>1.2644269207004054E-3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1.3864426920700406E-2</v>
      </c>
      <c r="AR84" s="9">
        <f t="shared" si="77"/>
        <v>10.950000000000001</v>
      </c>
      <c r="AS84" s="1">
        <f t="shared" si="78"/>
        <v>0.18</v>
      </c>
      <c r="AT84" s="1">
        <f t="shared" si="79"/>
        <v>105140.33333333333</v>
      </c>
      <c r="AU84" s="1">
        <f t="shared" si="80"/>
        <v>19250087.126185797</v>
      </c>
      <c r="AV84" s="1">
        <f>SUM(AU73:AU84)</f>
        <v>304976247.70272553</v>
      </c>
    </row>
    <row r="85" spans="1:48" x14ac:dyDescent="0.15">
      <c r="C85" s="7">
        <v>12</v>
      </c>
      <c r="D85" s="7">
        <f t="shared" si="81"/>
        <v>8.2478763451612895</v>
      </c>
      <c r="E85" s="10">
        <f t="shared" si="82"/>
        <v>9.8729630387666703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6.6270838536451597</v>
      </c>
      <c r="E89" s="7"/>
      <c r="F89" s="7"/>
      <c r="G89" s="1">
        <v>1</v>
      </c>
      <c r="H89" s="9">
        <f t="shared" ref="H89:H100" si="84">E90</f>
        <v>6.6270838536451597</v>
      </c>
      <c r="I89" s="9">
        <f t="shared" ref="I89:I100" si="85">H89+273.15</f>
        <v>279.77708385364514</v>
      </c>
      <c r="J89" s="9">
        <f t="shared" ref="J89:J100" si="86">EXP(($C$15*(I89-$C$13))/($C$16*I89*$C$13))</f>
        <v>4.0542040520840636E-2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0.21508667402420281</v>
      </c>
      <c r="Q89" s="12">
        <f t="shared" ref="Q89:Q100" si="90">P89*$B$91</f>
        <v>9.678900331089127E-2</v>
      </c>
      <c r="R89" s="9">
        <f t="shared" ref="R89:R100" si="91">L89*$B$91</f>
        <v>2.3873737500000001</v>
      </c>
      <c r="S89" s="13">
        <f t="shared" ref="S89:S100" si="92">Q89/R89</f>
        <v>4.0542040520840636E-2</v>
      </c>
      <c r="T89" s="2">
        <f t="shared" ref="T89:T100" si="93">$B$90/100</f>
        <v>0.51</v>
      </c>
      <c r="U89" s="14">
        <f t="shared" ref="U89:U100" si="94">S89*T89</f>
        <v>2.0676440665628723E-2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3.6570946860687056E-2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1096865.9166666667</v>
      </c>
      <c r="AN89" s="1">
        <f t="shared" ref="AN89:AN100" si="99">AM89*10000*AK89*AJ89</f>
        <v>4172799051.4072018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4.2581341260967696</v>
      </c>
      <c r="E90" s="10">
        <f t="shared" ref="E90:E101" si="101">D89</f>
        <v>6.6270838536451597</v>
      </c>
      <c r="F90" s="7" t="s">
        <v>83</v>
      </c>
      <c r="G90" s="1">
        <v>2</v>
      </c>
      <c r="H90" s="9">
        <f t="shared" si="84"/>
        <v>4.2581341260967696</v>
      </c>
      <c r="I90" s="9">
        <f t="shared" si="85"/>
        <v>277.40813412609674</v>
      </c>
      <c r="J90" s="9">
        <f t="shared" si="86"/>
        <v>3.0118671893797792E-2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10.395463325975797</v>
      </c>
      <c r="P90" s="9">
        <f t="shared" si="89"/>
        <v>0.31309754909907295</v>
      </c>
      <c r="Q90" s="12">
        <f t="shared" si="90"/>
        <v>0.14089389709458283</v>
      </c>
      <c r="R90" s="9">
        <f t="shared" si="91"/>
        <v>2.3873737500000001</v>
      </c>
      <c r="S90" s="13">
        <f t="shared" si="92"/>
        <v>5.901627137124333E-2</v>
      </c>
      <c r="T90" s="2">
        <f t="shared" si="93"/>
        <v>0.51</v>
      </c>
      <c r="U90" s="14">
        <f t="shared" si="94"/>
        <v>3.00982983993341E-2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3.941163696739923E-2</v>
      </c>
      <c r="AK90" s="9">
        <f t="shared" si="96"/>
        <v>10.4025</v>
      </c>
      <c r="AL90" s="1">
        <f t="shared" si="97"/>
        <v>0.45</v>
      </c>
      <c r="AM90" s="17">
        <f t="shared" si="98"/>
        <v>1096865.9166666667</v>
      </c>
      <c r="AN90" s="1">
        <f t="shared" si="99"/>
        <v>4496925988.229085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3.3585422025714302</v>
      </c>
      <c r="E91" s="10">
        <f t="shared" si="101"/>
        <v>4.2581341260967696</v>
      </c>
      <c r="F91" s="7" t="s">
        <v>83</v>
      </c>
      <c r="G91" s="1">
        <v>3</v>
      </c>
      <c r="H91" s="9">
        <f t="shared" si="84"/>
        <v>3.3585422025714302</v>
      </c>
      <c r="I91" s="9">
        <f t="shared" si="85"/>
        <v>276.50854220257139</v>
      </c>
      <c r="J91" s="9">
        <f t="shared" si="86"/>
        <v>2.6868480290426554E-2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15.387640776876724</v>
      </c>
      <c r="P91" s="9">
        <f t="shared" si="89"/>
        <v>0.4134425229296762</v>
      </c>
      <c r="Q91" s="12">
        <f t="shared" si="90"/>
        <v>0.18604913531835429</v>
      </c>
      <c r="R91" s="9">
        <f t="shared" si="91"/>
        <v>2.3873737500000001</v>
      </c>
      <c r="S91" s="13">
        <f t="shared" si="92"/>
        <v>7.7930460330459056E-2</v>
      </c>
      <c r="T91" s="2">
        <f t="shared" si="93"/>
        <v>0.51</v>
      </c>
      <c r="U91" s="14">
        <f t="shared" si="94"/>
        <v>3.9744534768534116E-2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4.2319977232713038E-2</v>
      </c>
      <c r="AK91" s="9">
        <f t="shared" si="96"/>
        <v>10.4025</v>
      </c>
      <c r="AL91" s="1">
        <f t="shared" si="97"/>
        <v>0.45</v>
      </c>
      <c r="AM91" s="17">
        <f t="shared" si="98"/>
        <v>1096865.9166666667</v>
      </c>
      <c r="AN91" s="1">
        <f t="shared" si="99"/>
        <v>4828771908.0654316</v>
      </c>
    </row>
    <row r="92" spans="1:48" x14ac:dyDescent="0.15">
      <c r="C92" s="7">
        <v>3</v>
      </c>
      <c r="D92" s="7">
        <f t="shared" si="100"/>
        <v>7.6730227498709702</v>
      </c>
      <c r="E92" s="10">
        <f t="shared" si="101"/>
        <v>3.3585422025714302</v>
      </c>
      <c r="F92" s="7" t="s">
        <v>83</v>
      </c>
      <c r="G92" s="1">
        <v>4</v>
      </c>
      <c r="H92" s="9">
        <f t="shared" si="84"/>
        <v>7.6730227498709702</v>
      </c>
      <c r="I92" s="9">
        <f t="shared" si="85"/>
        <v>280.82302274987097</v>
      </c>
      <c r="J92" s="9">
        <f t="shared" si="86"/>
        <v>4.6152956833241596E-2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20.279473253947049</v>
      </c>
      <c r="P92" s="9">
        <f t="shared" si="89"/>
        <v>0.93595765369029571</v>
      </c>
      <c r="Q92" s="12">
        <f t="shared" si="90"/>
        <v>0.42118094416063306</v>
      </c>
      <c r="R92" s="9">
        <f t="shared" si="91"/>
        <v>2.3873737500000001</v>
      </c>
      <c r="S92" s="13">
        <f t="shared" si="92"/>
        <v>0.17642019569019432</v>
      </c>
      <c r="T92" s="2">
        <f t="shared" si="93"/>
        <v>0.51</v>
      </c>
      <c r="U92" s="14">
        <f t="shared" si="94"/>
        <v>8.99742998019991E-2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5.7464251390302729E-2</v>
      </c>
      <c r="AK92" s="9">
        <f t="shared" si="96"/>
        <v>10.4025</v>
      </c>
      <c r="AL92" s="1">
        <f t="shared" si="97"/>
        <v>0.45</v>
      </c>
      <c r="AM92" s="17">
        <f t="shared" si="98"/>
        <v>1096865.9166666667</v>
      </c>
      <c r="AN92" s="1">
        <f t="shared" si="99"/>
        <v>6556755957.2553911</v>
      </c>
    </row>
    <row r="93" spans="1:48" x14ac:dyDescent="0.15">
      <c r="C93" s="7">
        <v>4</v>
      </c>
      <c r="D93" s="7">
        <f t="shared" si="100"/>
        <v>11.4999507050667</v>
      </c>
      <c r="E93" s="10">
        <f t="shared" si="101"/>
        <v>7.6730227498709702</v>
      </c>
      <c r="F93" s="7" t="s">
        <v>83</v>
      </c>
      <c r="G93" s="1">
        <v>5</v>
      </c>
      <c r="H93" s="9">
        <f t="shared" si="84"/>
        <v>11.4999507050667</v>
      </c>
      <c r="I93" s="9">
        <f t="shared" si="85"/>
        <v>284.64995070506666</v>
      </c>
      <c r="J93" s="9">
        <f t="shared" si="86"/>
        <v>7.3560435117268105E-2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18.376339820243917</v>
      </c>
      <c r="O93" s="9">
        <f t="shared" si="102"/>
        <v>6.2724507800128357</v>
      </c>
      <c r="P93" s="9">
        <f t="shared" si="89"/>
        <v>0.46140420862939191</v>
      </c>
      <c r="Q93" s="12">
        <f t="shared" si="90"/>
        <v>0.20763189388322636</v>
      </c>
      <c r="R93" s="9">
        <f t="shared" si="91"/>
        <v>2.3873737500000001</v>
      </c>
      <c r="S93" s="13">
        <f t="shared" si="92"/>
        <v>8.6970837257143482E-2</v>
      </c>
      <c r="T93" s="2">
        <f t="shared" si="93"/>
        <v>0.51</v>
      </c>
      <c r="U93" s="14">
        <f t="shared" si="94"/>
        <v>4.4355127001143177E-2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3.6284070790844669E-2</v>
      </c>
      <c r="AK93" s="9">
        <f t="shared" si="96"/>
        <v>10.4025</v>
      </c>
      <c r="AL93" s="1">
        <f t="shared" si="97"/>
        <v>0.45</v>
      </c>
      <c r="AM93" s="17">
        <f t="shared" si="98"/>
        <v>1096865.9166666667</v>
      </c>
      <c r="AN93" s="1">
        <f t="shared" si="99"/>
        <v>4140066068.1276093</v>
      </c>
    </row>
    <row r="94" spans="1:48" x14ac:dyDescent="0.15">
      <c r="C94" s="7">
        <v>5</v>
      </c>
      <c r="D94" s="7">
        <f t="shared" si="100"/>
        <v>14.1783062502581</v>
      </c>
      <c r="E94" s="10">
        <f t="shared" si="101"/>
        <v>11.4999507050667</v>
      </c>
      <c r="F94" s="7" t="s">
        <v>85</v>
      </c>
      <c r="G94" s="1">
        <v>6</v>
      </c>
      <c r="H94" s="9">
        <f t="shared" si="84"/>
        <v>14.1783062502581</v>
      </c>
      <c r="I94" s="9">
        <f t="shared" si="85"/>
        <v>287.32830625025809</v>
      </c>
      <c r="J94" s="9">
        <f t="shared" si="86"/>
        <v>0.1011862847805122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11.116321571383445</v>
      </c>
      <c r="P94" s="9">
        <f t="shared" si="89"/>
        <v>1.124819280233756</v>
      </c>
      <c r="Q94" s="12">
        <f t="shared" si="90"/>
        <v>0.50616867610519023</v>
      </c>
      <c r="R94" s="9">
        <f t="shared" si="91"/>
        <v>2.3873737500000001</v>
      </c>
      <c r="S94" s="13">
        <f t="shared" si="92"/>
        <v>0.21201903393014612</v>
      </c>
      <c r="T94" s="2">
        <f t="shared" si="93"/>
        <v>0.51</v>
      </c>
      <c r="U94" s="14">
        <f t="shared" si="94"/>
        <v>0.10812970730437453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5.8730106752268932E-2</v>
      </c>
      <c r="AK94" s="9">
        <f t="shared" si="96"/>
        <v>10.4025</v>
      </c>
      <c r="AL94" s="1">
        <f t="shared" si="97"/>
        <v>0.45</v>
      </c>
      <c r="AM94" s="17">
        <f t="shared" si="98"/>
        <v>1096865.9166666667</v>
      </c>
      <c r="AN94" s="1">
        <f t="shared" si="99"/>
        <v>6701191923.7003698</v>
      </c>
    </row>
    <row r="95" spans="1:48" x14ac:dyDescent="0.15">
      <c r="C95" s="7">
        <v>6</v>
      </c>
      <c r="D95" s="7">
        <f t="shared" si="100"/>
        <v>18.428343627</v>
      </c>
      <c r="E95" s="10">
        <f t="shared" si="101"/>
        <v>14.1783062502581</v>
      </c>
      <c r="F95" s="7" t="s">
        <v>83</v>
      </c>
      <c r="G95" s="1">
        <v>7</v>
      </c>
      <c r="H95" s="9">
        <f t="shared" si="84"/>
        <v>18.428343627</v>
      </c>
      <c r="I95" s="9">
        <f t="shared" si="85"/>
        <v>291.57834362699998</v>
      </c>
      <c r="J95" s="9">
        <f t="shared" si="86"/>
        <v>0.16582018011168501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15.29677729114969</v>
      </c>
      <c r="P95" s="9">
        <f t="shared" si="89"/>
        <v>2.5365143655467746</v>
      </c>
      <c r="Q95" s="12">
        <f t="shared" si="90"/>
        <v>1.1414314644960486</v>
      </c>
      <c r="R95" s="9">
        <f t="shared" si="91"/>
        <v>2.3873737500000001</v>
      </c>
      <c r="S95" s="13">
        <f t="shared" si="92"/>
        <v>0.47811175962542463</v>
      </c>
      <c r="T95" s="2">
        <f t="shared" si="93"/>
        <v>0.51</v>
      </c>
      <c r="U95" s="14">
        <f t="shared" si="94"/>
        <v>0.24383699740896655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0.11997185471880342</v>
      </c>
      <c r="AK95" s="9">
        <f t="shared" si="96"/>
        <v>10.4025</v>
      </c>
      <c r="AL95" s="1">
        <f t="shared" si="97"/>
        <v>0.45</v>
      </c>
      <c r="AM95" s="17">
        <f t="shared" si="98"/>
        <v>1096865.9166666667</v>
      </c>
      <c r="AN95" s="1">
        <f t="shared" si="99"/>
        <v>13688965819.595419</v>
      </c>
    </row>
    <row r="96" spans="1:48" x14ac:dyDescent="0.15">
      <c r="C96" s="7">
        <v>7</v>
      </c>
      <c r="D96" s="7">
        <f t="shared" si="100"/>
        <v>21.191806522258101</v>
      </c>
      <c r="E96" s="10">
        <f t="shared" si="101"/>
        <v>18.428343627</v>
      </c>
      <c r="F96" s="7" t="s">
        <v>83</v>
      </c>
      <c r="G96" s="1">
        <v>8</v>
      </c>
      <c r="H96" s="9">
        <f t="shared" si="84"/>
        <v>21.191806522258101</v>
      </c>
      <c r="I96" s="9">
        <f t="shared" si="85"/>
        <v>294.34180652225808</v>
      </c>
      <c r="J96" s="9">
        <f t="shared" si="86"/>
        <v>0.22688011203253217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18.065537925602914</v>
      </c>
      <c r="P96" s="9">
        <f t="shared" si="89"/>
        <v>4.0987112684887483</v>
      </c>
      <c r="Q96" s="12">
        <f t="shared" si="90"/>
        <v>1.8444200708199368</v>
      </c>
      <c r="R96" s="9">
        <f t="shared" si="91"/>
        <v>2.3873737500000001</v>
      </c>
      <c r="S96" s="13">
        <f t="shared" si="92"/>
        <v>0.77257282016271511</v>
      </c>
      <c r="T96" s="2">
        <f t="shared" si="93"/>
        <v>0.51</v>
      </c>
      <c r="U96" s="14">
        <f t="shared" si="94"/>
        <v>0.3940121382829847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0.16524965969231989</v>
      </c>
      <c r="AK96" s="9">
        <f t="shared" si="96"/>
        <v>10.4025</v>
      </c>
      <c r="AL96" s="1">
        <f t="shared" si="97"/>
        <v>0.45</v>
      </c>
      <c r="AM96" s="17">
        <f t="shared" si="98"/>
        <v>1096865.9166666667</v>
      </c>
      <c r="AN96" s="1">
        <f t="shared" si="99"/>
        <v>18855230241.542637</v>
      </c>
    </row>
    <row r="97" spans="1:50" x14ac:dyDescent="0.15">
      <c r="C97" s="7">
        <v>8</v>
      </c>
      <c r="D97" s="7">
        <f t="shared" si="100"/>
        <v>19.9682025445161</v>
      </c>
      <c r="E97" s="10">
        <f t="shared" si="101"/>
        <v>21.191806522258101</v>
      </c>
      <c r="F97" s="7" t="s">
        <v>83</v>
      </c>
      <c r="G97" s="1">
        <v>9</v>
      </c>
      <c r="H97" s="9">
        <f t="shared" si="84"/>
        <v>19.9682025445161</v>
      </c>
      <c r="I97" s="9">
        <f t="shared" si="85"/>
        <v>293.11820254451607</v>
      </c>
      <c r="J97" s="9">
        <f t="shared" si="86"/>
        <v>0.19761720283555248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19.272101657114163</v>
      </c>
      <c r="P97" s="9">
        <f t="shared" si="89"/>
        <v>3.8084988222413165</v>
      </c>
      <c r="Q97" s="12">
        <f t="shared" si="90"/>
        <v>1.7138244700085925</v>
      </c>
      <c r="R97" s="9">
        <f t="shared" si="91"/>
        <v>2.3873737500000001</v>
      </c>
      <c r="S97" s="13">
        <f t="shared" si="92"/>
        <v>0.71787019942252128</v>
      </c>
      <c r="T97" s="2">
        <f t="shared" si="93"/>
        <v>0.51</v>
      </c>
      <c r="U97" s="14">
        <f t="shared" si="94"/>
        <v>0.36611380170548585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0.156838311214204</v>
      </c>
      <c r="AK97" s="9">
        <f t="shared" si="96"/>
        <v>10.4025</v>
      </c>
      <c r="AL97" s="1">
        <f t="shared" si="97"/>
        <v>0.45</v>
      </c>
      <c r="AM97" s="17">
        <f t="shared" si="98"/>
        <v>1096865.9166666667</v>
      </c>
      <c r="AN97" s="1">
        <f t="shared" si="99"/>
        <v>17895482956.785622</v>
      </c>
    </row>
    <row r="98" spans="1:50" x14ac:dyDescent="0.15">
      <c r="C98" s="7">
        <v>9</v>
      </c>
      <c r="D98" s="7">
        <f t="shared" si="100"/>
        <v>14.5679543326667</v>
      </c>
      <c r="E98" s="10">
        <f t="shared" si="101"/>
        <v>19.9682025445161</v>
      </c>
      <c r="F98" s="7" t="s">
        <v>83</v>
      </c>
      <c r="G98" s="1">
        <v>10</v>
      </c>
      <c r="H98" s="9">
        <f t="shared" si="84"/>
        <v>14.5679543326667</v>
      </c>
      <c r="I98" s="9">
        <f t="shared" si="85"/>
        <v>287.71795433266669</v>
      </c>
      <c r="J98" s="9">
        <f t="shared" si="86"/>
        <v>0.10593819416434265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20.76887783487285</v>
      </c>
      <c r="P98" s="9">
        <f t="shared" si="89"/>
        <v>2.2002174126462721</v>
      </c>
      <c r="Q98" s="12">
        <f t="shared" si="90"/>
        <v>0.99009783569082244</v>
      </c>
      <c r="R98" s="9">
        <f t="shared" si="91"/>
        <v>2.3873737500000001</v>
      </c>
      <c r="S98" s="13">
        <f t="shared" si="92"/>
        <v>0.41472259452078769</v>
      </c>
      <c r="T98" s="2">
        <f t="shared" si="93"/>
        <v>0.51</v>
      </c>
      <c r="U98" s="14">
        <f t="shared" si="94"/>
        <v>0.21150852320560173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0.10701881974648893</v>
      </c>
      <c r="AK98" s="9">
        <f t="shared" si="96"/>
        <v>10.4025</v>
      </c>
      <c r="AL98" s="1">
        <f t="shared" si="97"/>
        <v>0.45</v>
      </c>
      <c r="AM98" s="17">
        <f t="shared" si="98"/>
        <v>1096865.9166666667</v>
      </c>
      <c r="AN98" s="1">
        <f t="shared" si="99"/>
        <v>12211005397.864552</v>
      </c>
    </row>
    <row r="99" spans="1:50" x14ac:dyDescent="0.15">
      <c r="C99" s="7">
        <v>10</v>
      </c>
      <c r="D99" s="7">
        <f t="shared" si="100"/>
        <v>11.1214197227419</v>
      </c>
      <c r="E99" s="10">
        <f t="shared" si="101"/>
        <v>14.5679543326667</v>
      </c>
      <c r="F99" s="7" t="s">
        <v>83</v>
      </c>
      <c r="G99" s="1">
        <v>11</v>
      </c>
      <c r="H99" s="9">
        <f t="shared" si="84"/>
        <v>11.1214197227419</v>
      </c>
      <c r="I99" s="9">
        <f t="shared" si="85"/>
        <v>284.27141972274188</v>
      </c>
      <c r="J99" s="9">
        <f t="shared" si="86"/>
        <v>7.0285037626673541E-2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17.640227401115247</v>
      </c>
      <c r="O99" s="9">
        <f t="shared" si="102"/>
        <v>6.2337080211113296</v>
      </c>
      <c r="P99" s="9">
        <f t="shared" si="89"/>
        <v>0.43813640281750649</v>
      </c>
      <c r="Q99" s="12">
        <f t="shared" si="90"/>
        <v>0.19716138126787791</v>
      </c>
      <c r="R99" s="9">
        <f t="shared" si="91"/>
        <v>2.3873737500000001</v>
      </c>
      <c r="S99" s="13">
        <f t="shared" si="92"/>
        <v>8.2585050316431569E-2</v>
      </c>
      <c r="T99" s="2">
        <f t="shared" si="93"/>
        <v>0.51</v>
      </c>
      <c r="U99" s="14">
        <f t="shared" si="94"/>
        <v>4.2118375661380103E-2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4.3035690261906102E-2</v>
      </c>
      <c r="AK99" s="9">
        <f t="shared" si="96"/>
        <v>10.4025</v>
      </c>
      <c r="AL99" s="1">
        <f t="shared" si="97"/>
        <v>0.45</v>
      </c>
      <c r="AM99" s="17">
        <f t="shared" si="98"/>
        <v>1096865.9166666667</v>
      </c>
      <c r="AN99" s="1">
        <f t="shared" si="99"/>
        <v>4910435821.7910843</v>
      </c>
    </row>
    <row r="100" spans="1:50" x14ac:dyDescent="0.15">
      <c r="C100" s="7">
        <v>11</v>
      </c>
      <c r="D100" s="7">
        <f t="shared" si="100"/>
        <v>9.8729630387666703</v>
      </c>
      <c r="E100" s="10">
        <f t="shared" si="101"/>
        <v>11.1214197227419</v>
      </c>
      <c r="F100" s="7" t="s">
        <v>85</v>
      </c>
      <c r="G100" s="1">
        <v>12</v>
      </c>
      <c r="H100" s="9">
        <f t="shared" si="84"/>
        <v>9.8729630387666703</v>
      </c>
      <c r="I100" s="9">
        <f t="shared" si="85"/>
        <v>283.02296303876665</v>
      </c>
      <c r="J100" s="9">
        <f t="shared" si="86"/>
        <v>6.0429017374801532E-2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11.100846618293824</v>
      </c>
      <c r="P100" s="9">
        <f t="shared" si="89"/>
        <v>0.67081325317188434</v>
      </c>
      <c r="Q100" s="12">
        <f t="shared" si="90"/>
        <v>0.30186596392734794</v>
      </c>
      <c r="R100" s="9">
        <f t="shared" si="91"/>
        <v>2.3873737500000001</v>
      </c>
      <c r="S100" s="13">
        <f t="shared" si="92"/>
        <v>0.12644269207004052</v>
      </c>
      <c r="T100" s="2">
        <f t="shared" si="93"/>
        <v>0.51</v>
      </c>
      <c r="U100" s="14">
        <f t="shared" si="94"/>
        <v>6.4485772955720666E-2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4.9779460546149776E-2</v>
      </c>
      <c r="AK100" s="9">
        <f t="shared" si="96"/>
        <v>10.4025</v>
      </c>
      <c r="AL100" s="1">
        <f t="shared" si="97"/>
        <v>0.45</v>
      </c>
      <c r="AM100" s="17">
        <f t="shared" si="98"/>
        <v>1096865.9166666667</v>
      </c>
      <c r="AN100" s="1">
        <f t="shared" si="99"/>
        <v>5679909971.6455517</v>
      </c>
      <c r="AO100" s="1">
        <f>SUM(AN89:AN100)</f>
        <v>104137541106.00996</v>
      </c>
    </row>
    <row r="101" spans="1:50" x14ac:dyDescent="0.15">
      <c r="C101" s="7">
        <v>12</v>
      </c>
      <c r="D101" s="7">
        <f t="shared" si="100"/>
        <v>8.2478763451612895</v>
      </c>
      <c r="E101" s="10">
        <f t="shared" si="101"/>
        <v>9.8729630387666703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6.6270838536451597</v>
      </c>
      <c r="E105" s="7"/>
      <c r="F105" s="7"/>
      <c r="G105" s="1">
        <v>1</v>
      </c>
      <c r="H105" s="9">
        <f t="shared" ref="H105:H116" si="103">E106</f>
        <v>6.6270838536451597</v>
      </c>
      <c r="I105" s="9">
        <f t="shared" ref="I105:I116" si="104">H105+273.15</f>
        <v>279.77708385364514</v>
      </c>
      <c r="J105" s="9">
        <f t="shared" ref="J105:J116" si="105">EXP(($C$15*(I105-$C$13))/($C$16*I105*$C$13))</f>
        <v>4.0542040520840636E-2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2.6266791079305886E-2</v>
      </c>
      <c r="Q105" s="12">
        <f t="shared" ref="Q105:Q116" si="109">P105*$B$107</f>
        <v>7.8800373237917654E-3</v>
      </c>
      <c r="R105" s="9">
        <f t="shared" ref="R105:R116" si="110">L105*$B$107</f>
        <v>0.19436706250000002</v>
      </c>
      <c r="S105" s="13">
        <f t="shared" ref="S105:S116" si="111">Q105/R105</f>
        <v>4.0542040520840636E-2</v>
      </c>
      <c r="T105" s="2">
        <f t="shared" ref="T105:T116" si="112">$B$106/100</f>
        <v>0.01</v>
      </c>
      <c r="U105" s="14">
        <f t="shared" ref="U105:U116" si="113">S105*T105</f>
        <v>4.0542040520840636E-4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5.8954204052084061E-3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33171.25</v>
      </c>
      <c r="AX105" s="1">
        <f t="shared" ref="AX105:AX116" si="120">AW105*10000*AV105*0.67*AU105*AT105</f>
        <v>25466783.225584928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4.2581341260967696</v>
      </c>
      <c r="E106" s="10">
        <f t="shared" ref="E106:E117" si="122">D105</f>
        <v>6.6270838536451597</v>
      </c>
      <c r="F106" s="7" t="s">
        <v>83</v>
      </c>
      <c r="G106" s="1">
        <v>2</v>
      </c>
      <c r="H106" s="9">
        <f t="shared" si="103"/>
        <v>4.2581341260967696</v>
      </c>
      <c r="I106" s="9">
        <f t="shared" si="104"/>
        <v>277.40813412609674</v>
      </c>
      <c r="J106" s="9">
        <f t="shared" si="105"/>
        <v>3.0118671893797792E-2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1.2695136255873609</v>
      </c>
      <c r="P106" s="9">
        <f t="shared" si="108"/>
        <v>3.823606435377138E-2</v>
      </c>
      <c r="Q106" s="12">
        <f t="shared" si="109"/>
        <v>1.1470819306131414E-2</v>
      </c>
      <c r="R106" s="9">
        <f t="shared" si="110"/>
        <v>0.19436706250000002</v>
      </c>
      <c r="S106" s="13">
        <f t="shared" si="111"/>
        <v>5.901627137124333E-2</v>
      </c>
      <c r="T106" s="2">
        <f t="shared" si="112"/>
        <v>0.01</v>
      </c>
      <c r="U106" s="14">
        <f t="shared" si="113"/>
        <v>5.9016271371243332E-4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6.0801627137124338E-3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33171.25</v>
      </c>
      <c r="AX106" s="1">
        <f t="shared" si="120"/>
        <v>26264825.095357213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3.3585422025714302</v>
      </c>
      <c r="E107" s="10">
        <f t="shared" si="122"/>
        <v>4.2581341260967696</v>
      </c>
      <c r="F107" s="7" t="s">
        <v>83</v>
      </c>
      <c r="G107" s="1">
        <v>3</v>
      </c>
      <c r="H107" s="9">
        <f t="shared" si="103"/>
        <v>3.3585422025714302</v>
      </c>
      <c r="I107" s="9">
        <f t="shared" si="104"/>
        <v>276.50854220257139</v>
      </c>
      <c r="J107" s="9">
        <f t="shared" si="105"/>
        <v>2.6868480290426554E-2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1.8791677695669231</v>
      </c>
      <c r="P107" s="9">
        <f t="shared" si="108"/>
        <v>5.04903821790137E-2</v>
      </c>
      <c r="Q107" s="12">
        <f t="shared" si="109"/>
        <v>1.514711465370411E-2</v>
      </c>
      <c r="R107" s="9">
        <f t="shared" si="110"/>
        <v>0.19436706250000002</v>
      </c>
      <c r="S107" s="13">
        <f t="shared" si="111"/>
        <v>7.793046033045907E-2</v>
      </c>
      <c r="T107" s="2">
        <f t="shared" si="112"/>
        <v>0.01</v>
      </c>
      <c r="U107" s="14">
        <f t="shared" si="113"/>
        <v>7.7930460330459072E-4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6.269304603304591E-3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33171.25</v>
      </c>
      <c r="AX107" s="1">
        <f t="shared" si="120"/>
        <v>27081872.086079955</v>
      </c>
    </row>
    <row r="108" spans="1:50" x14ac:dyDescent="0.15">
      <c r="C108" s="7">
        <v>3</v>
      </c>
      <c r="D108" s="7">
        <f t="shared" si="121"/>
        <v>7.6730227498709702</v>
      </c>
      <c r="E108" s="10">
        <f t="shared" si="122"/>
        <v>3.3585422025714302</v>
      </c>
      <c r="F108" s="7" t="s">
        <v>83</v>
      </c>
      <c r="G108" s="1">
        <v>4</v>
      </c>
      <c r="H108" s="9">
        <f t="shared" si="103"/>
        <v>7.6730227498709702</v>
      </c>
      <c r="I108" s="9">
        <f t="shared" si="104"/>
        <v>280.82302274987097</v>
      </c>
      <c r="J108" s="9">
        <f t="shared" si="105"/>
        <v>4.6152956833241596E-2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2.4765675957212427</v>
      </c>
      <c r="P108" s="9">
        <f t="shared" si="108"/>
        <v>0.11430091733992744</v>
      </c>
      <c r="Q108" s="12">
        <f t="shared" si="109"/>
        <v>3.4290275201978228E-2</v>
      </c>
      <c r="R108" s="9">
        <f t="shared" si="110"/>
        <v>0.19436706250000002</v>
      </c>
      <c r="S108" s="13">
        <f t="shared" si="111"/>
        <v>0.17642019569019429</v>
      </c>
      <c r="T108" s="2">
        <f t="shared" si="112"/>
        <v>0.01</v>
      </c>
      <c r="U108" s="14">
        <f t="shared" si="113"/>
        <v>1.7642019569019431E-3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7.2542019569019432E-3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33171.25</v>
      </c>
      <c r="AX108" s="1">
        <f t="shared" si="120"/>
        <v>31336389.267137442</v>
      </c>
    </row>
    <row r="109" spans="1:50" x14ac:dyDescent="0.15">
      <c r="C109" s="7">
        <v>4</v>
      </c>
      <c r="D109" s="7">
        <f t="shared" si="121"/>
        <v>11.4999507050667</v>
      </c>
      <c r="E109" s="10">
        <f t="shared" si="122"/>
        <v>7.6730227498709702</v>
      </c>
      <c r="F109" s="7" t="s">
        <v>83</v>
      </c>
      <c r="G109" s="1">
        <v>5</v>
      </c>
      <c r="H109" s="9">
        <f t="shared" si="103"/>
        <v>11.4999507050667</v>
      </c>
      <c r="I109" s="9">
        <f t="shared" si="104"/>
        <v>284.64995070506666</v>
      </c>
      <c r="J109" s="9">
        <f t="shared" si="105"/>
        <v>7.3560435117268105E-2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2.2441533444622492</v>
      </c>
      <c r="O109" s="9">
        <f t="shared" si="123"/>
        <v>0.76600354225239942</v>
      </c>
      <c r="P109" s="9">
        <f t="shared" si="108"/>
        <v>5.6347553869455162E-2</v>
      </c>
      <c r="Q109" s="12">
        <f t="shared" si="109"/>
        <v>1.6904266160836547E-2</v>
      </c>
      <c r="R109" s="9">
        <f t="shared" si="110"/>
        <v>0.19436706250000002</v>
      </c>
      <c r="S109" s="13">
        <f t="shared" si="111"/>
        <v>8.6970837257143524E-2</v>
      </c>
      <c r="T109" s="2">
        <f t="shared" si="112"/>
        <v>0.01</v>
      </c>
      <c r="U109" s="14">
        <f t="shared" si="113"/>
        <v>8.6970837257143525E-4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6.359708372571435E-3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33171.25</v>
      </c>
      <c r="AX109" s="1">
        <f t="shared" si="120"/>
        <v>27472394.396017432</v>
      </c>
    </row>
    <row r="110" spans="1:50" x14ac:dyDescent="0.15">
      <c r="C110" s="7">
        <v>5</v>
      </c>
      <c r="D110" s="7">
        <f t="shared" si="121"/>
        <v>14.1783062502581</v>
      </c>
      <c r="E110" s="10">
        <f t="shared" si="122"/>
        <v>11.4999507050667</v>
      </c>
      <c r="F110" s="7" t="s">
        <v>85</v>
      </c>
      <c r="G110" s="1">
        <v>6</v>
      </c>
      <c r="H110" s="9">
        <f t="shared" si="103"/>
        <v>14.1783062502581</v>
      </c>
      <c r="I110" s="9">
        <f t="shared" si="104"/>
        <v>287.32830625025809</v>
      </c>
      <c r="J110" s="9">
        <f t="shared" si="105"/>
        <v>0.1011862847805122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1.3575461967162779</v>
      </c>
      <c r="P110" s="9">
        <f t="shared" si="108"/>
        <v>0.13736505606363453</v>
      </c>
      <c r="Q110" s="12">
        <f t="shared" si="109"/>
        <v>4.120951681909036E-2</v>
      </c>
      <c r="R110" s="9">
        <f t="shared" si="110"/>
        <v>0.19436706250000002</v>
      </c>
      <c r="S110" s="13">
        <f t="shared" si="111"/>
        <v>0.21201903393014623</v>
      </c>
      <c r="T110" s="2">
        <f t="shared" si="112"/>
        <v>0.01</v>
      </c>
      <c r="U110" s="14">
        <f t="shared" si="113"/>
        <v>2.1201903393014625E-3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7.6101903393014621E-3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33171.25</v>
      </c>
      <c r="AX110" s="1">
        <f t="shared" si="120"/>
        <v>32874172.553531364</v>
      </c>
    </row>
    <row r="111" spans="1:50" x14ac:dyDescent="0.15">
      <c r="C111" s="7">
        <v>6</v>
      </c>
      <c r="D111" s="7">
        <f t="shared" si="121"/>
        <v>18.428343627</v>
      </c>
      <c r="E111" s="10">
        <f t="shared" si="122"/>
        <v>14.1783062502581</v>
      </c>
      <c r="F111" s="7" t="s">
        <v>83</v>
      </c>
      <c r="G111" s="1">
        <v>7</v>
      </c>
      <c r="H111" s="9">
        <f t="shared" si="103"/>
        <v>18.428343627</v>
      </c>
      <c r="I111" s="9">
        <f t="shared" si="104"/>
        <v>291.57834362699998</v>
      </c>
      <c r="J111" s="9">
        <f t="shared" si="105"/>
        <v>0.16582018011168501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1.8680713489859766</v>
      </c>
      <c r="P111" s="9">
        <f t="shared" si="108"/>
        <v>0.309763927550333</v>
      </c>
      <c r="Q111" s="12">
        <f t="shared" si="109"/>
        <v>9.2929178265099902E-2</v>
      </c>
      <c r="R111" s="9">
        <f t="shared" si="110"/>
        <v>0.19436706250000002</v>
      </c>
      <c r="S111" s="13">
        <f t="shared" si="111"/>
        <v>0.47811175962542468</v>
      </c>
      <c r="T111" s="2">
        <f t="shared" si="112"/>
        <v>0.01</v>
      </c>
      <c r="U111" s="14">
        <f t="shared" si="113"/>
        <v>4.781117596254247E-3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1.4731117596254246E-2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33171.25</v>
      </c>
      <c r="AX111" s="1">
        <f t="shared" si="120"/>
        <v>63634847.51027602</v>
      </c>
    </row>
    <row r="112" spans="1:50" x14ac:dyDescent="0.15">
      <c r="C112" s="7">
        <v>7</v>
      </c>
      <c r="D112" s="7">
        <f t="shared" si="121"/>
        <v>21.191806522258101</v>
      </c>
      <c r="E112" s="10">
        <f t="shared" si="122"/>
        <v>18.428343627</v>
      </c>
      <c r="F112" s="7" t="s">
        <v>83</v>
      </c>
      <c r="G112" s="1">
        <v>8</v>
      </c>
      <c r="H112" s="9">
        <f t="shared" si="103"/>
        <v>21.191806522258101</v>
      </c>
      <c r="I112" s="9">
        <f t="shared" si="104"/>
        <v>294.34180652225808</v>
      </c>
      <c r="J112" s="9">
        <f t="shared" si="105"/>
        <v>0.22688011203253217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2.2061976297689769</v>
      </c>
      <c r="P112" s="9">
        <f t="shared" si="108"/>
        <v>0.50054236540789243</v>
      </c>
      <c r="Q112" s="12">
        <f t="shared" si="109"/>
        <v>0.15016270962236772</v>
      </c>
      <c r="R112" s="9">
        <f t="shared" si="110"/>
        <v>0.19436706250000002</v>
      </c>
      <c r="S112" s="13">
        <f t="shared" si="111"/>
        <v>0.77257282016271511</v>
      </c>
      <c r="T112" s="2">
        <f t="shared" si="112"/>
        <v>0.01</v>
      </c>
      <c r="U112" s="14">
        <f t="shared" si="113"/>
        <v>7.725728201627151E-3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1.7675728201627151E-2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33171.25</v>
      </c>
      <c r="AX112" s="1">
        <f t="shared" si="120"/>
        <v>76354849.616408974</v>
      </c>
    </row>
    <row r="113" spans="1:53" x14ac:dyDescent="0.15">
      <c r="C113" s="7">
        <v>8</v>
      </c>
      <c r="D113" s="7">
        <f t="shared" si="121"/>
        <v>19.9682025445161</v>
      </c>
      <c r="E113" s="10">
        <f t="shared" si="122"/>
        <v>21.191806522258101</v>
      </c>
      <c r="F113" s="7" t="s">
        <v>83</v>
      </c>
      <c r="G113" s="1">
        <v>9</v>
      </c>
      <c r="H113" s="9">
        <f t="shared" si="103"/>
        <v>19.9682025445161</v>
      </c>
      <c r="I113" s="9">
        <f t="shared" si="104"/>
        <v>293.11820254451607</v>
      </c>
      <c r="J113" s="9">
        <f t="shared" si="105"/>
        <v>0.19761720283555248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2.3535454726944183</v>
      </c>
      <c r="P113" s="9">
        <f t="shared" si="108"/>
        <v>0.46510107306014908</v>
      </c>
      <c r="Q113" s="12">
        <f t="shared" si="109"/>
        <v>0.13953032191804471</v>
      </c>
      <c r="R113" s="9">
        <f t="shared" si="110"/>
        <v>0.19436706250000002</v>
      </c>
      <c r="S113" s="13">
        <f t="shared" si="111"/>
        <v>0.7178701994225215</v>
      </c>
      <c r="T113" s="2">
        <f t="shared" si="112"/>
        <v>0.01</v>
      </c>
      <c r="U113" s="14">
        <f t="shared" si="113"/>
        <v>7.1787019942252152E-3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1.7128701994225216E-2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33171.25</v>
      </c>
      <c r="AX113" s="1">
        <f t="shared" si="120"/>
        <v>73991829.359140918</v>
      </c>
    </row>
    <row r="114" spans="1:53" x14ac:dyDescent="0.15">
      <c r="C114" s="7">
        <v>9</v>
      </c>
      <c r="D114" s="7">
        <f t="shared" si="121"/>
        <v>14.5679543326667</v>
      </c>
      <c r="E114" s="10">
        <f t="shared" si="122"/>
        <v>19.9682025445161</v>
      </c>
      <c r="F114" s="7" t="s">
        <v>83</v>
      </c>
      <c r="G114" s="1">
        <v>10</v>
      </c>
      <c r="H114" s="9">
        <f t="shared" si="103"/>
        <v>14.5679543326667</v>
      </c>
      <c r="I114" s="9">
        <f t="shared" si="104"/>
        <v>287.71795433266669</v>
      </c>
      <c r="J114" s="9">
        <f t="shared" si="105"/>
        <v>0.10593819416434265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2.5363346079676026</v>
      </c>
      <c r="P114" s="9">
        <f t="shared" si="108"/>
        <v>0.26869470816461377</v>
      </c>
      <c r="Q114" s="12">
        <f t="shared" si="109"/>
        <v>8.0608412449384131E-2</v>
      </c>
      <c r="R114" s="9">
        <f t="shared" si="110"/>
        <v>0.19436706250000002</v>
      </c>
      <c r="S114" s="13">
        <f t="shared" si="111"/>
        <v>0.4147225945207878</v>
      </c>
      <c r="T114" s="2">
        <f t="shared" si="112"/>
        <v>0.01</v>
      </c>
      <c r="U114" s="14">
        <f t="shared" si="113"/>
        <v>4.1472259452078782E-3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1.4097225945207879E-2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33171.25</v>
      </c>
      <c r="AX114" s="1">
        <f t="shared" si="120"/>
        <v>60896589.64974346</v>
      </c>
    </row>
    <row r="115" spans="1:53" x14ac:dyDescent="0.15">
      <c r="C115" s="7">
        <v>10</v>
      </c>
      <c r="D115" s="7">
        <f t="shared" si="121"/>
        <v>11.1214197227419</v>
      </c>
      <c r="E115" s="10">
        <f t="shared" si="122"/>
        <v>14.5679543326667</v>
      </c>
      <c r="F115" s="7" t="s">
        <v>83</v>
      </c>
      <c r="G115" s="1">
        <v>11</v>
      </c>
      <c r="H115" s="9">
        <f t="shared" si="103"/>
        <v>11.1214197227419</v>
      </c>
      <c r="I115" s="9">
        <f t="shared" si="104"/>
        <v>284.27141972274188</v>
      </c>
      <c r="J115" s="9">
        <f t="shared" si="105"/>
        <v>7.0285037626673541E-2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2.1542579048128392</v>
      </c>
      <c r="O115" s="9">
        <f t="shared" si="123"/>
        <v>0.76127220332348333</v>
      </c>
      <c r="P115" s="9">
        <f t="shared" si="108"/>
        <v>5.3506045454731699E-2</v>
      </c>
      <c r="Q115" s="12">
        <f t="shared" si="109"/>
        <v>1.6051813636419509E-2</v>
      </c>
      <c r="R115" s="9">
        <f t="shared" si="110"/>
        <v>0.19436706250000002</v>
      </c>
      <c r="S115" s="13">
        <f t="shared" si="111"/>
        <v>8.258505031643161E-2</v>
      </c>
      <c r="T115" s="2">
        <f t="shared" si="112"/>
        <v>0.01</v>
      </c>
      <c r="U115" s="14">
        <f t="shared" si="113"/>
        <v>8.2585050316431614E-4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6.3158505031643162E-3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33171.25</v>
      </c>
      <c r="AX115" s="1">
        <f t="shared" si="120"/>
        <v>27282939.060153622</v>
      </c>
    </row>
    <row r="116" spans="1:53" x14ac:dyDescent="0.15">
      <c r="C116" s="7">
        <v>11</v>
      </c>
      <c r="D116" s="7">
        <f t="shared" si="121"/>
        <v>9.8729630387666703</v>
      </c>
      <c r="E116" s="10">
        <f t="shared" si="122"/>
        <v>11.1214197227419</v>
      </c>
      <c r="F116" s="7" t="s">
        <v>85</v>
      </c>
      <c r="G116" s="1">
        <v>12</v>
      </c>
      <c r="H116" s="9">
        <f t="shared" si="103"/>
        <v>9.8729630387666703</v>
      </c>
      <c r="I116" s="9">
        <f t="shared" si="104"/>
        <v>283.02296303876665</v>
      </c>
      <c r="J116" s="9">
        <f t="shared" si="105"/>
        <v>6.0429017374801532E-2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1.3556563662020853</v>
      </c>
      <c r="P116" s="9">
        <f t="shared" si="108"/>
        <v>8.1920982107486121E-2</v>
      </c>
      <c r="Q116" s="12">
        <f t="shared" si="109"/>
        <v>2.4576294632245834E-2</v>
      </c>
      <c r="R116" s="9">
        <f t="shared" si="110"/>
        <v>0.19436706250000002</v>
      </c>
      <c r="S116" s="13">
        <f t="shared" si="111"/>
        <v>0.12644269207004058</v>
      </c>
      <c r="T116" s="2">
        <f t="shared" si="112"/>
        <v>0.01</v>
      </c>
      <c r="U116" s="14">
        <f t="shared" si="113"/>
        <v>1.2644269207004058E-3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6.7544269207004057E-3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33171.25</v>
      </c>
      <c r="AX116" s="1">
        <f t="shared" si="120"/>
        <v>29177482.584713411</v>
      </c>
      <c r="AY116" s="1">
        <f>SUM(AX105:AX116)</f>
        <v>501834974.40414464</v>
      </c>
    </row>
    <row r="117" spans="1:53" x14ac:dyDescent="0.15">
      <c r="C117" s="7">
        <v>12</v>
      </c>
      <c r="D117" s="7">
        <f t="shared" si="121"/>
        <v>8.2478763451612895</v>
      </c>
      <c r="E117" s="10">
        <f t="shared" si="122"/>
        <v>9.8729630387666703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6.6270838536451597</v>
      </c>
      <c r="E121" s="7"/>
      <c r="F121" s="7"/>
      <c r="G121" s="1">
        <v>1</v>
      </c>
      <c r="H121" s="9">
        <f t="shared" ref="H121:H132" si="124">E122</f>
        <v>6.6270838536451597</v>
      </c>
      <c r="I121" s="9">
        <f t="shared" ref="I121:I132" si="125">H121+273.15</f>
        <v>279.77708385364514</v>
      </c>
      <c r="J121" s="9">
        <f t="shared" ref="J121:J132" si="126">EXP(($C$15*(I121-$C$13))/($C$16*I121*$C$13))</f>
        <v>4.0542040520840636E-2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1.154231893628333E-2</v>
      </c>
      <c r="Q121" s="12">
        <f t="shared" ref="Q121:Q132" si="130">P121*$B$123</f>
        <v>3.808965248973499E-3</v>
      </c>
      <c r="R121" s="9">
        <f t="shared" ref="R121:R132" si="131">L121*$B$123</f>
        <v>9.3951000000000007E-2</v>
      </c>
      <c r="S121" s="13">
        <f t="shared" ref="S121:S132" si="132">Q121/R121</f>
        <v>4.0542040520840636E-2</v>
      </c>
      <c r="T121" s="2">
        <f t="shared" ref="T121:T132" si="133">$B$122/100</f>
        <v>0.01</v>
      </c>
      <c r="U121" s="14">
        <f t="shared" ref="U121:U132" si="134">S121*T121</f>
        <v>4.0542040520840636E-4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5.8954204052084061E-3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2533.3333333333335</v>
      </c>
      <c r="AX121" s="1">
        <f t="shared" ref="AX121:AX132" si="141">AW121*10000*AV121*0.67*AU121*AT121</f>
        <v>940120.07718591031</v>
      </c>
      <c r="AZ121" s="1">
        <f t="shared" ref="AZ121:AZ132" si="142">$E$9/12</f>
        <v>2405.6666666666665</v>
      </c>
      <c r="BA121" s="1">
        <f t="shared" ref="BA121:BA132" si="143">AZ121*10000*AV121*0.67*AU121*AT121</f>
        <v>892742.97329614649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4.2581341260967696</v>
      </c>
      <c r="E122" s="10">
        <f t="shared" ref="E122:E133" si="145">D121</f>
        <v>6.6270838536451597</v>
      </c>
      <c r="F122" s="7" t="s">
        <v>83</v>
      </c>
      <c r="G122" s="1">
        <v>2</v>
      </c>
      <c r="H122" s="9">
        <f t="shared" si="124"/>
        <v>4.2581341260967696</v>
      </c>
      <c r="I122" s="9">
        <f t="shared" si="125"/>
        <v>277.40813412609674</v>
      </c>
      <c r="J122" s="9">
        <f t="shared" si="126"/>
        <v>3.0118671893797792E-2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0.55785768106371669</v>
      </c>
      <c r="P122" s="9">
        <f t="shared" si="129"/>
        <v>1.6801932459392977E-2</v>
      </c>
      <c r="Q122" s="12">
        <f t="shared" si="130"/>
        <v>5.5446377115996827E-3</v>
      </c>
      <c r="R122" s="9">
        <f t="shared" si="131"/>
        <v>9.3951000000000007E-2</v>
      </c>
      <c r="S122" s="13">
        <f t="shared" si="132"/>
        <v>5.901627137124333E-2</v>
      </c>
      <c r="T122" s="2">
        <f t="shared" si="133"/>
        <v>0.01</v>
      </c>
      <c r="U122" s="14">
        <f t="shared" si="134"/>
        <v>5.9016271371243332E-4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6.0801627137124338E-3</v>
      </c>
      <c r="AU122" s="9">
        <f t="shared" si="138"/>
        <v>28.47</v>
      </c>
      <c r="AV122" s="1">
        <f t="shared" si="139"/>
        <v>0.33</v>
      </c>
      <c r="AW122" s="1">
        <f t="shared" si="140"/>
        <v>2533.3333333333335</v>
      </c>
      <c r="AX122" s="1">
        <f t="shared" si="141"/>
        <v>969580.22445155226</v>
      </c>
      <c r="AZ122" s="1">
        <f t="shared" si="142"/>
        <v>2405.6666666666665</v>
      </c>
      <c r="BA122" s="1">
        <f t="shared" si="143"/>
        <v>920718.48419300665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3.3585422025714302</v>
      </c>
      <c r="E123" s="10">
        <f t="shared" si="145"/>
        <v>4.2581341260967696</v>
      </c>
      <c r="F123" s="7" t="s">
        <v>83</v>
      </c>
      <c r="G123" s="1">
        <v>3</v>
      </c>
      <c r="H123" s="9">
        <f t="shared" si="124"/>
        <v>3.3585422025714302</v>
      </c>
      <c r="I123" s="9">
        <f t="shared" si="125"/>
        <v>276.50854220257139</v>
      </c>
      <c r="J123" s="9">
        <f t="shared" si="126"/>
        <v>2.6868480290426554E-2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0.82575574860432377</v>
      </c>
      <c r="P123" s="9">
        <f t="shared" si="129"/>
        <v>2.2186802056081697E-2</v>
      </c>
      <c r="Q123" s="12">
        <f t="shared" si="130"/>
        <v>7.3216446785069602E-3</v>
      </c>
      <c r="R123" s="9">
        <f t="shared" si="131"/>
        <v>9.3951000000000007E-2</v>
      </c>
      <c r="S123" s="13">
        <f t="shared" si="132"/>
        <v>7.793046033045907E-2</v>
      </c>
      <c r="T123" s="2">
        <f t="shared" si="133"/>
        <v>0.01</v>
      </c>
      <c r="U123" s="14">
        <f t="shared" si="134"/>
        <v>7.7930460330459072E-4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6.269304603304591E-3</v>
      </c>
      <c r="AU123" s="9">
        <f t="shared" si="138"/>
        <v>28.47</v>
      </c>
      <c r="AV123" s="1">
        <f t="shared" si="139"/>
        <v>0.33</v>
      </c>
      <c r="AW123" s="1">
        <f t="shared" si="140"/>
        <v>2533.3333333333335</v>
      </c>
      <c r="AX123" s="1">
        <f t="shared" si="141"/>
        <v>999741.95603652508</v>
      </c>
      <c r="AZ123" s="1">
        <f t="shared" si="142"/>
        <v>2405.6666666666665</v>
      </c>
      <c r="BA123" s="1">
        <f t="shared" si="143"/>
        <v>949360.22325205256</v>
      </c>
    </row>
    <row r="124" spans="1:53" x14ac:dyDescent="0.15">
      <c r="C124" s="7">
        <v>3</v>
      </c>
      <c r="D124" s="7">
        <f t="shared" si="144"/>
        <v>7.6730227498709702</v>
      </c>
      <c r="E124" s="10">
        <f t="shared" si="145"/>
        <v>3.3585422025714302</v>
      </c>
      <c r="F124" s="7" t="s">
        <v>83</v>
      </c>
      <c r="G124" s="1">
        <v>4</v>
      </c>
      <c r="H124" s="9">
        <f t="shared" si="124"/>
        <v>7.6730227498709702</v>
      </c>
      <c r="I124" s="9">
        <f t="shared" si="125"/>
        <v>280.82302274987097</v>
      </c>
      <c r="J124" s="9">
        <f t="shared" si="126"/>
        <v>4.6152956833241596E-2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1.0882689465482422</v>
      </c>
      <c r="P124" s="9">
        <f t="shared" si="129"/>
        <v>5.0226829712998328E-2</v>
      </c>
      <c r="Q124" s="12">
        <f t="shared" si="130"/>
        <v>1.657485380528945E-2</v>
      </c>
      <c r="R124" s="9">
        <f t="shared" si="131"/>
        <v>9.3951000000000007E-2</v>
      </c>
      <c r="S124" s="13">
        <f t="shared" si="132"/>
        <v>0.17642019569019435</v>
      </c>
      <c r="T124" s="2">
        <f t="shared" si="133"/>
        <v>0.01</v>
      </c>
      <c r="U124" s="14">
        <f t="shared" si="134"/>
        <v>1.7642019569019435E-3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7.254201956901944E-3</v>
      </c>
      <c r="AU124" s="9">
        <f t="shared" si="138"/>
        <v>28.47</v>
      </c>
      <c r="AV124" s="1">
        <f t="shared" si="139"/>
        <v>0.33</v>
      </c>
      <c r="AW124" s="1">
        <f t="shared" si="140"/>
        <v>2533.3333333333335</v>
      </c>
      <c r="AX124" s="1">
        <f t="shared" si="141"/>
        <v>1156799.7589484465</v>
      </c>
      <c r="AZ124" s="1">
        <f t="shared" si="142"/>
        <v>2405.6666666666665</v>
      </c>
      <c r="BA124" s="1">
        <f t="shared" si="143"/>
        <v>1098503.1395172286</v>
      </c>
    </row>
    <row r="125" spans="1:53" x14ac:dyDescent="0.15">
      <c r="C125" s="7">
        <v>4</v>
      </c>
      <c r="D125" s="7">
        <f t="shared" si="144"/>
        <v>11.4999507050667</v>
      </c>
      <c r="E125" s="10">
        <f t="shared" si="145"/>
        <v>7.6730227498709702</v>
      </c>
      <c r="F125" s="7" t="s">
        <v>83</v>
      </c>
      <c r="G125" s="1">
        <v>5</v>
      </c>
      <c r="H125" s="9">
        <f t="shared" si="124"/>
        <v>11.4999507050667</v>
      </c>
      <c r="I125" s="9">
        <f t="shared" si="125"/>
        <v>284.64995070506666</v>
      </c>
      <c r="J125" s="9">
        <f t="shared" si="126"/>
        <v>7.3560435117268105E-2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0.98614001099348159</v>
      </c>
      <c r="O125" s="9">
        <f t="shared" si="146"/>
        <v>0.3366021058417622</v>
      </c>
      <c r="P125" s="9">
        <f t="shared" si="129"/>
        <v>2.4760597367108759E-2</v>
      </c>
      <c r="Q125" s="12">
        <f t="shared" si="130"/>
        <v>8.1709971311458903E-3</v>
      </c>
      <c r="R125" s="9">
        <f t="shared" si="131"/>
        <v>9.3951000000000007E-2</v>
      </c>
      <c r="S125" s="13">
        <f t="shared" si="132"/>
        <v>8.697083725714351E-2</v>
      </c>
      <c r="T125" s="2">
        <f t="shared" si="133"/>
        <v>0.01</v>
      </c>
      <c r="U125" s="14">
        <f t="shared" si="134"/>
        <v>8.6970837257143514E-4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6.359708372571435E-3</v>
      </c>
      <c r="AU125" s="9">
        <f t="shared" si="138"/>
        <v>28.47</v>
      </c>
      <c r="AV125" s="1">
        <f t="shared" si="139"/>
        <v>0.33</v>
      </c>
      <c r="AW125" s="1">
        <f t="shared" si="140"/>
        <v>2533.3333333333335</v>
      </c>
      <c r="AX125" s="1">
        <f t="shared" si="141"/>
        <v>1014158.2983326497</v>
      </c>
      <c r="AZ125" s="1">
        <f t="shared" si="142"/>
        <v>2405.6666666666665</v>
      </c>
      <c r="BA125" s="1">
        <f t="shared" si="143"/>
        <v>963050.05777193839</v>
      </c>
    </row>
    <row r="126" spans="1:53" x14ac:dyDescent="0.15">
      <c r="C126" s="7">
        <v>5</v>
      </c>
      <c r="D126" s="7">
        <f t="shared" si="144"/>
        <v>14.1783062502581</v>
      </c>
      <c r="E126" s="10">
        <f t="shared" si="145"/>
        <v>11.4999507050667</v>
      </c>
      <c r="F126" s="7" t="s">
        <v>85</v>
      </c>
      <c r="G126" s="1">
        <v>6</v>
      </c>
      <c r="H126" s="9">
        <f t="shared" si="124"/>
        <v>14.1783062502581</v>
      </c>
      <c r="I126" s="9">
        <f t="shared" si="125"/>
        <v>287.32830625025809</v>
      </c>
      <c r="J126" s="9">
        <f t="shared" si="126"/>
        <v>0.1011862847805122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0.59654150847465348</v>
      </c>
      <c r="P126" s="9">
        <f t="shared" si="129"/>
        <v>6.0361818959912619E-2</v>
      </c>
      <c r="Q126" s="12">
        <f t="shared" si="130"/>
        <v>1.9919400256771164E-2</v>
      </c>
      <c r="R126" s="9">
        <f t="shared" si="131"/>
        <v>9.3951000000000007E-2</v>
      </c>
      <c r="S126" s="13">
        <f t="shared" si="132"/>
        <v>0.21201903393014615</v>
      </c>
      <c r="T126" s="2">
        <f t="shared" si="133"/>
        <v>0.01</v>
      </c>
      <c r="U126" s="14">
        <f t="shared" si="134"/>
        <v>2.1201903393014616E-3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7.6101903393014621E-3</v>
      </c>
      <c r="AU126" s="9">
        <f t="shared" si="138"/>
        <v>28.47</v>
      </c>
      <c r="AV126" s="1">
        <f t="shared" si="139"/>
        <v>0.33</v>
      </c>
      <c r="AW126" s="1">
        <f t="shared" si="140"/>
        <v>2533.3333333333335</v>
      </c>
      <c r="AX126" s="1">
        <f t="shared" si="141"/>
        <v>1213567.8607182628</v>
      </c>
      <c r="AZ126" s="1">
        <f t="shared" si="142"/>
        <v>2405.6666666666665</v>
      </c>
      <c r="BA126" s="1">
        <f t="shared" si="143"/>
        <v>1152410.4277373292</v>
      </c>
    </row>
    <row r="127" spans="1:53" x14ac:dyDescent="0.15">
      <c r="C127" s="7">
        <v>6</v>
      </c>
      <c r="D127" s="7">
        <f t="shared" si="144"/>
        <v>18.428343627</v>
      </c>
      <c r="E127" s="10">
        <f t="shared" si="145"/>
        <v>14.1783062502581</v>
      </c>
      <c r="F127" s="7" t="s">
        <v>83</v>
      </c>
      <c r="G127" s="1">
        <v>7</v>
      </c>
      <c r="H127" s="9">
        <f t="shared" si="124"/>
        <v>18.428343627</v>
      </c>
      <c r="I127" s="9">
        <f t="shared" si="125"/>
        <v>291.57834362699998</v>
      </c>
      <c r="J127" s="9">
        <f t="shared" si="126"/>
        <v>0.16582018011168501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0.82087968951474077</v>
      </c>
      <c r="P127" s="9">
        <f t="shared" si="129"/>
        <v>0.13611841796535837</v>
      </c>
      <c r="Q127" s="12">
        <f t="shared" si="130"/>
        <v>4.4919077928568266E-2</v>
      </c>
      <c r="R127" s="9">
        <f t="shared" si="131"/>
        <v>9.3951000000000007E-2</v>
      </c>
      <c r="S127" s="13">
        <f t="shared" si="132"/>
        <v>0.47811175962542457</v>
      </c>
      <c r="T127" s="2">
        <f t="shared" si="133"/>
        <v>0.01</v>
      </c>
      <c r="U127" s="14">
        <f t="shared" si="134"/>
        <v>4.7811175962542462E-3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1.4731117596254246E-2</v>
      </c>
      <c r="AU127" s="9">
        <f t="shared" si="138"/>
        <v>28.47</v>
      </c>
      <c r="AV127" s="1">
        <f t="shared" si="139"/>
        <v>0.33</v>
      </c>
      <c r="AW127" s="1">
        <f t="shared" si="140"/>
        <v>2533.3333333333335</v>
      </c>
      <c r="AX127" s="1">
        <f t="shared" si="141"/>
        <v>2349114.8145075659</v>
      </c>
      <c r="AZ127" s="1">
        <f t="shared" si="142"/>
        <v>2405.6666666666665</v>
      </c>
      <c r="BA127" s="1">
        <f t="shared" si="143"/>
        <v>2230731.7916185656</v>
      </c>
    </row>
    <row r="128" spans="1:53" x14ac:dyDescent="0.15">
      <c r="C128" s="7">
        <v>7</v>
      </c>
      <c r="D128" s="7">
        <f t="shared" si="144"/>
        <v>21.191806522258101</v>
      </c>
      <c r="E128" s="10">
        <f t="shared" si="145"/>
        <v>18.428343627</v>
      </c>
      <c r="F128" s="7" t="s">
        <v>83</v>
      </c>
      <c r="G128" s="1">
        <v>8</v>
      </c>
      <c r="H128" s="9">
        <f t="shared" si="124"/>
        <v>21.191806522258101</v>
      </c>
      <c r="I128" s="9">
        <f t="shared" si="125"/>
        <v>294.34180652225808</v>
      </c>
      <c r="J128" s="9">
        <f t="shared" si="126"/>
        <v>0.22688011203253217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0.96946127154938233</v>
      </c>
      <c r="P128" s="9">
        <f t="shared" si="129"/>
        <v>0.21995148190032496</v>
      </c>
      <c r="Q128" s="12">
        <f t="shared" si="130"/>
        <v>7.2583989027107235E-2</v>
      </c>
      <c r="R128" s="9">
        <f t="shared" si="131"/>
        <v>9.3951000000000007E-2</v>
      </c>
      <c r="S128" s="13">
        <f t="shared" si="132"/>
        <v>0.77257282016271489</v>
      </c>
      <c r="T128" s="2">
        <f t="shared" si="133"/>
        <v>0.01</v>
      </c>
      <c r="U128" s="14">
        <f t="shared" si="134"/>
        <v>7.7257282016271493E-3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1.7675728201627151E-2</v>
      </c>
      <c r="AU128" s="9">
        <f t="shared" si="138"/>
        <v>28.47</v>
      </c>
      <c r="AV128" s="1">
        <f t="shared" si="139"/>
        <v>0.33</v>
      </c>
      <c r="AW128" s="1">
        <f t="shared" si="140"/>
        <v>2533.3333333333335</v>
      </c>
      <c r="AX128" s="1">
        <f t="shared" si="141"/>
        <v>2818680.572220101</v>
      </c>
      <c r="AZ128" s="1">
        <f t="shared" si="142"/>
        <v>2405.6666666666665</v>
      </c>
      <c r="BA128" s="1">
        <f t="shared" si="143"/>
        <v>2676633.9065411137</v>
      </c>
    </row>
    <row r="129" spans="1:54" x14ac:dyDescent="0.15">
      <c r="C129" s="7">
        <v>8</v>
      </c>
      <c r="D129" s="7">
        <f t="shared" si="144"/>
        <v>19.9682025445161</v>
      </c>
      <c r="E129" s="10">
        <f t="shared" si="145"/>
        <v>21.191806522258101</v>
      </c>
      <c r="F129" s="7" t="s">
        <v>83</v>
      </c>
      <c r="G129" s="1">
        <v>9</v>
      </c>
      <c r="H129" s="9">
        <f t="shared" si="124"/>
        <v>19.9682025445161</v>
      </c>
      <c r="I129" s="9">
        <f t="shared" si="125"/>
        <v>293.11820254451607</v>
      </c>
      <c r="J129" s="9">
        <f t="shared" si="126"/>
        <v>0.19761720283555248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1.0342097896490574</v>
      </c>
      <c r="P129" s="9">
        <f t="shared" si="129"/>
        <v>0.20437764577559184</v>
      </c>
      <c r="Q129" s="12">
        <f t="shared" si="130"/>
        <v>6.7444623105945303E-2</v>
      </c>
      <c r="R129" s="9">
        <f t="shared" si="131"/>
        <v>9.3951000000000007E-2</v>
      </c>
      <c r="S129" s="13">
        <f t="shared" si="132"/>
        <v>0.71787019942252128</v>
      </c>
      <c r="T129" s="2">
        <f t="shared" si="133"/>
        <v>0.01</v>
      </c>
      <c r="U129" s="14">
        <f t="shared" si="134"/>
        <v>7.1787019942252126E-3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1.7128701994225212E-2</v>
      </c>
      <c r="AU129" s="9">
        <f t="shared" si="138"/>
        <v>28.47</v>
      </c>
      <c r="AV129" s="1">
        <f t="shared" si="139"/>
        <v>0.33</v>
      </c>
      <c r="AW129" s="1">
        <f t="shared" si="140"/>
        <v>2533.3333333333335</v>
      </c>
      <c r="AX129" s="1">
        <f t="shared" si="141"/>
        <v>2731448.4013182451</v>
      </c>
      <c r="AZ129" s="1">
        <f t="shared" si="142"/>
        <v>2405.6666666666665</v>
      </c>
      <c r="BA129" s="1">
        <f t="shared" si="143"/>
        <v>2593797.7779360227</v>
      </c>
    </row>
    <row r="130" spans="1:54" x14ac:dyDescent="0.15">
      <c r="C130" s="7">
        <v>9</v>
      </c>
      <c r="D130" s="7">
        <f t="shared" si="144"/>
        <v>14.5679543326667</v>
      </c>
      <c r="E130" s="10">
        <f t="shared" si="145"/>
        <v>19.9682025445161</v>
      </c>
      <c r="F130" s="7" t="s">
        <v>83</v>
      </c>
      <c r="G130" s="1">
        <v>10</v>
      </c>
      <c r="H130" s="9">
        <f t="shared" si="124"/>
        <v>14.5679543326667</v>
      </c>
      <c r="I130" s="9">
        <f t="shared" si="125"/>
        <v>287.71795433266669</v>
      </c>
      <c r="J130" s="9">
        <f t="shared" si="126"/>
        <v>0.10593819416434265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1.1145321438734654</v>
      </c>
      <c r="P130" s="9">
        <f t="shared" si="129"/>
        <v>0.11807152266006826</v>
      </c>
      <c r="Q130" s="12">
        <f t="shared" si="130"/>
        <v>3.8963602477822532E-2</v>
      </c>
      <c r="R130" s="9">
        <f t="shared" si="131"/>
        <v>9.3951000000000007E-2</v>
      </c>
      <c r="S130" s="13">
        <f t="shared" si="132"/>
        <v>0.41472259452078775</v>
      </c>
      <c r="T130" s="2">
        <f t="shared" si="133"/>
        <v>0.01</v>
      </c>
      <c r="U130" s="14">
        <f t="shared" si="134"/>
        <v>4.1472259452078773E-3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1.4097225945207879E-2</v>
      </c>
      <c r="AU130" s="9">
        <f t="shared" si="138"/>
        <v>28.47</v>
      </c>
      <c r="AV130" s="1">
        <f t="shared" si="139"/>
        <v>0.33</v>
      </c>
      <c r="AW130" s="1">
        <f t="shared" si="140"/>
        <v>2533.3333333333335</v>
      </c>
      <c r="AX130" s="1">
        <f t="shared" si="141"/>
        <v>2248030.5445235749</v>
      </c>
      <c r="AZ130" s="1">
        <f t="shared" si="142"/>
        <v>2405.6666666666665</v>
      </c>
      <c r="BA130" s="1">
        <f t="shared" si="143"/>
        <v>2134741.6368192942</v>
      </c>
    </row>
    <row r="131" spans="1:54" x14ac:dyDescent="0.15">
      <c r="C131" s="7">
        <v>10</v>
      </c>
      <c r="D131" s="7">
        <f t="shared" si="144"/>
        <v>11.1214197227419</v>
      </c>
      <c r="E131" s="10">
        <f t="shared" si="145"/>
        <v>14.5679543326667</v>
      </c>
      <c r="F131" s="7" t="s">
        <v>83</v>
      </c>
      <c r="G131" s="1">
        <v>11</v>
      </c>
      <c r="H131" s="9">
        <f t="shared" si="124"/>
        <v>11.1214197227419</v>
      </c>
      <c r="I131" s="9">
        <f t="shared" si="125"/>
        <v>284.27141972274188</v>
      </c>
      <c r="J131" s="9">
        <f t="shared" si="126"/>
        <v>7.0285037626673541E-2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0.9466375901527273</v>
      </c>
      <c r="O131" s="9">
        <f t="shared" si="146"/>
        <v>0.33452303106066972</v>
      </c>
      <c r="P131" s="9">
        <f t="shared" si="129"/>
        <v>2.3511963825088054E-2</v>
      </c>
      <c r="Q131" s="12">
        <f t="shared" si="130"/>
        <v>7.7589480622790585E-3</v>
      </c>
      <c r="R131" s="9">
        <f t="shared" si="131"/>
        <v>9.3951000000000007E-2</v>
      </c>
      <c r="S131" s="13">
        <f t="shared" si="132"/>
        <v>8.2585050316431527E-2</v>
      </c>
      <c r="T131" s="2">
        <f t="shared" si="133"/>
        <v>0.01</v>
      </c>
      <c r="U131" s="14">
        <f t="shared" si="134"/>
        <v>8.2585050316431527E-4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6.3158505031643154E-3</v>
      </c>
      <c r="AU131" s="9">
        <f t="shared" si="138"/>
        <v>28.47</v>
      </c>
      <c r="AV131" s="1">
        <f t="shared" si="139"/>
        <v>0.33</v>
      </c>
      <c r="AW131" s="1">
        <f t="shared" si="140"/>
        <v>2533.3333333333335</v>
      </c>
      <c r="AX131" s="1">
        <f t="shared" si="141"/>
        <v>1007164.4521370834</v>
      </c>
      <c r="AZ131" s="1">
        <f t="shared" si="142"/>
        <v>2405.6666666666665</v>
      </c>
      <c r="BA131" s="1">
        <f t="shared" si="143"/>
        <v>956408.66461491177</v>
      </c>
    </row>
    <row r="132" spans="1:54" x14ac:dyDescent="0.15">
      <c r="C132" s="7">
        <v>11</v>
      </c>
      <c r="D132" s="7">
        <f t="shared" si="144"/>
        <v>9.8729630387666703</v>
      </c>
      <c r="E132" s="10">
        <f t="shared" si="145"/>
        <v>11.1214197227419</v>
      </c>
      <c r="F132" s="7" t="s">
        <v>85</v>
      </c>
      <c r="G132" s="1">
        <v>12</v>
      </c>
      <c r="H132" s="9">
        <f t="shared" si="124"/>
        <v>9.8729630387666703</v>
      </c>
      <c r="I132" s="9">
        <f t="shared" si="125"/>
        <v>283.02296303876665</v>
      </c>
      <c r="J132" s="9">
        <f t="shared" si="126"/>
        <v>6.0429017374801532E-2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0.59571106723558165</v>
      </c>
      <c r="P132" s="9">
        <f t="shared" si="129"/>
        <v>3.5998234432340528E-2</v>
      </c>
      <c r="Q132" s="12">
        <f t="shared" si="130"/>
        <v>1.1879417362672375E-2</v>
      </c>
      <c r="R132" s="9">
        <f t="shared" si="131"/>
        <v>9.3951000000000007E-2</v>
      </c>
      <c r="S132" s="13">
        <f t="shared" si="132"/>
        <v>0.1264426920700405</v>
      </c>
      <c r="T132" s="2">
        <f t="shared" si="133"/>
        <v>0.01</v>
      </c>
      <c r="U132" s="14">
        <f t="shared" si="134"/>
        <v>1.2644269207004049E-3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6.7544269207004048E-3</v>
      </c>
      <c r="AU132" s="9">
        <f t="shared" si="138"/>
        <v>28.47</v>
      </c>
      <c r="AV132" s="1">
        <f t="shared" si="139"/>
        <v>0.33</v>
      </c>
      <c r="AW132" s="1">
        <f t="shared" si="140"/>
        <v>2533.3333333333335</v>
      </c>
      <c r="AX132" s="1">
        <f t="shared" si="141"/>
        <v>1077102.5510624261</v>
      </c>
      <c r="AY132" s="1">
        <f>SUM(AX121:AX132)</f>
        <v>18525509.511442345</v>
      </c>
      <c r="AZ132" s="1">
        <f t="shared" si="142"/>
        <v>2405.6666666666665</v>
      </c>
      <c r="BA132" s="1">
        <f t="shared" si="143"/>
        <v>1022822.2514496745</v>
      </c>
      <c r="BB132" s="1">
        <f>SUM(BA121:BA132)</f>
        <v>17591921.334747285</v>
      </c>
    </row>
    <row r="133" spans="1:54" x14ac:dyDescent="0.15">
      <c r="C133" s="7">
        <v>12</v>
      </c>
      <c r="D133" s="7">
        <f t="shared" si="144"/>
        <v>8.2478763451612895</v>
      </c>
      <c r="E133" s="10">
        <f t="shared" si="145"/>
        <v>9.8729630387666703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6.6270838536451597</v>
      </c>
      <c r="E136" s="7"/>
      <c r="F136" s="7"/>
      <c r="G136" s="1">
        <v>1</v>
      </c>
      <c r="H136" s="9">
        <f t="shared" ref="H136:H147" si="147">E137</f>
        <v>6.6270838536451597</v>
      </c>
      <c r="I136" s="9">
        <f t="shared" ref="I136:I147" si="148">H136+273.15</f>
        <v>279.77708385364514</v>
      </c>
      <c r="J136" s="9">
        <f t="shared" ref="J136:J147" si="149">EXP(($C$15*(I136-$C$13))/($C$16*I136*$C$13))</f>
        <v>4.0542040520840636E-2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3.0773351394759667E-2</v>
      </c>
      <c r="Q136" s="12">
        <f t="shared" ref="Q136:Q147" si="153">P136*$B$138</f>
        <v>8.001071362637514E-3</v>
      </c>
      <c r="R136" s="9">
        <f t="shared" ref="R136:R147" si="154">L136*$B$138</f>
        <v>0.19735245833333334</v>
      </c>
      <c r="S136" s="13">
        <f t="shared" ref="S136:S147" si="155">Q136/R136</f>
        <v>4.0542040520840636E-2</v>
      </c>
      <c r="T136" s="2">
        <f t="shared" ref="T136:T147" si="156">$B$137/100</f>
        <v>0.01</v>
      </c>
      <c r="U136" s="14">
        <f t="shared" ref="U136:U147" si="157">S136*T136</f>
        <v>4.0542040520840636E-4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5.8954204052084061E-3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4.2581341260967696</v>
      </c>
      <c r="E137" s="10">
        <f t="shared" ref="E137:E148" si="166">D136</f>
        <v>6.6270838536451597</v>
      </c>
      <c r="F137" s="7" t="s">
        <v>83</v>
      </c>
      <c r="G137" s="1">
        <v>2</v>
      </c>
      <c r="H137" s="9">
        <f t="shared" si="147"/>
        <v>4.2581341260967696</v>
      </c>
      <c r="I137" s="9">
        <f t="shared" si="148"/>
        <v>277.40813412609674</v>
      </c>
      <c r="J137" s="9">
        <f t="shared" si="149"/>
        <v>3.0118671893797792E-2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1.4873224819385737</v>
      </c>
      <c r="P137" s="9">
        <f t="shared" si="152"/>
        <v>4.4796177833776894E-2</v>
      </c>
      <c r="Q137" s="12">
        <f t="shared" si="153"/>
        <v>1.1647006236781993E-2</v>
      </c>
      <c r="R137" s="9">
        <f t="shared" si="154"/>
        <v>0.19735245833333334</v>
      </c>
      <c r="S137" s="13">
        <f t="shared" si="155"/>
        <v>5.901627137124333E-2</v>
      </c>
      <c r="T137" s="2">
        <f t="shared" si="156"/>
        <v>0.01</v>
      </c>
      <c r="U137" s="14">
        <f t="shared" si="157"/>
        <v>5.9016271371243332E-4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6.0801627137124338E-3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3.3585422025714302</v>
      </c>
      <c r="E138" s="10">
        <f t="shared" si="166"/>
        <v>4.2581341260967696</v>
      </c>
      <c r="F138" s="7" t="s">
        <v>83</v>
      </c>
      <c r="G138" s="1">
        <v>3</v>
      </c>
      <c r="H138" s="9">
        <f t="shared" si="147"/>
        <v>3.3585422025714302</v>
      </c>
      <c r="I138" s="9">
        <f t="shared" si="148"/>
        <v>276.50854220257139</v>
      </c>
      <c r="J138" s="9">
        <f t="shared" si="149"/>
        <v>2.6868480290426554E-2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2.2015742207714637</v>
      </c>
      <c r="P138" s="9">
        <f t="shared" si="152"/>
        <v>5.9152953558709274E-2</v>
      </c>
      <c r="Q138" s="12">
        <f t="shared" si="153"/>
        <v>1.5379767925264413E-2</v>
      </c>
      <c r="R138" s="9">
        <f t="shared" si="154"/>
        <v>0.19735245833333334</v>
      </c>
      <c r="S138" s="13">
        <f t="shared" si="155"/>
        <v>7.7930460330459084E-2</v>
      </c>
      <c r="T138" s="2">
        <f t="shared" si="156"/>
        <v>0.01</v>
      </c>
      <c r="U138" s="14">
        <f t="shared" si="157"/>
        <v>7.7930460330459083E-4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6.269304603304591E-3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7.6730227498709702</v>
      </c>
      <c r="E139" s="10">
        <f t="shared" si="166"/>
        <v>3.3585422025714302</v>
      </c>
      <c r="F139" s="7" t="s">
        <v>83</v>
      </c>
      <c r="G139" s="1">
        <v>4</v>
      </c>
      <c r="H139" s="9">
        <f t="shared" si="147"/>
        <v>7.6730227498709702</v>
      </c>
      <c r="I139" s="9">
        <f t="shared" si="148"/>
        <v>280.82302274987097</v>
      </c>
      <c r="J139" s="9">
        <f t="shared" si="149"/>
        <v>4.6152956833241596E-2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2.9014691838794211</v>
      </c>
      <c r="P139" s="9">
        <f t="shared" si="152"/>
        <v>0.13391138199656766</v>
      </c>
      <c r="Q139" s="12">
        <f t="shared" si="153"/>
        <v>3.4816959319107589E-2</v>
      </c>
      <c r="R139" s="9">
        <f t="shared" si="154"/>
        <v>0.19735245833333334</v>
      </c>
      <c r="S139" s="13">
        <f t="shared" si="155"/>
        <v>0.17642019569019432</v>
      </c>
      <c r="T139" s="2">
        <f t="shared" si="156"/>
        <v>0.01</v>
      </c>
      <c r="U139" s="14">
        <f t="shared" si="157"/>
        <v>1.7642019569019433E-3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7.2542019569019432E-3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11.4999507050667</v>
      </c>
      <c r="E140" s="10">
        <f t="shared" si="166"/>
        <v>7.6730227498709702</v>
      </c>
      <c r="F140" s="7" t="s">
        <v>83</v>
      </c>
      <c r="G140" s="1">
        <v>5</v>
      </c>
      <c r="H140" s="9">
        <f t="shared" si="147"/>
        <v>11.4999507050667</v>
      </c>
      <c r="I140" s="9">
        <f t="shared" si="148"/>
        <v>284.64995070506666</v>
      </c>
      <c r="J140" s="9">
        <f t="shared" si="149"/>
        <v>7.3560435117268105E-2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3.5266057185495203</v>
      </c>
      <c r="P140" s="9">
        <f t="shared" si="152"/>
        <v>0.25941865114354867</v>
      </c>
      <c r="Q140" s="12">
        <f t="shared" si="153"/>
        <v>6.7448849297322658E-2</v>
      </c>
      <c r="R140" s="9">
        <f t="shared" si="154"/>
        <v>0.19735245833333334</v>
      </c>
      <c r="S140" s="13">
        <f t="shared" si="155"/>
        <v>0.34176847791477638</v>
      </c>
      <c r="T140" s="2">
        <f t="shared" si="156"/>
        <v>0.01</v>
      </c>
      <c r="U140" s="14">
        <f t="shared" si="157"/>
        <v>3.4176847791477639E-3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8.9076847791477627E-3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14.1783062502581</v>
      </c>
      <c r="E141" s="10">
        <f t="shared" si="166"/>
        <v>11.4999507050667</v>
      </c>
      <c r="F141" s="7" t="s">
        <v>85</v>
      </c>
      <c r="G141" s="1">
        <v>6</v>
      </c>
      <c r="H141" s="9">
        <f t="shared" si="147"/>
        <v>14.1783062502581</v>
      </c>
      <c r="I141" s="9">
        <f t="shared" si="148"/>
        <v>287.32830625025809</v>
      </c>
      <c r="J141" s="9">
        <f t="shared" si="149"/>
        <v>0.1011862847805122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4.0262349840726381</v>
      </c>
      <c r="P141" s="9">
        <f t="shared" si="152"/>
        <v>0.40739975969163494</v>
      </c>
      <c r="Q141" s="12">
        <f t="shared" si="153"/>
        <v>0.1059239375198251</v>
      </c>
      <c r="R141" s="9">
        <f t="shared" si="154"/>
        <v>0.19735245833333334</v>
      </c>
      <c r="S141" s="13">
        <f t="shared" si="155"/>
        <v>0.53672469253419108</v>
      </c>
      <c r="T141" s="2">
        <f t="shared" si="156"/>
        <v>0.01</v>
      </c>
      <c r="U141" s="14">
        <f t="shared" si="157"/>
        <v>5.3672469253419107E-3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1.0857246925341912E-2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18.428343627</v>
      </c>
      <c r="E142" s="10">
        <f t="shared" si="166"/>
        <v>14.1783062502581</v>
      </c>
      <c r="F142" s="7" t="s">
        <v>83</v>
      </c>
      <c r="G142" s="1">
        <v>7</v>
      </c>
      <c r="H142" s="9">
        <f t="shared" si="147"/>
        <v>18.428343627</v>
      </c>
      <c r="I142" s="9">
        <f t="shared" si="148"/>
        <v>291.57834362699998</v>
      </c>
      <c r="J142" s="9">
        <f t="shared" si="149"/>
        <v>0.16582018011168501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4.3778831410476702</v>
      </c>
      <c r="P142" s="9">
        <f t="shared" si="152"/>
        <v>0.72594137095643396</v>
      </c>
      <c r="Q142" s="12">
        <f t="shared" si="153"/>
        <v>0.18874475644867283</v>
      </c>
      <c r="R142" s="9">
        <f t="shared" si="154"/>
        <v>0.19735245833333334</v>
      </c>
      <c r="S142" s="13">
        <f t="shared" si="155"/>
        <v>0.95638411622863151</v>
      </c>
      <c r="T142" s="2">
        <f t="shared" si="156"/>
        <v>0.01</v>
      </c>
      <c r="U142" s="14">
        <f t="shared" si="157"/>
        <v>9.5638411622863146E-3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1.9513841162286313E-2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21.191806522258101</v>
      </c>
      <c r="E143" s="10">
        <f t="shared" si="166"/>
        <v>18.428343627</v>
      </c>
      <c r="F143" s="7" t="s">
        <v>83</v>
      </c>
      <c r="G143" s="1">
        <v>8</v>
      </c>
      <c r="H143" s="9">
        <f t="shared" si="147"/>
        <v>21.191806522258101</v>
      </c>
      <c r="I143" s="9">
        <f t="shared" si="148"/>
        <v>294.34180652225808</v>
      </c>
      <c r="J143" s="9">
        <f t="shared" si="149"/>
        <v>0.22688011203253217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4.4109896867579028</v>
      </c>
      <c r="P143" s="9">
        <f t="shared" si="152"/>
        <v>1.0007658343059769</v>
      </c>
      <c r="Q143" s="12">
        <f t="shared" si="153"/>
        <v>0.260199116919554</v>
      </c>
      <c r="R143" s="9">
        <f t="shared" si="154"/>
        <v>0.19735245833333334</v>
      </c>
      <c r="S143" s="13">
        <f t="shared" si="155"/>
        <v>1.3184488256035354</v>
      </c>
      <c r="T143" s="2">
        <f t="shared" si="156"/>
        <v>0.01</v>
      </c>
      <c r="U143" s="14">
        <f t="shared" si="157"/>
        <v>1.3184488256035354E-2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2.3134488256035354E-2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19.9682025445161</v>
      </c>
      <c r="E144" s="10">
        <f t="shared" si="166"/>
        <v>21.191806522258101</v>
      </c>
      <c r="F144" s="7" t="s">
        <v>83</v>
      </c>
      <c r="G144" s="1">
        <v>9</v>
      </c>
      <c r="H144" s="9">
        <f t="shared" si="147"/>
        <v>19.9682025445161</v>
      </c>
      <c r="I144" s="9">
        <f t="shared" si="148"/>
        <v>293.11820254451607</v>
      </c>
      <c r="J144" s="9">
        <f t="shared" si="149"/>
        <v>0.19761720283555248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4.169271769118593</v>
      </c>
      <c r="P144" s="9">
        <f t="shared" si="152"/>
        <v>0.8239198248744517</v>
      </c>
      <c r="Q144" s="12">
        <f t="shared" si="153"/>
        <v>0.21421915446735745</v>
      </c>
      <c r="R144" s="9">
        <f t="shared" si="154"/>
        <v>0.19735245833333334</v>
      </c>
      <c r="S144" s="13">
        <f t="shared" si="155"/>
        <v>1.085464839285335</v>
      </c>
      <c r="T144" s="2">
        <f t="shared" si="156"/>
        <v>0.01</v>
      </c>
      <c r="U144" s="14">
        <f t="shared" si="157"/>
        <v>1.085464839285335E-2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2.0804648392853349E-2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14.5679543326667</v>
      </c>
      <c r="E145" s="10">
        <f t="shared" si="166"/>
        <v>19.9682025445161</v>
      </c>
      <c r="F145" s="7" t="s">
        <v>83</v>
      </c>
      <c r="G145" s="1">
        <v>10</v>
      </c>
      <c r="H145" s="9">
        <f t="shared" si="147"/>
        <v>14.5679543326667</v>
      </c>
      <c r="I145" s="9">
        <f t="shared" si="148"/>
        <v>287.71795433266669</v>
      </c>
      <c r="J145" s="9">
        <f t="shared" si="149"/>
        <v>0.10593819416434265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4.1043998609108083</v>
      </c>
      <c r="P145" s="9">
        <f t="shared" si="152"/>
        <v>0.43481270939327016</v>
      </c>
      <c r="Q145" s="12">
        <f t="shared" si="153"/>
        <v>0.11305130444225024</v>
      </c>
      <c r="R145" s="9">
        <f t="shared" si="154"/>
        <v>0.19735245833333334</v>
      </c>
      <c r="S145" s="13">
        <f t="shared" si="155"/>
        <v>0.57283960583507754</v>
      </c>
      <c r="T145" s="2">
        <f t="shared" si="156"/>
        <v>0.01</v>
      </c>
      <c r="U145" s="14">
        <f t="shared" si="157"/>
        <v>5.7283960583507758E-3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1.5678396058350776E-2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11.1214197227419</v>
      </c>
      <c r="E146" s="10">
        <f t="shared" si="166"/>
        <v>14.5679543326667</v>
      </c>
      <c r="F146" s="7" t="s">
        <v>83</v>
      </c>
      <c r="G146" s="1">
        <v>11</v>
      </c>
      <c r="H146" s="9">
        <f t="shared" si="147"/>
        <v>11.1214197227419</v>
      </c>
      <c r="I146" s="9">
        <f t="shared" si="148"/>
        <v>284.27141972274188</v>
      </c>
      <c r="J146" s="9">
        <f t="shared" si="149"/>
        <v>7.0285037626673541E-2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4.4286350681842048</v>
      </c>
      <c r="P146" s="9">
        <f t="shared" si="152"/>
        <v>0.31126678240213279</v>
      </c>
      <c r="Q146" s="12">
        <f t="shared" si="153"/>
        <v>8.0929363424554535E-2</v>
      </c>
      <c r="R146" s="9">
        <f t="shared" si="154"/>
        <v>0.19735245833333334</v>
      </c>
      <c r="S146" s="13">
        <f t="shared" si="155"/>
        <v>0.41007527399462523</v>
      </c>
      <c r="T146" s="2">
        <f t="shared" si="156"/>
        <v>0.01</v>
      </c>
      <c r="U146" s="14">
        <f t="shared" si="157"/>
        <v>4.1007527399462528E-3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9.5907527399462546E-3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9.8729630387666703</v>
      </c>
      <c r="E147" s="10">
        <f t="shared" si="166"/>
        <v>11.1214197227419</v>
      </c>
      <c r="F147" s="7" t="s">
        <v>85</v>
      </c>
      <c r="G147" s="1">
        <v>12</v>
      </c>
      <c r="H147" s="9">
        <f t="shared" si="147"/>
        <v>9.8729630387666703</v>
      </c>
      <c r="I147" s="9">
        <f t="shared" si="148"/>
        <v>283.02296303876665</v>
      </c>
      <c r="J147" s="9">
        <f t="shared" si="149"/>
        <v>6.0429017374801532E-2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4.8764162024487385</v>
      </c>
      <c r="P147" s="9">
        <f t="shared" si="152"/>
        <v>0.29467703942453854</v>
      </c>
      <c r="Q147" s="12">
        <f t="shared" si="153"/>
        <v>7.6616030250380024E-2</v>
      </c>
      <c r="R147" s="9">
        <f t="shared" si="154"/>
        <v>0.19735245833333334</v>
      </c>
      <c r="S147" s="13">
        <f t="shared" si="155"/>
        <v>0.38821928491497987</v>
      </c>
      <c r="T147" s="2">
        <f t="shared" si="156"/>
        <v>0.01</v>
      </c>
      <c r="U147" s="14">
        <f t="shared" si="157"/>
        <v>3.8821928491497987E-3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9.3721928491498005E-3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8.2478763451612895</v>
      </c>
      <c r="E148" s="10">
        <f t="shared" si="166"/>
        <v>9.8729630387666703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5200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606705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4128036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8746260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713519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14887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13344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13747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3419003.7646872094</v>
      </c>
      <c r="J13" s="6" t="s">
        <v>37</v>
      </c>
      <c r="K13" s="6">
        <f>I13/(10000*1000)</f>
        <v>0.34190037646872096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7.1300825968064503</v>
      </c>
      <c r="E26" s="7"/>
      <c r="F26" s="7"/>
      <c r="G26" s="1">
        <v>1</v>
      </c>
      <c r="H26" s="9">
        <f t="shared" ref="H26:H37" si="0">E27</f>
        <v>7.1300825968064503</v>
      </c>
      <c r="I26" s="9">
        <f t="shared" ref="I26:I37" si="1">H26+273.15</f>
        <v>280.28008259680644</v>
      </c>
      <c r="J26" s="9">
        <f t="shared" ref="J26:J37" si="2">EXP(($C$15*(I26-$C$13))/($C$16*I26*$C$13))</f>
        <v>4.3154904213640134E-2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1.7491586413407421</v>
      </c>
      <c r="Q26" s="12">
        <f t="shared" ref="Q26:Q37" si="6">P26*$B$28</f>
        <v>0.17491586413407423</v>
      </c>
      <c r="R26" s="9">
        <f t="shared" ref="R26:R37" si="7">L26*$B$28</f>
        <v>4.0532094166666672</v>
      </c>
      <c r="S26" s="13">
        <f t="shared" ref="S26:S37" si="8">Q26/R26</f>
        <v>4.3154904213640134E-2</v>
      </c>
      <c r="T26" s="2">
        <f t="shared" ref="T26:T37" si="9">$B$27/100</f>
        <v>0.34</v>
      </c>
      <c r="U26" s="14">
        <f t="shared" ref="U26:U37" si="10">S26*T26</f>
        <v>1.4672667432637647E-2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2.7572667432637647E-2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433.33333333333331</v>
      </c>
      <c r="AU26" s="1">
        <f t="shared" ref="AU26:AU37" si="17">AT26*10000*AS26*0.67*AR26*AQ26</f>
        <v>954323.91852342873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6.1383469350645203</v>
      </c>
      <c r="E27" s="10">
        <f t="shared" ref="E27:E38" si="18">D26</f>
        <v>7.1300825968064503</v>
      </c>
      <c r="F27" s="7" t="s">
        <v>83</v>
      </c>
      <c r="G27" s="1">
        <v>2</v>
      </c>
      <c r="H27" s="9">
        <f t="shared" si="0"/>
        <v>6.1383469350645203</v>
      </c>
      <c r="I27" s="9">
        <f t="shared" si="1"/>
        <v>279.28834693506451</v>
      </c>
      <c r="J27" s="9">
        <f t="shared" si="2"/>
        <v>3.814666204634317E-2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79.315029691992592</v>
      </c>
      <c r="P27" s="9">
        <f t="shared" si="5"/>
        <v>3.0256036328561153</v>
      </c>
      <c r="Q27" s="12">
        <f t="shared" si="6"/>
        <v>0.30256036328561153</v>
      </c>
      <c r="R27" s="9">
        <f t="shared" si="7"/>
        <v>4.0532094166666672</v>
      </c>
      <c r="S27" s="13">
        <f t="shared" si="8"/>
        <v>7.4647108546006286E-2</v>
      </c>
      <c r="T27" s="2">
        <f t="shared" si="9"/>
        <v>0.34</v>
      </c>
      <c r="U27" s="14">
        <f t="shared" si="10"/>
        <v>2.5380016905642139E-2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3.8280016905642138E-2</v>
      </c>
      <c r="AR27" s="9">
        <f t="shared" si="14"/>
        <v>119.21204166666666</v>
      </c>
      <c r="AS27" s="1">
        <f t="shared" si="15"/>
        <v>0.1</v>
      </c>
      <c r="AT27" s="1">
        <f t="shared" si="16"/>
        <v>433.33333333333331</v>
      </c>
      <c r="AU27" s="1">
        <f t="shared" si="17"/>
        <v>1324918.4477267251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6.3174034512142896</v>
      </c>
      <c r="E28" s="10">
        <f t="shared" si="18"/>
        <v>6.1383469350645203</v>
      </c>
      <c r="F28" s="7" t="s">
        <v>83</v>
      </c>
      <c r="G28" s="1">
        <v>3</v>
      </c>
      <c r="H28" s="9">
        <f t="shared" si="0"/>
        <v>6.3174034512142896</v>
      </c>
      <c r="I28" s="9">
        <f t="shared" si="1"/>
        <v>279.4674034512143</v>
      </c>
      <c r="J28" s="9">
        <f t="shared" si="2"/>
        <v>3.900832590018246E-2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116.82152022580314</v>
      </c>
      <c r="P28" s="9">
        <f t="shared" si="5"/>
        <v>4.5570119331228858</v>
      </c>
      <c r="Q28" s="12">
        <f t="shared" si="6"/>
        <v>0.45570119331228859</v>
      </c>
      <c r="R28" s="9">
        <f t="shared" si="7"/>
        <v>4.0532094166666672</v>
      </c>
      <c r="S28" s="13">
        <f t="shared" si="8"/>
        <v>0.11242971839512163</v>
      </c>
      <c r="T28" s="2">
        <f t="shared" si="9"/>
        <v>0.34</v>
      </c>
      <c r="U28" s="14">
        <f t="shared" si="10"/>
        <v>3.8226104254341357E-2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5.1126104254341359E-2</v>
      </c>
      <c r="AR28" s="9">
        <f t="shared" si="14"/>
        <v>119.21204166666666</v>
      </c>
      <c r="AS28" s="1">
        <f t="shared" si="15"/>
        <v>0.1</v>
      </c>
      <c r="AT28" s="1">
        <f t="shared" si="16"/>
        <v>433.33333333333331</v>
      </c>
      <c r="AU28" s="1">
        <f t="shared" si="17"/>
        <v>1769537.324237511</v>
      </c>
    </row>
    <row r="29" spans="1:47" x14ac:dyDescent="0.15">
      <c r="C29" s="7">
        <v>3</v>
      </c>
      <c r="D29" s="8">
        <v>8.6897517250967695</v>
      </c>
      <c r="E29" s="10">
        <f t="shared" si="18"/>
        <v>6.3174034512142896</v>
      </c>
      <c r="F29" s="7" t="s">
        <v>83</v>
      </c>
      <c r="G29" s="1">
        <v>4</v>
      </c>
      <c r="H29" s="9">
        <f t="shared" si="0"/>
        <v>8.6897517250967695</v>
      </c>
      <c r="I29" s="9">
        <f t="shared" si="1"/>
        <v>281.83975172509673</v>
      </c>
      <c r="J29" s="9">
        <f t="shared" si="2"/>
        <v>5.2302307567809403E-2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152.79660245934693</v>
      </c>
      <c r="P29" s="9">
        <f t="shared" si="5"/>
        <v>7.991614897145066</v>
      </c>
      <c r="Q29" s="12">
        <f t="shared" si="6"/>
        <v>0.79916148971450662</v>
      </c>
      <c r="R29" s="9">
        <f t="shared" si="7"/>
        <v>4.0532094166666672</v>
      </c>
      <c r="S29" s="13">
        <f t="shared" si="8"/>
        <v>0.19716757945651173</v>
      </c>
      <c r="T29" s="2">
        <f t="shared" si="9"/>
        <v>0.34</v>
      </c>
      <c r="U29" s="14">
        <f t="shared" si="10"/>
        <v>6.7036977015213994E-2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7.9936977015213989E-2</v>
      </c>
      <c r="AR29" s="9">
        <f t="shared" si="14"/>
        <v>119.21204166666666</v>
      </c>
      <c r="AS29" s="1">
        <f t="shared" si="15"/>
        <v>0.1</v>
      </c>
      <c r="AT29" s="1">
        <f t="shared" si="16"/>
        <v>433.33333333333331</v>
      </c>
      <c r="AU29" s="1">
        <f t="shared" si="17"/>
        <v>2766717.0514586172</v>
      </c>
    </row>
    <row r="30" spans="1:47" x14ac:dyDescent="0.15">
      <c r="C30" s="7">
        <v>4</v>
      </c>
      <c r="D30" s="8">
        <v>12.2662996060333</v>
      </c>
      <c r="E30" s="10">
        <f t="shared" si="18"/>
        <v>8.6897517250967695</v>
      </c>
      <c r="F30" s="7" t="s">
        <v>83</v>
      </c>
      <c r="G30" s="1">
        <v>5</v>
      </c>
      <c r="H30" s="9">
        <f t="shared" si="0"/>
        <v>12.2662996060333</v>
      </c>
      <c r="I30" s="9">
        <f t="shared" si="1"/>
        <v>285.41629960603325</v>
      </c>
      <c r="J30" s="9">
        <f t="shared" si="2"/>
        <v>8.0636520870685915E-2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137.56473818409177</v>
      </c>
      <c r="O30" s="9">
        <f t="shared" si="19"/>
        <v>47.77234354477676</v>
      </c>
      <c r="P30" s="9">
        <f t="shared" si="5"/>
        <v>3.8521955772899688</v>
      </c>
      <c r="Q30" s="12">
        <f t="shared" si="6"/>
        <v>0.38521955772899691</v>
      </c>
      <c r="R30" s="9">
        <f t="shared" si="7"/>
        <v>4.0532094166666672</v>
      </c>
      <c r="S30" s="13">
        <f t="shared" si="8"/>
        <v>9.5040625373311927E-2</v>
      </c>
      <c r="T30" s="2">
        <f t="shared" si="9"/>
        <v>0.34</v>
      </c>
      <c r="U30" s="14">
        <f t="shared" si="10"/>
        <v>3.2313812626926057E-2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4.5213812626926059E-2</v>
      </c>
      <c r="AR30" s="9">
        <f t="shared" si="14"/>
        <v>119.21204166666666</v>
      </c>
      <c r="AS30" s="1">
        <f t="shared" si="15"/>
        <v>0.1</v>
      </c>
      <c r="AT30" s="1">
        <f t="shared" si="16"/>
        <v>433.33333333333331</v>
      </c>
      <c r="AU30" s="1">
        <f t="shared" si="17"/>
        <v>1564905.6422606874</v>
      </c>
    </row>
    <row r="31" spans="1:47" x14ac:dyDescent="0.15">
      <c r="C31" s="7">
        <v>5</v>
      </c>
      <c r="D31" s="8">
        <v>18.137640658387099</v>
      </c>
      <c r="E31" s="10">
        <f t="shared" si="18"/>
        <v>12.2662996060333</v>
      </c>
      <c r="F31" s="7" t="s">
        <v>85</v>
      </c>
      <c r="G31" s="1">
        <v>6</v>
      </c>
      <c r="H31" s="9">
        <f t="shared" si="0"/>
        <v>18.137640658387099</v>
      </c>
      <c r="I31" s="9">
        <f t="shared" si="1"/>
        <v>291.28764065838709</v>
      </c>
      <c r="J31" s="9">
        <f t="shared" si="2"/>
        <v>0.16038506606506847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84.452242134153465</v>
      </c>
      <c r="P31" s="9">
        <f t="shared" si="5"/>
        <v>13.544878434029362</v>
      </c>
      <c r="Q31" s="12">
        <f t="shared" si="6"/>
        <v>1.3544878434029364</v>
      </c>
      <c r="R31" s="9">
        <f t="shared" si="7"/>
        <v>4.0532094166666672</v>
      </c>
      <c r="S31" s="13">
        <f t="shared" si="8"/>
        <v>0.33417662503035883</v>
      </c>
      <c r="T31" s="2">
        <f t="shared" si="9"/>
        <v>0.34</v>
      </c>
      <c r="U31" s="14">
        <f t="shared" si="10"/>
        <v>0.11362005251032201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0.126520052510322</v>
      </c>
      <c r="AR31" s="9">
        <f t="shared" si="14"/>
        <v>119.21204166666666</v>
      </c>
      <c r="AS31" s="1">
        <f t="shared" si="15"/>
        <v>0.1</v>
      </c>
      <c r="AT31" s="1">
        <f t="shared" si="16"/>
        <v>433.33333333333331</v>
      </c>
      <c r="AU31" s="1">
        <f t="shared" si="17"/>
        <v>4379014.5650006905</v>
      </c>
    </row>
    <row r="32" spans="1:47" x14ac:dyDescent="0.15">
      <c r="C32" s="7">
        <v>6</v>
      </c>
      <c r="D32" s="8">
        <v>20.538710339000001</v>
      </c>
      <c r="E32" s="10">
        <f t="shared" si="18"/>
        <v>18.137640658387099</v>
      </c>
      <c r="F32" s="7" t="s">
        <v>83</v>
      </c>
      <c r="G32" s="1">
        <v>7</v>
      </c>
      <c r="H32" s="9">
        <f t="shared" si="0"/>
        <v>20.538710339000001</v>
      </c>
      <c r="I32" s="9">
        <f t="shared" si="1"/>
        <v>293.68871033899995</v>
      </c>
      <c r="J32" s="9">
        <f t="shared" si="2"/>
        <v>0.21078943711742221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111.43945786679078</v>
      </c>
      <c r="P32" s="9">
        <f t="shared" si="5"/>
        <v>23.490260596411517</v>
      </c>
      <c r="Q32" s="12">
        <f t="shared" si="6"/>
        <v>2.3490260596411519</v>
      </c>
      <c r="R32" s="9">
        <f t="shared" si="7"/>
        <v>4.0532094166666672</v>
      </c>
      <c r="S32" s="13">
        <f t="shared" si="8"/>
        <v>0.57954717315666737</v>
      </c>
      <c r="T32" s="2">
        <f t="shared" si="9"/>
        <v>0.34</v>
      </c>
      <c r="U32" s="14">
        <f t="shared" si="10"/>
        <v>0.19704603887326691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0.2291460388732669</v>
      </c>
      <c r="AR32" s="9">
        <f t="shared" si="14"/>
        <v>119.21204166666666</v>
      </c>
      <c r="AS32" s="1">
        <f t="shared" si="15"/>
        <v>0.1</v>
      </c>
      <c r="AT32" s="1">
        <f t="shared" si="16"/>
        <v>433.33333333333331</v>
      </c>
      <c r="AU32" s="1">
        <f t="shared" si="17"/>
        <v>7931026.1245456422</v>
      </c>
    </row>
    <row r="33" spans="1:48" x14ac:dyDescent="0.15">
      <c r="C33" s="7">
        <v>7</v>
      </c>
      <c r="D33" s="8">
        <v>24.955709644838699</v>
      </c>
      <c r="E33" s="10">
        <f t="shared" si="18"/>
        <v>20.538710339000001</v>
      </c>
      <c r="F33" s="7" t="s">
        <v>83</v>
      </c>
      <c r="G33" s="1">
        <v>8</v>
      </c>
      <c r="H33" s="9">
        <f t="shared" si="0"/>
        <v>24.955709644838699</v>
      </c>
      <c r="I33" s="9">
        <f t="shared" si="1"/>
        <v>298.10570964483867</v>
      </c>
      <c r="J33" s="9">
        <f t="shared" si="2"/>
        <v>0.34449874990377549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128.48129143704591</v>
      </c>
      <c r="P33" s="9">
        <f t="shared" si="5"/>
        <v>44.261644286084973</v>
      </c>
      <c r="Q33" s="12">
        <f t="shared" si="6"/>
        <v>4.4261644286084971</v>
      </c>
      <c r="R33" s="9">
        <f t="shared" si="7"/>
        <v>4.0532094166666672</v>
      </c>
      <c r="S33" s="13">
        <f t="shared" si="8"/>
        <v>1.0920147403211515</v>
      </c>
      <c r="T33" s="2">
        <f t="shared" si="9"/>
        <v>0.34</v>
      </c>
      <c r="U33" s="14">
        <f t="shared" si="10"/>
        <v>0.37128501170919154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0.40338501170919155</v>
      </c>
      <c r="AR33" s="9">
        <f t="shared" si="14"/>
        <v>119.21204166666666</v>
      </c>
      <c r="AS33" s="1">
        <f t="shared" si="15"/>
        <v>0.1</v>
      </c>
      <c r="AT33" s="1">
        <f t="shared" si="16"/>
        <v>433.33333333333331</v>
      </c>
      <c r="AU33" s="1">
        <f t="shared" si="17"/>
        <v>13961651.189114166</v>
      </c>
    </row>
    <row r="34" spans="1:48" x14ac:dyDescent="0.15">
      <c r="C34" s="7">
        <v>8</v>
      </c>
      <c r="D34" s="8">
        <v>24.609847289677401</v>
      </c>
      <c r="E34" s="10">
        <f t="shared" si="18"/>
        <v>24.955709644838699</v>
      </c>
      <c r="F34" s="7" t="s">
        <v>83</v>
      </c>
      <c r="G34" s="1">
        <v>9</v>
      </c>
      <c r="H34" s="9">
        <f t="shared" si="0"/>
        <v>24.609847289677401</v>
      </c>
      <c r="I34" s="9">
        <f t="shared" si="1"/>
        <v>297.7598472896774</v>
      </c>
      <c r="J34" s="9">
        <f t="shared" si="2"/>
        <v>0.33167373022822028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124.75174131762761</v>
      </c>
      <c r="P34" s="9">
        <f t="shared" si="5"/>
        <v>41.376875395283541</v>
      </c>
      <c r="Q34" s="12">
        <f t="shared" si="6"/>
        <v>4.1376875395283541</v>
      </c>
      <c r="R34" s="9">
        <f t="shared" si="7"/>
        <v>4.0532094166666672</v>
      </c>
      <c r="S34" s="13">
        <f t="shared" si="8"/>
        <v>1.0208422793340792</v>
      </c>
      <c r="T34" s="2">
        <f t="shared" si="9"/>
        <v>0.34</v>
      </c>
      <c r="U34" s="14">
        <f t="shared" si="10"/>
        <v>0.34708637497358696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0.37918637497358698</v>
      </c>
      <c r="AR34" s="9">
        <f t="shared" si="14"/>
        <v>119.21204166666666</v>
      </c>
      <c r="AS34" s="1">
        <f t="shared" si="15"/>
        <v>0.1</v>
      </c>
      <c r="AT34" s="1">
        <f t="shared" si="16"/>
        <v>433.33333333333331</v>
      </c>
      <c r="AU34" s="1">
        <f t="shared" si="17"/>
        <v>13124106.621151486</v>
      </c>
    </row>
    <row r="35" spans="1:48" x14ac:dyDescent="0.15">
      <c r="C35" s="7">
        <v>9</v>
      </c>
      <c r="D35" s="8">
        <v>21.9415288556667</v>
      </c>
      <c r="E35" s="10">
        <f t="shared" si="18"/>
        <v>24.609847289677401</v>
      </c>
      <c r="F35" s="7" t="s">
        <v>83</v>
      </c>
      <c r="G35" s="1">
        <v>10</v>
      </c>
      <c r="H35" s="9">
        <f t="shared" si="0"/>
        <v>21.9415288556667</v>
      </c>
      <c r="I35" s="9">
        <f t="shared" si="1"/>
        <v>295.0915288556667</v>
      </c>
      <c r="J35" s="9">
        <f t="shared" si="2"/>
        <v>0.24677226146685474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123.90696008901074</v>
      </c>
      <c r="P35" s="9">
        <f t="shared" si="5"/>
        <v>30.576800752648492</v>
      </c>
      <c r="Q35" s="12">
        <f t="shared" si="6"/>
        <v>3.0576800752648494</v>
      </c>
      <c r="R35" s="9">
        <f t="shared" si="7"/>
        <v>4.0532094166666672</v>
      </c>
      <c r="S35" s="13">
        <f t="shared" si="8"/>
        <v>0.75438492338732044</v>
      </c>
      <c r="T35" s="2">
        <f t="shared" si="9"/>
        <v>0.34</v>
      </c>
      <c r="U35" s="14">
        <f t="shared" si="10"/>
        <v>0.25649087395168896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0.28859087395168898</v>
      </c>
      <c r="AR35" s="9">
        <f t="shared" si="14"/>
        <v>119.21204166666666</v>
      </c>
      <c r="AS35" s="1">
        <f t="shared" si="15"/>
        <v>0.1</v>
      </c>
      <c r="AT35" s="1">
        <f t="shared" si="16"/>
        <v>433.33333333333331</v>
      </c>
      <c r="AU35" s="1">
        <f t="shared" si="17"/>
        <v>9988484.949906446</v>
      </c>
    </row>
    <row r="36" spans="1:48" x14ac:dyDescent="0.15">
      <c r="C36" s="7">
        <v>10</v>
      </c>
      <c r="D36" s="8">
        <v>15.979237128064501</v>
      </c>
      <c r="E36" s="10">
        <f t="shared" si="18"/>
        <v>21.9415288556667</v>
      </c>
      <c r="F36" s="7" t="s">
        <v>83</v>
      </c>
      <c r="G36" s="1">
        <v>11</v>
      </c>
      <c r="H36" s="9">
        <f t="shared" si="0"/>
        <v>15.979237128064501</v>
      </c>
      <c r="I36" s="9">
        <f t="shared" si="1"/>
        <v>289.12923712806446</v>
      </c>
      <c r="J36" s="9">
        <f t="shared" si="2"/>
        <v>0.12496590468663135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88.663651369544127</v>
      </c>
      <c r="O36" s="9">
        <f t="shared" si="19"/>
        <v>45.198602133484783</v>
      </c>
      <c r="P36" s="9">
        <f t="shared" si="5"/>
        <v>5.6482842061820318</v>
      </c>
      <c r="Q36" s="12">
        <f t="shared" si="6"/>
        <v>0.56482842061820315</v>
      </c>
      <c r="R36" s="9">
        <f t="shared" si="7"/>
        <v>4.0532094166666672</v>
      </c>
      <c r="S36" s="13">
        <f t="shared" si="8"/>
        <v>0.13935337717702095</v>
      </c>
      <c r="T36" s="2">
        <f t="shared" si="9"/>
        <v>0.34</v>
      </c>
      <c r="U36" s="14">
        <f t="shared" si="10"/>
        <v>4.7380148240187131E-2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6.0280148240187133E-2</v>
      </c>
      <c r="AR36" s="9">
        <f t="shared" si="14"/>
        <v>119.21204166666666</v>
      </c>
      <c r="AS36" s="1">
        <f t="shared" si="15"/>
        <v>0.1</v>
      </c>
      <c r="AT36" s="1">
        <f t="shared" si="16"/>
        <v>433.33333333333331</v>
      </c>
      <c r="AU36" s="1">
        <f t="shared" si="17"/>
        <v>2086370.0408490163</v>
      </c>
    </row>
    <row r="37" spans="1:48" x14ac:dyDescent="0.15">
      <c r="C37" s="7">
        <v>11</v>
      </c>
      <c r="D37" s="8">
        <v>12.618631112633301</v>
      </c>
      <c r="E37" s="10">
        <f t="shared" si="18"/>
        <v>15.979237128064501</v>
      </c>
      <c r="F37" s="7" t="s">
        <v>85</v>
      </c>
      <c r="G37" s="1">
        <v>12</v>
      </c>
      <c r="H37" s="9">
        <f t="shared" si="0"/>
        <v>12.618631112633301</v>
      </c>
      <c r="I37" s="9">
        <f t="shared" si="1"/>
        <v>285.76863111263327</v>
      </c>
      <c r="J37" s="9">
        <f t="shared" si="2"/>
        <v>8.410046616104494E-2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80.082412093969424</v>
      </c>
      <c r="P37" s="9">
        <f t="shared" si="5"/>
        <v>6.734968188403732</v>
      </c>
      <c r="Q37" s="12">
        <f t="shared" si="6"/>
        <v>0.67349681884037327</v>
      </c>
      <c r="R37" s="9">
        <f t="shared" si="7"/>
        <v>4.0532094166666672</v>
      </c>
      <c r="S37" s="13">
        <f t="shared" si="8"/>
        <v>0.16616383453343811</v>
      </c>
      <c r="T37" s="2">
        <f t="shared" si="9"/>
        <v>0.34</v>
      </c>
      <c r="U37" s="14">
        <f t="shared" si="10"/>
        <v>5.6495703741368961E-2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6.9395703741368955E-2</v>
      </c>
      <c r="AR37" s="9">
        <f t="shared" si="14"/>
        <v>119.21204166666666</v>
      </c>
      <c r="AS37" s="1">
        <f t="shared" si="15"/>
        <v>0.1</v>
      </c>
      <c r="AT37" s="1">
        <f t="shared" si="16"/>
        <v>433.33333333333331</v>
      </c>
      <c r="AU37" s="1">
        <f t="shared" si="17"/>
        <v>2401870.6236873833</v>
      </c>
      <c r="AV37" s="1">
        <f>SUM(AU26:AU37)</f>
        <v>62252926.498461798</v>
      </c>
    </row>
    <row r="38" spans="1:48" x14ac:dyDescent="0.15">
      <c r="C38" s="7">
        <v>12</v>
      </c>
      <c r="D38" s="8">
        <v>7.0033465714193497</v>
      </c>
      <c r="E38" s="10">
        <f t="shared" si="18"/>
        <v>12.618631112633301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7.1300825968064503</v>
      </c>
      <c r="E42" s="7"/>
      <c r="F42" s="7"/>
      <c r="G42" s="1">
        <v>1</v>
      </c>
      <c r="H42" s="9">
        <f t="shared" ref="H42:H53" si="20">E43</f>
        <v>7.1300825968064503</v>
      </c>
      <c r="I42" s="9">
        <f t="shared" ref="I42:I53" si="21">H42+273.15</f>
        <v>280.28008259680644</v>
      </c>
      <c r="J42" s="9">
        <f t="shared" ref="J42:J53" si="22">EXP(($C$15*(I42-$C$13))/($C$16*I42*$C$13))</f>
        <v>4.3154904213640134E-2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2.5399358311240574</v>
      </c>
      <c r="Q42" s="12">
        <f t="shared" ref="Q42:Q53" si="26">P42*$B$44</f>
        <v>0.60958459946977372</v>
      </c>
      <c r="R42" s="9">
        <f t="shared" ref="R42:R53" si="27">L42*$B$44</f>
        <v>14.125500000000001</v>
      </c>
      <c r="S42" s="13">
        <f t="shared" ref="S42:S53" si="28">Q42/R42</f>
        <v>4.3154904213640134E-2</v>
      </c>
      <c r="T42" s="2">
        <f t="shared" ref="T42:T53" si="29">$B$43/100</f>
        <v>0.43</v>
      </c>
      <c r="U42" s="14">
        <f t="shared" ref="U42:U53" si="30">S42*T42</f>
        <v>1.8556608811865258E-2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2.6976608811865255E-2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50558.75</v>
      </c>
      <c r="AU42" s="1">
        <f t="shared" ref="AU42:AU53" si="38">AT42*10000*AS42*0.67*AR42*AQ42</f>
        <v>300188367.41268921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6.1383469350645203</v>
      </c>
      <c r="E43" s="10">
        <f t="shared" ref="E43:E54" si="40">D42</f>
        <v>7.1300825968064503</v>
      </c>
      <c r="F43" s="7" t="s">
        <v>83</v>
      </c>
      <c r="G43" s="1">
        <v>2</v>
      </c>
      <c r="H43" s="9">
        <f t="shared" si="20"/>
        <v>6.1383469350645203</v>
      </c>
      <c r="I43" s="9">
        <f t="shared" si="21"/>
        <v>279.28834693506451</v>
      </c>
      <c r="J43" s="9">
        <f t="shared" si="22"/>
        <v>3.814666204634317E-2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115.17256416887595</v>
      </c>
      <c r="P43" s="9">
        <f t="shared" si="25"/>
        <v>4.3934488823608833</v>
      </c>
      <c r="Q43" s="12">
        <f t="shared" si="26"/>
        <v>1.054427731766612</v>
      </c>
      <c r="R43" s="9">
        <f t="shared" si="27"/>
        <v>14.125500000000001</v>
      </c>
      <c r="S43" s="13">
        <f t="shared" si="28"/>
        <v>7.4647108546006299E-2</v>
      </c>
      <c r="T43" s="2">
        <f t="shared" si="29"/>
        <v>0.43</v>
      </c>
      <c r="U43" s="14">
        <f t="shared" si="30"/>
        <v>3.2098256674782707E-2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4.0518256674782704E-2</v>
      </c>
      <c r="AR43" s="9">
        <f t="shared" si="35"/>
        <v>136.875</v>
      </c>
      <c r="AS43" s="1">
        <f t="shared" si="36"/>
        <v>0.24</v>
      </c>
      <c r="AT43" s="1">
        <f t="shared" si="37"/>
        <v>50558.75</v>
      </c>
      <c r="AU43" s="1">
        <f t="shared" si="38"/>
        <v>450876142.60327476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6.3174034512142896</v>
      </c>
      <c r="E44" s="10">
        <f t="shared" si="40"/>
        <v>6.1383469350645203</v>
      </c>
      <c r="F44" s="7" t="s">
        <v>83</v>
      </c>
      <c r="G44" s="1">
        <v>3</v>
      </c>
      <c r="H44" s="9">
        <f t="shared" si="20"/>
        <v>6.3174034512142896</v>
      </c>
      <c r="I44" s="9">
        <f t="shared" si="21"/>
        <v>279.4674034512143</v>
      </c>
      <c r="J44" s="9">
        <f t="shared" si="22"/>
        <v>3.900832590018246E-2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169.63536528651508</v>
      </c>
      <c r="P44" s="9">
        <f t="shared" si="25"/>
        <v>6.6171916132928787</v>
      </c>
      <c r="Q44" s="12">
        <f t="shared" si="26"/>
        <v>1.5881259871902909</v>
      </c>
      <c r="R44" s="9">
        <f t="shared" si="27"/>
        <v>14.125500000000001</v>
      </c>
      <c r="S44" s="13">
        <f t="shared" si="28"/>
        <v>0.11242971839512164</v>
      </c>
      <c r="T44" s="2">
        <f t="shared" si="29"/>
        <v>0.43</v>
      </c>
      <c r="U44" s="14">
        <f t="shared" si="30"/>
        <v>4.8344778909902304E-2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5.6764778909902301E-2</v>
      </c>
      <c r="AR44" s="9">
        <f t="shared" si="35"/>
        <v>136.875</v>
      </c>
      <c r="AS44" s="1">
        <f t="shared" si="36"/>
        <v>0.24</v>
      </c>
      <c r="AT44" s="1">
        <f t="shared" si="37"/>
        <v>50558.75</v>
      </c>
      <c r="AU44" s="1">
        <f t="shared" si="38"/>
        <v>631663024.30166757</v>
      </c>
    </row>
    <row r="45" spans="1:48" x14ac:dyDescent="0.15">
      <c r="C45" s="7">
        <v>3</v>
      </c>
      <c r="D45" s="7">
        <f t="shared" si="39"/>
        <v>8.6897517250967695</v>
      </c>
      <c r="E45" s="10">
        <f t="shared" si="40"/>
        <v>6.3174034512142896</v>
      </c>
      <c r="F45" s="7" t="s">
        <v>83</v>
      </c>
      <c r="G45" s="1">
        <v>4</v>
      </c>
      <c r="H45" s="9">
        <f t="shared" si="20"/>
        <v>8.6897517250967695</v>
      </c>
      <c r="I45" s="9">
        <f t="shared" si="21"/>
        <v>281.83975172509673</v>
      </c>
      <c r="J45" s="9">
        <f t="shared" si="22"/>
        <v>5.2302307567809403E-2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221.8744236732222</v>
      </c>
      <c r="P45" s="9">
        <f t="shared" si="25"/>
        <v>11.60454434838732</v>
      </c>
      <c r="Q45" s="12">
        <f t="shared" si="26"/>
        <v>2.7850906436129566</v>
      </c>
      <c r="R45" s="9">
        <f t="shared" si="27"/>
        <v>14.125500000000001</v>
      </c>
      <c r="S45" s="13">
        <f t="shared" si="28"/>
        <v>0.19716757945651173</v>
      </c>
      <c r="T45" s="2">
        <f t="shared" si="29"/>
        <v>0.43</v>
      </c>
      <c r="U45" s="14">
        <f t="shared" si="30"/>
        <v>8.4782059166300036E-2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9.3202059166300047E-2</v>
      </c>
      <c r="AR45" s="9">
        <f t="shared" si="35"/>
        <v>136.875</v>
      </c>
      <c r="AS45" s="1">
        <f t="shared" si="36"/>
        <v>0.24</v>
      </c>
      <c r="AT45" s="1">
        <f t="shared" si="37"/>
        <v>50558.75</v>
      </c>
      <c r="AU45" s="1">
        <f t="shared" si="38"/>
        <v>1037127171.015161</v>
      </c>
    </row>
    <row r="46" spans="1:48" x14ac:dyDescent="0.15">
      <c r="C46" s="7">
        <v>4</v>
      </c>
      <c r="D46" s="7">
        <f t="shared" si="39"/>
        <v>12.2662996060333</v>
      </c>
      <c r="E46" s="10">
        <f t="shared" si="40"/>
        <v>8.6897517250967695</v>
      </c>
      <c r="F46" s="7" t="s">
        <v>83</v>
      </c>
      <c r="G46" s="1">
        <v>5</v>
      </c>
      <c r="H46" s="9">
        <f t="shared" si="20"/>
        <v>12.2662996060333</v>
      </c>
      <c r="I46" s="9">
        <f t="shared" si="21"/>
        <v>285.41629960603325</v>
      </c>
      <c r="J46" s="9">
        <f t="shared" si="22"/>
        <v>8.0636520870685915E-2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199.75638535859315</v>
      </c>
      <c r="O46" s="9">
        <f t="shared" si="41"/>
        <v>69.369743966241742</v>
      </c>
      <c r="P46" s="9">
        <f t="shared" si="25"/>
        <v>5.5937348071279906</v>
      </c>
      <c r="Q46" s="12">
        <f t="shared" si="26"/>
        <v>1.3424963537107177</v>
      </c>
      <c r="R46" s="9">
        <f t="shared" si="27"/>
        <v>14.125500000000001</v>
      </c>
      <c r="S46" s="13">
        <f t="shared" si="28"/>
        <v>9.5040625373311927E-2</v>
      </c>
      <c r="T46" s="2">
        <f t="shared" si="29"/>
        <v>0.43</v>
      </c>
      <c r="U46" s="14">
        <f t="shared" si="30"/>
        <v>4.0867468910524125E-2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4.9287468910524122E-2</v>
      </c>
      <c r="AR46" s="9">
        <f t="shared" si="35"/>
        <v>136.875</v>
      </c>
      <c r="AS46" s="1">
        <f t="shared" si="36"/>
        <v>0.24</v>
      </c>
      <c r="AT46" s="1">
        <f t="shared" si="37"/>
        <v>50558.75</v>
      </c>
      <c r="AU46" s="1">
        <f t="shared" si="38"/>
        <v>548457551.84937561</v>
      </c>
    </row>
    <row r="47" spans="1:48" x14ac:dyDescent="0.15">
      <c r="C47" s="7">
        <v>5</v>
      </c>
      <c r="D47" s="7">
        <f t="shared" si="39"/>
        <v>18.137640658387099</v>
      </c>
      <c r="E47" s="10">
        <f t="shared" si="40"/>
        <v>12.2662996060333</v>
      </c>
      <c r="F47" s="7" t="s">
        <v>85</v>
      </c>
      <c r="G47" s="1">
        <v>6</v>
      </c>
      <c r="H47" s="9">
        <f t="shared" si="20"/>
        <v>18.137640658387099</v>
      </c>
      <c r="I47" s="9">
        <f t="shared" si="21"/>
        <v>291.28764065838709</v>
      </c>
      <c r="J47" s="9">
        <f t="shared" si="22"/>
        <v>0.16038506606506847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122.63225915911374</v>
      </c>
      <c r="P47" s="9">
        <f t="shared" si="25"/>
        <v>19.668382986943055</v>
      </c>
      <c r="Q47" s="12">
        <f t="shared" si="26"/>
        <v>4.7204119168663325</v>
      </c>
      <c r="R47" s="9">
        <f t="shared" si="27"/>
        <v>14.125500000000001</v>
      </c>
      <c r="S47" s="13">
        <f t="shared" si="28"/>
        <v>0.33417662503035872</v>
      </c>
      <c r="T47" s="2">
        <f t="shared" si="29"/>
        <v>0.43</v>
      </c>
      <c r="U47" s="14">
        <f t="shared" si="30"/>
        <v>0.14369594876305425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0.15211594876305423</v>
      </c>
      <c r="AR47" s="9">
        <f t="shared" si="35"/>
        <v>136.875</v>
      </c>
      <c r="AS47" s="1">
        <f t="shared" si="36"/>
        <v>0.24</v>
      </c>
      <c r="AT47" s="1">
        <f t="shared" si="37"/>
        <v>50558.75</v>
      </c>
      <c r="AU47" s="1">
        <f t="shared" si="38"/>
        <v>1692704914.6566248</v>
      </c>
    </row>
    <row r="48" spans="1:48" x14ac:dyDescent="0.15">
      <c r="C48" s="7">
        <v>6</v>
      </c>
      <c r="D48" s="7">
        <f t="shared" si="39"/>
        <v>20.538710339000001</v>
      </c>
      <c r="E48" s="10">
        <f t="shared" si="40"/>
        <v>18.137640658387099</v>
      </c>
      <c r="F48" s="7" t="s">
        <v>83</v>
      </c>
      <c r="G48" s="1">
        <v>7</v>
      </c>
      <c r="H48" s="9">
        <f t="shared" si="20"/>
        <v>20.538710339000001</v>
      </c>
      <c r="I48" s="9">
        <f t="shared" si="21"/>
        <v>293.68871033899995</v>
      </c>
      <c r="J48" s="9">
        <f t="shared" si="22"/>
        <v>0.21078943711742221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161.82012617217069</v>
      </c>
      <c r="P48" s="9">
        <f t="shared" si="25"/>
        <v>34.109973310102099</v>
      </c>
      <c r="Q48" s="12">
        <f t="shared" si="26"/>
        <v>8.1863935944245032</v>
      </c>
      <c r="R48" s="9">
        <f t="shared" si="27"/>
        <v>14.125500000000001</v>
      </c>
      <c r="S48" s="13">
        <f t="shared" si="28"/>
        <v>0.57954717315666726</v>
      </c>
      <c r="T48" s="2">
        <f t="shared" si="29"/>
        <v>0.43</v>
      </c>
      <c r="U48" s="14">
        <f t="shared" si="30"/>
        <v>0.24920528445736692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0.26900528445736693</v>
      </c>
      <c r="AR48" s="9">
        <f t="shared" si="35"/>
        <v>136.875</v>
      </c>
      <c r="AS48" s="1">
        <f t="shared" si="36"/>
        <v>0.24</v>
      </c>
      <c r="AT48" s="1">
        <f t="shared" si="37"/>
        <v>50558.75</v>
      </c>
      <c r="AU48" s="1">
        <f t="shared" si="38"/>
        <v>2993417657.8608861</v>
      </c>
    </row>
    <row r="49" spans="1:48" x14ac:dyDescent="0.15">
      <c r="C49" s="7">
        <v>7</v>
      </c>
      <c r="D49" s="7">
        <f t="shared" si="39"/>
        <v>24.955709644838699</v>
      </c>
      <c r="E49" s="10">
        <f t="shared" si="40"/>
        <v>20.538710339000001</v>
      </c>
      <c r="F49" s="7" t="s">
        <v>83</v>
      </c>
      <c r="G49" s="1">
        <v>8</v>
      </c>
      <c r="H49" s="9">
        <f t="shared" si="20"/>
        <v>24.955709644838699</v>
      </c>
      <c r="I49" s="9">
        <f t="shared" si="21"/>
        <v>298.10570964483867</v>
      </c>
      <c r="J49" s="9">
        <f t="shared" si="22"/>
        <v>0.34449874990377549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186.5664028620686</v>
      </c>
      <c r="P49" s="9">
        <f t="shared" si="25"/>
        <v>64.271892560026799</v>
      </c>
      <c r="Q49" s="12">
        <f t="shared" si="26"/>
        <v>15.425254214406431</v>
      </c>
      <c r="R49" s="9">
        <f t="shared" si="27"/>
        <v>14.125500000000001</v>
      </c>
      <c r="S49" s="13">
        <f t="shared" si="28"/>
        <v>1.0920147403211518</v>
      </c>
      <c r="T49" s="2">
        <f t="shared" si="29"/>
        <v>0.43</v>
      </c>
      <c r="U49" s="14">
        <f t="shared" si="30"/>
        <v>0.46956633833809525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0.48936633833809523</v>
      </c>
      <c r="AR49" s="9">
        <f t="shared" si="35"/>
        <v>136.875</v>
      </c>
      <c r="AS49" s="1">
        <f t="shared" si="36"/>
        <v>0.24</v>
      </c>
      <c r="AT49" s="1">
        <f t="shared" si="37"/>
        <v>50558.75</v>
      </c>
      <c r="AU49" s="1">
        <f t="shared" si="38"/>
        <v>5445535545.1433105</v>
      </c>
    </row>
    <row r="50" spans="1:48" x14ac:dyDescent="0.15">
      <c r="C50" s="7">
        <v>8</v>
      </c>
      <c r="D50" s="7">
        <f t="shared" si="39"/>
        <v>24.609847289677401</v>
      </c>
      <c r="E50" s="10">
        <f t="shared" si="40"/>
        <v>24.955709644838699</v>
      </c>
      <c r="F50" s="7" t="s">
        <v>83</v>
      </c>
      <c r="G50" s="1">
        <v>9</v>
      </c>
      <c r="H50" s="9">
        <f t="shared" si="20"/>
        <v>24.609847289677401</v>
      </c>
      <c r="I50" s="9">
        <f t="shared" si="21"/>
        <v>297.7598472896774</v>
      </c>
      <c r="J50" s="9">
        <f t="shared" si="22"/>
        <v>0.33167373022822028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181.15076030204182</v>
      </c>
      <c r="P50" s="9">
        <f t="shared" si="25"/>
        <v>60.082948403056413</v>
      </c>
      <c r="Q50" s="12">
        <f t="shared" si="26"/>
        <v>14.419907616733539</v>
      </c>
      <c r="R50" s="9">
        <f t="shared" si="27"/>
        <v>14.125500000000001</v>
      </c>
      <c r="S50" s="13">
        <f t="shared" si="28"/>
        <v>1.0208422793340794</v>
      </c>
      <c r="T50" s="2">
        <f t="shared" si="29"/>
        <v>0.43</v>
      </c>
      <c r="U50" s="14">
        <f t="shared" si="30"/>
        <v>0.43896218011365418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0.45876218011365416</v>
      </c>
      <c r="AR50" s="9">
        <f t="shared" si="35"/>
        <v>136.875</v>
      </c>
      <c r="AS50" s="1">
        <f t="shared" si="36"/>
        <v>0.24</v>
      </c>
      <c r="AT50" s="1">
        <f t="shared" si="37"/>
        <v>50558.75</v>
      </c>
      <c r="AU50" s="1">
        <f t="shared" si="38"/>
        <v>5104980794.26618</v>
      </c>
    </row>
    <row r="51" spans="1:48" x14ac:dyDescent="0.15">
      <c r="C51" s="7">
        <v>9</v>
      </c>
      <c r="D51" s="7">
        <f t="shared" si="39"/>
        <v>21.9415288556667</v>
      </c>
      <c r="E51" s="10">
        <f t="shared" si="40"/>
        <v>24.609847289677401</v>
      </c>
      <c r="F51" s="7" t="s">
        <v>83</v>
      </c>
      <c r="G51" s="1">
        <v>10</v>
      </c>
      <c r="H51" s="9">
        <f t="shared" si="20"/>
        <v>21.9415288556667</v>
      </c>
      <c r="I51" s="9">
        <f t="shared" si="21"/>
        <v>295.0915288556667</v>
      </c>
      <c r="J51" s="9">
        <f t="shared" si="22"/>
        <v>0.24677226146685474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179.9240618989854</v>
      </c>
      <c r="P51" s="9">
        <f t="shared" si="25"/>
        <v>44.40026764711498</v>
      </c>
      <c r="Q51" s="12">
        <f t="shared" si="26"/>
        <v>10.656064235307595</v>
      </c>
      <c r="R51" s="9">
        <f t="shared" si="27"/>
        <v>14.125500000000001</v>
      </c>
      <c r="S51" s="13">
        <f t="shared" si="28"/>
        <v>0.75438492338732033</v>
      </c>
      <c r="T51" s="2">
        <f t="shared" si="29"/>
        <v>0.43</v>
      </c>
      <c r="U51" s="14">
        <f t="shared" si="30"/>
        <v>0.32438551705654772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0.34418551705654771</v>
      </c>
      <c r="AR51" s="9">
        <f t="shared" si="35"/>
        <v>136.875</v>
      </c>
      <c r="AS51" s="1">
        <f t="shared" si="36"/>
        <v>0.24</v>
      </c>
      <c r="AT51" s="1">
        <f t="shared" si="37"/>
        <v>50558.75</v>
      </c>
      <c r="AU51" s="1">
        <f t="shared" si="38"/>
        <v>3830002843.3096967</v>
      </c>
    </row>
    <row r="52" spans="1:48" x14ac:dyDescent="0.15">
      <c r="C52" s="7">
        <v>10</v>
      </c>
      <c r="D52" s="7">
        <f t="shared" si="39"/>
        <v>15.979237128064501</v>
      </c>
      <c r="E52" s="10">
        <f t="shared" si="40"/>
        <v>21.9415288556667</v>
      </c>
      <c r="F52" s="7" t="s">
        <v>83</v>
      </c>
      <c r="G52" s="1">
        <v>11</v>
      </c>
      <c r="H52" s="9">
        <f t="shared" si="20"/>
        <v>15.979237128064501</v>
      </c>
      <c r="I52" s="9">
        <f t="shared" si="21"/>
        <v>289.12923712806446</v>
      </c>
      <c r="J52" s="9">
        <f t="shared" si="22"/>
        <v>0.12496590468663135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128.74760453927689</v>
      </c>
      <c r="O52" s="9">
        <f t="shared" si="41"/>
        <v>65.632439712593538</v>
      </c>
      <c r="P52" s="9">
        <f t="shared" si="25"/>
        <v>8.2018172054750416</v>
      </c>
      <c r="Q52" s="12">
        <f t="shared" si="26"/>
        <v>1.9684361293140098</v>
      </c>
      <c r="R52" s="9">
        <f t="shared" si="27"/>
        <v>14.125500000000001</v>
      </c>
      <c r="S52" s="13">
        <f t="shared" si="28"/>
        <v>0.13935337717702098</v>
      </c>
      <c r="T52" s="2">
        <f t="shared" si="29"/>
        <v>0.43</v>
      </c>
      <c r="U52" s="14">
        <f t="shared" si="30"/>
        <v>5.9921952186119024E-2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6.8341952186119034E-2</v>
      </c>
      <c r="AR52" s="9">
        <f t="shared" si="35"/>
        <v>136.875</v>
      </c>
      <c r="AS52" s="1">
        <f t="shared" si="36"/>
        <v>0.24</v>
      </c>
      <c r="AT52" s="1">
        <f t="shared" si="37"/>
        <v>50558.75</v>
      </c>
      <c r="AU52" s="1">
        <f t="shared" si="38"/>
        <v>760490660.46892166</v>
      </c>
    </row>
    <row r="53" spans="1:48" x14ac:dyDescent="0.15">
      <c r="C53" s="7">
        <v>11</v>
      </c>
      <c r="D53" s="7">
        <f t="shared" si="39"/>
        <v>12.618631112633301</v>
      </c>
      <c r="E53" s="10">
        <f t="shared" si="40"/>
        <v>15.979237128064501</v>
      </c>
      <c r="F53" s="7" t="s">
        <v>85</v>
      </c>
      <c r="G53" s="1">
        <v>12</v>
      </c>
      <c r="H53" s="9">
        <f t="shared" si="20"/>
        <v>12.618631112633301</v>
      </c>
      <c r="I53" s="9">
        <f t="shared" si="21"/>
        <v>285.76863111263327</v>
      </c>
      <c r="J53" s="9">
        <f t="shared" si="22"/>
        <v>8.410046616104494E-2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116.2868725071185</v>
      </c>
      <c r="P53" s="9">
        <f t="shared" si="25"/>
        <v>9.779780186258666</v>
      </c>
      <c r="Q53" s="12">
        <f t="shared" si="26"/>
        <v>2.3471472447020796</v>
      </c>
      <c r="R53" s="9">
        <f t="shared" si="27"/>
        <v>14.125500000000001</v>
      </c>
      <c r="S53" s="13">
        <f t="shared" si="28"/>
        <v>0.16616383453343808</v>
      </c>
      <c r="T53" s="2">
        <f t="shared" si="29"/>
        <v>0.43</v>
      </c>
      <c r="U53" s="14">
        <f t="shared" si="30"/>
        <v>7.1450448849378373E-2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7.9870448849378384E-2</v>
      </c>
      <c r="AR53" s="9">
        <f t="shared" si="35"/>
        <v>136.875</v>
      </c>
      <c r="AS53" s="1">
        <f t="shared" si="36"/>
        <v>0.24</v>
      </c>
      <c r="AT53" s="1">
        <f t="shared" si="37"/>
        <v>50558.75</v>
      </c>
      <c r="AU53" s="1">
        <f t="shared" si="38"/>
        <v>888776636.52326953</v>
      </c>
      <c r="AV53" s="1">
        <f>SUM(AU42:AU53)</f>
        <v>23684221309.411057</v>
      </c>
    </row>
    <row r="54" spans="1:48" x14ac:dyDescent="0.15">
      <c r="C54" s="7">
        <v>12</v>
      </c>
      <c r="D54" s="7">
        <f t="shared" si="39"/>
        <v>7.0033465714193497</v>
      </c>
      <c r="E54" s="10">
        <f t="shared" si="40"/>
        <v>12.618631112633301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7.1300825968064503</v>
      </c>
      <c r="E58" s="7"/>
      <c r="F58" s="7"/>
      <c r="G58" s="1">
        <v>1</v>
      </c>
      <c r="H58" s="9">
        <f t="shared" ref="H58:H69" si="42">E59</f>
        <v>7.1300825968064503</v>
      </c>
      <c r="I58" s="9">
        <f t="shared" ref="I58:I69" si="43">H58+273.15</f>
        <v>280.28008259680644</v>
      </c>
      <c r="J58" s="9">
        <f t="shared" ref="J58:J69" si="44">EXP(($C$15*(I58-$C$13))/($C$16*I58*$C$13))</f>
        <v>4.3154904213640134E-2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4.305420943714164E-3</v>
      </c>
      <c r="Q58" s="12">
        <f t="shared" ref="Q58:Q69" si="48">P58*$B$60</f>
        <v>8.1802997930569118E-4</v>
      </c>
      <c r="R58" s="9">
        <f t="shared" ref="R58:R69" si="49">L58*$B$60</f>
        <v>1.8955666666666669E-2</v>
      </c>
      <c r="S58" s="13">
        <f t="shared" ref="S58:S69" si="50">Q58/R58</f>
        <v>4.3154904213640127E-2</v>
      </c>
      <c r="T58" s="2">
        <f t="shared" ref="T58:T69" si="51">$B$59/100</f>
        <v>0.01</v>
      </c>
      <c r="U58" s="14">
        <f t="shared" ref="U58:U69" si="52">S58*T58</f>
        <v>4.3154904213640129E-4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1.2431549042136402E-2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728855</v>
      </c>
      <c r="AU58" s="1">
        <f t="shared" ref="AU58:AU69" si="59">AT58*10000*AS58*0.67*AR58*AQ58</f>
        <v>115074805.8355979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6.1383469350645203</v>
      </c>
      <c r="E59" s="10">
        <f t="shared" ref="E59:E70" si="61">D58</f>
        <v>7.1300825968064503</v>
      </c>
      <c r="F59" s="7" t="s">
        <v>83</v>
      </c>
      <c r="G59" s="1">
        <v>2</v>
      </c>
      <c r="H59" s="9">
        <f t="shared" si="42"/>
        <v>6.1383469350645203</v>
      </c>
      <c r="I59" s="9">
        <f t="shared" si="43"/>
        <v>279.28834693506451</v>
      </c>
      <c r="J59" s="9">
        <f t="shared" si="44"/>
        <v>3.814666204634317E-2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0.19522791238961917</v>
      </c>
      <c r="P59" s="9">
        <f t="shared" si="47"/>
        <v>7.4472931959398952E-3</v>
      </c>
      <c r="Q59" s="12">
        <f t="shared" si="48"/>
        <v>1.4149857072285801E-3</v>
      </c>
      <c r="R59" s="9">
        <f t="shared" si="49"/>
        <v>1.8955666666666669E-2</v>
      </c>
      <c r="S59" s="13">
        <f t="shared" si="50"/>
        <v>7.4647108546006286E-2</v>
      </c>
      <c r="T59" s="2">
        <f t="shared" si="51"/>
        <v>0.01</v>
      </c>
      <c r="U59" s="14">
        <f t="shared" si="52"/>
        <v>7.4647108546006292E-4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1.2746471085460063E-2</v>
      </c>
      <c r="AR59" s="9">
        <f t="shared" si="56"/>
        <v>9.9766666666666666</v>
      </c>
      <c r="AS59" s="1">
        <f t="shared" si="57"/>
        <v>0.19</v>
      </c>
      <c r="AT59" s="1">
        <f t="shared" si="58"/>
        <v>728855</v>
      </c>
      <c r="AU59" s="1">
        <f t="shared" si="59"/>
        <v>117989936.75500199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6.3174034512142896</v>
      </c>
      <c r="E60" s="10">
        <f t="shared" si="61"/>
        <v>6.1383469350645203</v>
      </c>
      <c r="F60" s="7" t="s">
        <v>83</v>
      </c>
      <c r="G60" s="1">
        <v>3</v>
      </c>
      <c r="H60" s="9">
        <f t="shared" si="42"/>
        <v>6.3174034512142896</v>
      </c>
      <c r="I60" s="9">
        <f t="shared" si="43"/>
        <v>279.4674034512143</v>
      </c>
      <c r="J60" s="9">
        <f t="shared" si="44"/>
        <v>3.900832590018246E-2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0.28754728586034595</v>
      </c>
      <c r="P60" s="9">
        <f t="shared" si="47"/>
        <v>1.1216738238553303E-2</v>
      </c>
      <c r="Q60" s="12">
        <f t="shared" si="48"/>
        <v>2.1311802653251276E-3</v>
      </c>
      <c r="R60" s="9">
        <f t="shared" si="49"/>
        <v>1.8955666666666669E-2</v>
      </c>
      <c r="S60" s="13">
        <f t="shared" si="50"/>
        <v>0.11242971839512164</v>
      </c>
      <c r="T60" s="2">
        <f t="shared" si="51"/>
        <v>0.01</v>
      </c>
      <c r="U60" s="14">
        <f t="shared" si="52"/>
        <v>1.1242971839512165E-3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1.3124297183951217E-2</v>
      </c>
      <c r="AR60" s="9">
        <f t="shared" si="56"/>
        <v>9.9766666666666666</v>
      </c>
      <c r="AS60" s="1">
        <f t="shared" si="57"/>
        <v>0.19</v>
      </c>
      <c r="AT60" s="1">
        <f t="shared" si="58"/>
        <v>728855</v>
      </c>
      <c r="AU60" s="1">
        <f t="shared" si="59"/>
        <v>121487350.05209976</v>
      </c>
    </row>
    <row r="61" spans="1:48" x14ac:dyDescent="0.15">
      <c r="C61" s="7">
        <v>3</v>
      </c>
      <c r="D61" s="7">
        <f t="shared" si="60"/>
        <v>8.6897517250967695</v>
      </c>
      <c r="E61" s="10">
        <f t="shared" si="61"/>
        <v>6.3174034512142896</v>
      </c>
      <c r="F61" s="7" t="s">
        <v>83</v>
      </c>
      <c r="G61" s="1">
        <v>4</v>
      </c>
      <c r="H61" s="9">
        <f t="shared" si="42"/>
        <v>8.6897517250967695</v>
      </c>
      <c r="I61" s="9">
        <f t="shared" si="43"/>
        <v>281.83975172509673</v>
      </c>
      <c r="J61" s="9">
        <f t="shared" si="44"/>
        <v>5.2302307567809403E-2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0.37609721428845933</v>
      </c>
      <c r="P61" s="9">
        <f t="shared" si="47"/>
        <v>1.9670752177111322E-2</v>
      </c>
      <c r="Q61" s="12">
        <f t="shared" si="48"/>
        <v>3.7374429136511514E-3</v>
      </c>
      <c r="R61" s="9">
        <f t="shared" si="49"/>
        <v>1.8955666666666669E-2</v>
      </c>
      <c r="S61" s="13">
        <f t="shared" si="50"/>
        <v>0.19716757945651173</v>
      </c>
      <c r="T61" s="2">
        <f t="shared" si="51"/>
        <v>0.01</v>
      </c>
      <c r="U61" s="14">
        <f t="shared" si="52"/>
        <v>1.9716757945651173E-3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1.3971675794565118E-2</v>
      </c>
      <c r="AR61" s="9">
        <f t="shared" si="56"/>
        <v>9.9766666666666666</v>
      </c>
      <c r="AS61" s="1">
        <f t="shared" si="57"/>
        <v>0.19</v>
      </c>
      <c r="AT61" s="1">
        <f t="shared" si="58"/>
        <v>728855</v>
      </c>
      <c r="AU61" s="1">
        <f t="shared" si="59"/>
        <v>129331258.22115572</v>
      </c>
    </row>
    <row r="62" spans="1:48" x14ac:dyDescent="0.15">
      <c r="C62" s="7">
        <v>4</v>
      </c>
      <c r="D62" s="7">
        <f t="shared" si="60"/>
        <v>12.2662996060333</v>
      </c>
      <c r="E62" s="10">
        <f t="shared" si="61"/>
        <v>8.6897517250967695</v>
      </c>
      <c r="F62" s="7" t="s">
        <v>83</v>
      </c>
      <c r="G62" s="1">
        <v>5</v>
      </c>
      <c r="H62" s="9">
        <f t="shared" si="42"/>
        <v>12.2662996060333</v>
      </c>
      <c r="I62" s="9">
        <f t="shared" si="43"/>
        <v>285.41629960603325</v>
      </c>
      <c r="J62" s="9">
        <f t="shared" si="44"/>
        <v>8.0636520870685915E-2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0.33860513900578054</v>
      </c>
      <c r="O62" s="9">
        <f t="shared" si="62"/>
        <v>0.11758798977223411</v>
      </c>
      <c r="P62" s="9">
        <f t="shared" si="47"/>
        <v>9.4818863914107581E-3</v>
      </c>
      <c r="Q62" s="12">
        <f t="shared" si="48"/>
        <v>1.801558414368044E-3</v>
      </c>
      <c r="R62" s="9">
        <f t="shared" si="49"/>
        <v>1.8955666666666669E-2</v>
      </c>
      <c r="S62" s="13">
        <f t="shared" si="50"/>
        <v>9.5040625373311954E-2</v>
      </c>
      <c r="T62" s="2">
        <f t="shared" si="51"/>
        <v>0.01</v>
      </c>
      <c r="U62" s="14">
        <f t="shared" si="52"/>
        <v>9.5040625373311958E-4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1.2950406253733119E-2</v>
      </c>
      <c r="AR62" s="9">
        <f t="shared" si="56"/>
        <v>9.9766666666666666</v>
      </c>
      <c r="AS62" s="1">
        <f t="shared" si="57"/>
        <v>0.19</v>
      </c>
      <c r="AT62" s="1">
        <f t="shared" si="58"/>
        <v>728855</v>
      </c>
      <c r="AU62" s="1">
        <f t="shared" si="59"/>
        <v>119877698.27309828</v>
      </c>
    </row>
    <row r="63" spans="1:48" x14ac:dyDescent="0.15">
      <c r="C63" s="7">
        <v>5</v>
      </c>
      <c r="D63" s="7">
        <f t="shared" si="60"/>
        <v>18.137640658387099</v>
      </c>
      <c r="E63" s="10">
        <f t="shared" si="61"/>
        <v>12.2662996060333</v>
      </c>
      <c r="F63" s="7" t="s">
        <v>85</v>
      </c>
      <c r="G63" s="1">
        <v>6</v>
      </c>
      <c r="H63" s="9">
        <f t="shared" si="42"/>
        <v>18.137640658387099</v>
      </c>
      <c r="I63" s="9">
        <f t="shared" si="43"/>
        <v>291.28764065838709</v>
      </c>
      <c r="J63" s="9">
        <f t="shared" si="44"/>
        <v>0.16038506606506847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0.20787277004749002</v>
      </c>
      <c r="P63" s="9">
        <f t="shared" si="47"/>
        <v>3.3339687957195475E-2</v>
      </c>
      <c r="Q63" s="12">
        <f t="shared" si="48"/>
        <v>6.3345407118671404E-3</v>
      </c>
      <c r="R63" s="9">
        <f t="shared" si="49"/>
        <v>1.8955666666666669E-2</v>
      </c>
      <c r="S63" s="13">
        <f t="shared" si="50"/>
        <v>0.33417662503035889</v>
      </c>
      <c r="T63" s="2">
        <f t="shared" si="51"/>
        <v>0.01</v>
      </c>
      <c r="U63" s="14">
        <f t="shared" si="52"/>
        <v>3.341766250303589E-3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1.534176625030359E-2</v>
      </c>
      <c r="AR63" s="9">
        <f t="shared" si="56"/>
        <v>9.9766666666666666</v>
      </c>
      <c r="AS63" s="1">
        <f t="shared" si="57"/>
        <v>0.19</v>
      </c>
      <c r="AT63" s="1">
        <f t="shared" si="58"/>
        <v>728855</v>
      </c>
      <c r="AU63" s="1">
        <f t="shared" si="59"/>
        <v>142013739.91647109</v>
      </c>
    </row>
    <row r="64" spans="1:48" x14ac:dyDescent="0.15">
      <c r="C64" s="7">
        <v>6</v>
      </c>
      <c r="D64" s="7">
        <f t="shared" si="60"/>
        <v>20.538710339000001</v>
      </c>
      <c r="E64" s="10">
        <f t="shared" si="61"/>
        <v>18.137640658387099</v>
      </c>
      <c r="F64" s="7" t="s">
        <v>83</v>
      </c>
      <c r="G64" s="1">
        <v>7</v>
      </c>
      <c r="H64" s="9">
        <f t="shared" si="42"/>
        <v>20.538710339000001</v>
      </c>
      <c r="I64" s="9">
        <f t="shared" si="43"/>
        <v>293.68871033899995</v>
      </c>
      <c r="J64" s="9">
        <f t="shared" si="44"/>
        <v>0.21078943711742221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0.27429974875696123</v>
      </c>
      <c r="P64" s="9">
        <f t="shared" si="47"/>
        <v>5.7819489641930191E-2</v>
      </c>
      <c r="Q64" s="12">
        <f t="shared" si="48"/>
        <v>1.0985703031966736E-2</v>
      </c>
      <c r="R64" s="9">
        <f t="shared" si="49"/>
        <v>1.8955666666666669E-2</v>
      </c>
      <c r="S64" s="13">
        <f t="shared" si="50"/>
        <v>0.57954717315666737</v>
      </c>
      <c r="T64" s="2">
        <f t="shared" si="51"/>
        <v>0.01</v>
      </c>
      <c r="U64" s="14">
        <f t="shared" si="52"/>
        <v>5.7954717315666735E-3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3.1895471731566677E-2</v>
      </c>
      <c r="AR64" s="9">
        <f t="shared" si="56"/>
        <v>9.9766666666666666</v>
      </c>
      <c r="AS64" s="1">
        <f t="shared" si="57"/>
        <v>0.19</v>
      </c>
      <c r="AT64" s="1">
        <f t="shared" si="58"/>
        <v>728855</v>
      </c>
      <c r="AU64" s="1">
        <f t="shared" si="59"/>
        <v>295246007.08280462</v>
      </c>
    </row>
    <row r="65" spans="1:48" x14ac:dyDescent="0.15">
      <c r="C65" s="7">
        <v>7</v>
      </c>
      <c r="D65" s="7">
        <f t="shared" si="60"/>
        <v>24.955709644838699</v>
      </c>
      <c r="E65" s="10">
        <f t="shared" si="61"/>
        <v>20.538710339000001</v>
      </c>
      <c r="F65" s="7" t="s">
        <v>83</v>
      </c>
      <c r="G65" s="1">
        <v>8</v>
      </c>
      <c r="H65" s="9">
        <f t="shared" si="42"/>
        <v>24.955709644838699</v>
      </c>
      <c r="I65" s="9">
        <f t="shared" si="43"/>
        <v>298.10570964483867</v>
      </c>
      <c r="J65" s="9">
        <f t="shared" si="44"/>
        <v>0.34449874990377549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0.31624692578169772</v>
      </c>
      <c r="P65" s="9">
        <f t="shared" si="47"/>
        <v>0.10894667059270693</v>
      </c>
      <c r="Q65" s="12">
        <f t="shared" si="48"/>
        <v>2.0699867412614318E-2</v>
      </c>
      <c r="R65" s="9">
        <f t="shared" si="49"/>
        <v>1.8955666666666669E-2</v>
      </c>
      <c r="S65" s="13">
        <f t="shared" si="50"/>
        <v>1.092014740321152</v>
      </c>
      <c r="T65" s="2">
        <f t="shared" si="51"/>
        <v>0.01</v>
      </c>
      <c r="U65" s="14">
        <f t="shared" si="52"/>
        <v>1.092014740321152E-2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3.7020147403211523E-2</v>
      </c>
      <c r="AR65" s="9">
        <f t="shared" si="56"/>
        <v>9.9766666666666666</v>
      </c>
      <c r="AS65" s="1">
        <f t="shared" si="57"/>
        <v>0.19</v>
      </c>
      <c r="AT65" s="1">
        <f t="shared" si="58"/>
        <v>728855</v>
      </c>
      <c r="AU65" s="1">
        <f t="shared" si="59"/>
        <v>342683462.85650581</v>
      </c>
    </row>
    <row r="66" spans="1:48" x14ac:dyDescent="0.15">
      <c r="C66" s="7">
        <v>8</v>
      </c>
      <c r="D66" s="7">
        <f t="shared" si="60"/>
        <v>24.609847289677401</v>
      </c>
      <c r="E66" s="10">
        <f t="shared" si="61"/>
        <v>24.955709644838699</v>
      </c>
      <c r="F66" s="7" t="s">
        <v>83</v>
      </c>
      <c r="G66" s="1">
        <v>9</v>
      </c>
      <c r="H66" s="9">
        <f t="shared" si="42"/>
        <v>24.609847289677401</v>
      </c>
      <c r="I66" s="9">
        <f t="shared" si="43"/>
        <v>297.7598472896774</v>
      </c>
      <c r="J66" s="9">
        <f t="shared" si="44"/>
        <v>0.33167373022822028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0.30706692185565743</v>
      </c>
      <c r="P66" s="9">
        <f t="shared" si="47"/>
        <v>0.10184603140156331</v>
      </c>
      <c r="Q66" s="12">
        <f t="shared" si="48"/>
        <v>1.9350745966297031E-2</v>
      </c>
      <c r="R66" s="9">
        <f t="shared" si="49"/>
        <v>1.8955666666666669E-2</v>
      </c>
      <c r="S66" s="13">
        <f t="shared" si="50"/>
        <v>1.0208422793340792</v>
      </c>
      <c r="T66" s="2">
        <f t="shared" si="51"/>
        <v>0.01</v>
      </c>
      <c r="U66" s="14">
        <f t="shared" si="52"/>
        <v>1.0208422793340792E-2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3.6308422793340796E-2</v>
      </c>
      <c r="AR66" s="9">
        <f t="shared" si="56"/>
        <v>9.9766666666666666</v>
      </c>
      <c r="AS66" s="1">
        <f t="shared" si="57"/>
        <v>0.19</v>
      </c>
      <c r="AT66" s="1">
        <f t="shared" si="58"/>
        <v>728855</v>
      </c>
      <c r="AU66" s="1">
        <f t="shared" si="59"/>
        <v>336095259.64774334</v>
      </c>
    </row>
    <row r="67" spans="1:48" x14ac:dyDescent="0.15">
      <c r="C67" s="7">
        <v>9</v>
      </c>
      <c r="D67" s="7">
        <f t="shared" si="60"/>
        <v>21.9415288556667</v>
      </c>
      <c r="E67" s="10">
        <f t="shared" si="61"/>
        <v>24.609847289677401</v>
      </c>
      <c r="F67" s="7" t="s">
        <v>83</v>
      </c>
      <c r="G67" s="1">
        <v>10</v>
      </c>
      <c r="H67" s="9">
        <f t="shared" si="42"/>
        <v>21.9415288556667</v>
      </c>
      <c r="I67" s="9">
        <f t="shared" si="43"/>
        <v>295.0915288556667</v>
      </c>
      <c r="J67" s="9">
        <f t="shared" si="44"/>
        <v>0.24677226146685474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0.30498755712076075</v>
      </c>
      <c r="P67" s="9">
        <f t="shared" si="47"/>
        <v>7.5262469189941672E-2</v>
      </c>
      <c r="Q67" s="12">
        <f t="shared" si="48"/>
        <v>1.4299869146088919E-2</v>
      </c>
      <c r="R67" s="9">
        <f t="shared" si="49"/>
        <v>1.8955666666666669E-2</v>
      </c>
      <c r="S67" s="13">
        <f t="shared" si="50"/>
        <v>0.75438492338732044</v>
      </c>
      <c r="T67" s="2">
        <f t="shared" si="51"/>
        <v>0.01</v>
      </c>
      <c r="U67" s="14">
        <f t="shared" si="52"/>
        <v>7.5438492338732047E-3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3.3643849233873209E-2</v>
      </c>
      <c r="AR67" s="9">
        <f t="shared" si="56"/>
        <v>9.9766666666666666</v>
      </c>
      <c r="AS67" s="1">
        <f t="shared" si="57"/>
        <v>0.19</v>
      </c>
      <c r="AT67" s="1">
        <f t="shared" si="58"/>
        <v>728855</v>
      </c>
      <c r="AU67" s="1">
        <f t="shared" si="59"/>
        <v>311430168.92163169</v>
      </c>
    </row>
    <row r="68" spans="1:48" x14ac:dyDescent="0.15">
      <c r="C68" s="7">
        <v>10</v>
      </c>
      <c r="D68" s="7">
        <f t="shared" si="60"/>
        <v>15.979237128064501</v>
      </c>
      <c r="E68" s="10">
        <f t="shared" si="61"/>
        <v>21.9415288556667</v>
      </c>
      <c r="F68" s="7" t="s">
        <v>83</v>
      </c>
      <c r="G68" s="1">
        <v>11</v>
      </c>
      <c r="H68" s="9">
        <f t="shared" si="42"/>
        <v>15.979237128064501</v>
      </c>
      <c r="I68" s="9">
        <f t="shared" si="43"/>
        <v>289.12923712806446</v>
      </c>
      <c r="J68" s="9">
        <f t="shared" si="44"/>
        <v>0.12496590468663135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0.21823883353427814</v>
      </c>
      <c r="O68" s="9">
        <f t="shared" si="62"/>
        <v>0.11125292106320761</v>
      </c>
      <c r="P68" s="9">
        <f t="shared" si="47"/>
        <v>1.3902821929694123E-2</v>
      </c>
      <c r="Q68" s="12">
        <f t="shared" si="48"/>
        <v>2.6415361666418833E-3</v>
      </c>
      <c r="R68" s="9">
        <f t="shared" si="49"/>
        <v>1.8955666666666669E-2</v>
      </c>
      <c r="S68" s="13">
        <f t="shared" si="50"/>
        <v>0.13935337717702093</v>
      </c>
      <c r="T68" s="2">
        <f t="shared" si="51"/>
        <v>0.01</v>
      </c>
      <c r="U68" s="14">
        <f t="shared" si="52"/>
        <v>1.3935337717702093E-3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1.3393533771770209E-2</v>
      </c>
      <c r="AR68" s="9">
        <f t="shared" si="56"/>
        <v>9.9766666666666666</v>
      </c>
      <c r="AS68" s="1">
        <f t="shared" si="57"/>
        <v>0.19</v>
      </c>
      <c r="AT68" s="1">
        <f t="shared" si="58"/>
        <v>728855</v>
      </c>
      <c r="AU68" s="1">
        <f t="shared" si="59"/>
        <v>123979585.57014306</v>
      </c>
    </row>
    <row r="69" spans="1:48" x14ac:dyDescent="0.15">
      <c r="C69" s="7">
        <v>11</v>
      </c>
      <c r="D69" s="7">
        <f t="shared" si="60"/>
        <v>12.618631112633301</v>
      </c>
      <c r="E69" s="10">
        <f t="shared" si="61"/>
        <v>15.979237128064501</v>
      </c>
      <c r="F69" s="7" t="s">
        <v>85</v>
      </c>
      <c r="G69" s="1">
        <v>12</v>
      </c>
      <c r="H69" s="9">
        <f t="shared" si="42"/>
        <v>12.618631112633301</v>
      </c>
      <c r="I69" s="9">
        <f t="shared" si="43"/>
        <v>285.76863111263327</v>
      </c>
      <c r="J69" s="9">
        <f t="shared" si="44"/>
        <v>8.410046616104494E-2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0.19711676580018017</v>
      </c>
      <c r="P69" s="9">
        <f t="shared" si="47"/>
        <v>1.6577611891952674E-2</v>
      </c>
      <c r="Q69" s="12">
        <f t="shared" si="48"/>
        <v>3.1497462594710082E-3</v>
      </c>
      <c r="R69" s="9">
        <f t="shared" si="49"/>
        <v>1.8955666666666669E-2</v>
      </c>
      <c r="S69" s="13">
        <f t="shared" si="50"/>
        <v>0.16616383453343808</v>
      </c>
      <c r="T69" s="2">
        <f t="shared" si="51"/>
        <v>0.01</v>
      </c>
      <c r="U69" s="14">
        <f t="shared" si="52"/>
        <v>1.6616383453343809E-3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1.3661638345334381E-2</v>
      </c>
      <c r="AR69" s="9">
        <f t="shared" si="56"/>
        <v>9.9766666666666666</v>
      </c>
      <c r="AS69" s="1">
        <f t="shared" si="57"/>
        <v>0.19</v>
      </c>
      <c r="AT69" s="1">
        <f t="shared" si="58"/>
        <v>728855</v>
      </c>
      <c r="AU69" s="1">
        <f t="shared" si="59"/>
        <v>126461342.40044317</v>
      </c>
      <c r="AV69" s="1">
        <f>SUM(AU58:AU69)</f>
        <v>2281670615.5326967</v>
      </c>
    </row>
    <row r="70" spans="1:48" x14ac:dyDescent="0.15">
      <c r="C70" s="7">
        <v>12</v>
      </c>
      <c r="D70" s="7">
        <f t="shared" si="60"/>
        <v>7.0033465714193497</v>
      </c>
      <c r="E70" s="10">
        <f t="shared" si="61"/>
        <v>12.618631112633301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7.1300825968064503</v>
      </c>
      <c r="E73" s="7"/>
      <c r="F73" s="7"/>
      <c r="G73" s="1">
        <v>1</v>
      </c>
      <c r="H73" s="9">
        <f t="shared" ref="H73:H84" si="63">E74</f>
        <v>7.1300825968064503</v>
      </c>
      <c r="I73" s="9">
        <f t="shared" ref="I73:I84" si="64">H73+273.15</f>
        <v>280.28008259680644</v>
      </c>
      <c r="J73" s="9">
        <f t="shared" ref="J73:J84" si="65">EXP(($C$15*(I73-$C$13))/($C$16*I73*$C$13))</f>
        <v>4.3154904213640134E-2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4.725462011393595E-3</v>
      </c>
      <c r="Q73" s="12">
        <f t="shared" ref="Q73:Q84" si="69">P73*$B$75</f>
        <v>8.5058316205084705E-4</v>
      </c>
      <c r="R73" s="9">
        <f t="shared" ref="R73:R84" si="70">L73*$B$75</f>
        <v>1.9710000000000002E-2</v>
      </c>
      <c r="S73" s="13">
        <f t="shared" ref="S73:S84" si="71">Q73/R73</f>
        <v>4.3154904213640127E-2</v>
      </c>
      <c r="T73" s="2">
        <f t="shared" ref="T73:T84" si="72">$B$74/100</f>
        <v>0.01</v>
      </c>
      <c r="U73" s="14">
        <f t="shared" ref="U73:U84" si="73">S73*T73</f>
        <v>4.3154904213640129E-4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1.3031549042136402E-2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344003</v>
      </c>
      <c r="AU73" s="1">
        <f t="shared" ref="AU73:AU84" si="80">AT73*10000*AS73*0.67*AR73*AQ73</f>
        <v>59199726.424076356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6.1383469350645203</v>
      </c>
      <c r="E74" s="10">
        <f t="shared" ref="E74:E85" si="82">D73</f>
        <v>7.1300825968064503</v>
      </c>
      <c r="F74" s="7" t="s">
        <v>83</v>
      </c>
      <c r="G74" s="1">
        <v>2</v>
      </c>
      <c r="H74" s="9">
        <f t="shared" si="63"/>
        <v>6.1383469350645203</v>
      </c>
      <c r="I74" s="9">
        <f t="shared" si="64"/>
        <v>279.28834693506451</v>
      </c>
      <c r="J74" s="9">
        <f t="shared" si="65"/>
        <v>3.814666204634317E-2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0.21427453798860643</v>
      </c>
      <c r="P74" s="9">
        <f t="shared" si="68"/>
        <v>8.1738583857876908E-3</v>
      </c>
      <c r="Q74" s="12">
        <f t="shared" si="69"/>
        <v>1.4712945094417843E-3</v>
      </c>
      <c r="R74" s="9">
        <f t="shared" si="70"/>
        <v>1.9710000000000002E-2</v>
      </c>
      <c r="S74" s="13">
        <f t="shared" si="71"/>
        <v>7.4647108546006299E-2</v>
      </c>
      <c r="T74" s="2">
        <f t="shared" si="72"/>
        <v>0.01</v>
      </c>
      <c r="U74" s="14">
        <f t="shared" si="73"/>
        <v>7.4647108546006303E-4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1.3346471085460063E-2</v>
      </c>
      <c r="AR74" s="9">
        <f t="shared" si="77"/>
        <v>10.950000000000001</v>
      </c>
      <c r="AS74" s="1">
        <f t="shared" si="78"/>
        <v>0.18</v>
      </c>
      <c r="AT74" s="1">
        <f t="shared" si="79"/>
        <v>344003</v>
      </c>
      <c r="AU74" s="1">
        <f t="shared" si="80"/>
        <v>60630354.413841069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6.3174034512142896</v>
      </c>
      <c r="E75" s="10">
        <f t="shared" si="82"/>
        <v>6.1383469350645203</v>
      </c>
      <c r="F75" s="7" t="s">
        <v>83</v>
      </c>
      <c r="G75" s="1">
        <v>3</v>
      </c>
      <c r="H75" s="9">
        <f t="shared" si="63"/>
        <v>6.3174034512142896</v>
      </c>
      <c r="I75" s="9">
        <f t="shared" si="64"/>
        <v>279.4674034512143</v>
      </c>
      <c r="J75" s="9">
        <f t="shared" si="65"/>
        <v>3.900832590018246E-2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0.31560067960281873</v>
      </c>
      <c r="P75" s="9">
        <f t="shared" si="68"/>
        <v>1.231105416426582E-2</v>
      </c>
      <c r="Q75" s="12">
        <f t="shared" si="69"/>
        <v>2.2159897495678473E-3</v>
      </c>
      <c r="R75" s="9">
        <f t="shared" si="70"/>
        <v>1.9710000000000002E-2</v>
      </c>
      <c r="S75" s="13">
        <f t="shared" si="71"/>
        <v>0.11242971839512161</v>
      </c>
      <c r="T75" s="2">
        <f t="shared" si="72"/>
        <v>0.01</v>
      </c>
      <c r="U75" s="14">
        <f t="shared" si="73"/>
        <v>1.1242971839512163E-3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1.3724297183951217E-2</v>
      </c>
      <c r="AR75" s="9">
        <f t="shared" si="77"/>
        <v>10.950000000000001</v>
      </c>
      <c r="AS75" s="1">
        <f t="shared" si="78"/>
        <v>0.18</v>
      </c>
      <c r="AT75" s="1">
        <f t="shared" si="79"/>
        <v>344003</v>
      </c>
      <c r="AU75" s="1">
        <f t="shared" si="80"/>
        <v>62346742.971657947</v>
      </c>
    </row>
    <row r="76" spans="1:48" x14ac:dyDescent="0.15">
      <c r="C76" s="7">
        <v>3</v>
      </c>
      <c r="D76" s="7">
        <f t="shared" si="81"/>
        <v>8.6897517250967695</v>
      </c>
      <c r="E76" s="10">
        <f t="shared" si="82"/>
        <v>6.3174034512142896</v>
      </c>
      <c r="F76" s="7" t="s">
        <v>83</v>
      </c>
      <c r="G76" s="1">
        <v>4</v>
      </c>
      <c r="H76" s="9">
        <f t="shared" si="63"/>
        <v>8.6897517250967695</v>
      </c>
      <c r="I76" s="9">
        <f t="shared" si="64"/>
        <v>281.83975172509673</v>
      </c>
      <c r="J76" s="9">
        <f t="shared" si="65"/>
        <v>5.2302307567809403E-2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0.41278962543855291</v>
      </c>
      <c r="P76" s="9">
        <f t="shared" si="68"/>
        <v>2.1589849950488033E-2</v>
      </c>
      <c r="Q76" s="12">
        <f t="shared" si="69"/>
        <v>3.8861729910878457E-3</v>
      </c>
      <c r="R76" s="9">
        <f t="shared" si="70"/>
        <v>1.9710000000000002E-2</v>
      </c>
      <c r="S76" s="13">
        <f t="shared" si="71"/>
        <v>0.1971675794565117</v>
      </c>
      <c r="T76" s="2">
        <f t="shared" si="72"/>
        <v>0.01</v>
      </c>
      <c r="U76" s="14">
        <f t="shared" si="73"/>
        <v>1.9716757945651168E-3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1.4571675794565118E-2</v>
      </c>
      <c r="AR76" s="9">
        <f t="shared" si="77"/>
        <v>10.950000000000001</v>
      </c>
      <c r="AS76" s="1">
        <f t="shared" si="78"/>
        <v>0.18</v>
      </c>
      <c r="AT76" s="1">
        <f t="shared" si="79"/>
        <v>344003</v>
      </c>
      <c r="AU76" s="1">
        <f t="shared" si="80"/>
        <v>66196214.877396397</v>
      </c>
    </row>
    <row r="77" spans="1:48" x14ac:dyDescent="0.15">
      <c r="C77" s="7">
        <v>4</v>
      </c>
      <c r="D77" s="7">
        <f t="shared" si="81"/>
        <v>12.2662996060333</v>
      </c>
      <c r="E77" s="10">
        <f t="shared" si="82"/>
        <v>8.6897517250967695</v>
      </c>
      <c r="F77" s="7" t="s">
        <v>83</v>
      </c>
      <c r="G77" s="1">
        <v>5</v>
      </c>
      <c r="H77" s="9">
        <f t="shared" si="63"/>
        <v>12.2662996060333</v>
      </c>
      <c r="I77" s="9">
        <f t="shared" si="64"/>
        <v>285.41629960603325</v>
      </c>
      <c r="J77" s="9">
        <f t="shared" si="65"/>
        <v>8.0636520870685915E-2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0.37163978671366166</v>
      </c>
      <c r="O77" s="9">
        <f t="shared" si="83"/>
        <v>0.12905998877440322</v>
      </c>
      <c r="P77" s="9">
        <f t="shared" si="68"/>
        <v>1.0406948478377656E-2</v>
      </c>
      <c r="Q77" s="12">
        <f t="shared" si="69"/>
        <v>1.8732507261079781E-3</v>
      </c>
      <c r="R77" s="9">
        <f t="shared" si="70"/>
        <v>1.9710000000000002E-2</v>
      </c>
      <c r="S77" s="13">
        <f t="shared" si="71"/>
        <v>9.5040625373311927E-2</v>
      </c>
      <c r="T77" s="2">
        <f t="shared" si="72"/>
        <v>0.01</v>
      </c>
      <c r="U77" s="14">
        <f t="shared" si="73"/>
        <v>9.5040625373311925E-4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1.3550406253733119E-2</v>
      </c>
      <c r="AR77" s="9">
        <f t="shared" si="77"/>
        <v>10.950000000000001</v>
      </c>
      <c r="AS77" s="1">
        <f t="shared" si="78"/>
        <v>0.18</v>
      </c>
      <c r="AT77" s="1">
        <f t="shared" si="79"/>
        <v>344003</v>
      </c>
      <c r="AU77" s="1">
        <f t="shared" si="80"/>
        <v>61556791.181333266</v>
      </c>
    </row>
    <row r="78" spans="1:48" x14ac:dyDescent="0.15">
      <c r="C78" s="7">
        <v>5</v>
      </c>
      <c r="D78" s="7">
        <f t="shared" si="81"/>
        <v>18.137640658387099</v>
      </c>
      <c r="E78" s="10">
        <f t="shared" si="82"/>
        <v>12.2662996060333</v>
      </c>
      <c r="F78" s="7" t="s">
        <v>85</v>
      </c>
      <c r="G78" s="1">
        <v>6</v>
      </c>
      <c r="H78" s="9">
        <f t="shared" si="63"/>
        <v>18.137640658387099</v>
      </c>
      <c r="I78" s="9">
        <f t="shared" si="64"/>
        <v>291.28764065838709</v>
      </c>
      <c r="J78" s="9">
        <f t="shared" si="65"/>
        <v>0.16038506606506847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0.22815304029602557</v>
      </c>
      <c r="P78" s="9">
        <f t="shared" si="68"/>
        <v>3.6592340440824288E-2</v>
      </c>
      <c r="Q78" s="12">
        <f t="shared" si="69"/>
        <v>6.5866212793483717E-3</v>
      </c>
      <c r="R78" s="9">
        <f t="shared" si="70"/>
        <v>1.9710000000000002E-2</v>
      </c>
      <c r="S78" s="13">
        <f t="shared" si="71"/>
        <v>0.33417662503035878</v>
      </c>
      <c r="T78" s="2">
        <f t="shared" si="72"/>
        <v>0.01</v>
      </c>
      <c r="U78" s="14">
        <f t="shared" si="73"/>
        <v>3.3417662503035877E-3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1.5941766250303586E-2</v>
      </c>
      <c r="AR78" s="9">
        <f t="shared" si="77"/>
        <v>10.950000000000001</v>
      </c>
      <c r="AS78" s="1">
        <f t="shared" si="78"/>
        <v>0.18</v>
      </c>
      <c r="AT78" s="1">
        <f t="shared" si="79"/>
        <v>344003</v>
      </c>
      <c r="AU78" s="1">
        <f t="shared" si="80"/>
        <v>72420262.371189848</v>
      </c>
    </row>
    <row r="79" spans="1:48" x14ac:dyDescent="0.15">
      <c r="C79" s="7">
        <v>6</v>
      </c>
      <c r="D79" s="7">
        <f t="shared" si="81"/>
        <v>20.538710339000001</v>
      </c>
      <c r="E79" s="10">
        <f t="shared" si="82"/>
        <v>18.137640658387099</v>
      </c>
      <c r="F79" s="7" t="s">
        <v>83</v>
      </c>
      <c r="G79" s="1">
        <v>7</v>
      </c>
      <c r="H79" s="9">
        <f t="shared" si="63"/>
        <v>20.538710339000001</v>
      </c>
      <c r="I79" s="9">
        <f t="shared" si="64"/>
        <v>293.68871033899995</v>
      </c>
      <c r="J79" s="9">
        <f t="shared" si="65"/>
        <v>0.21078943711742221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0.30106069985520134</v>
      </c>
      <c r="P79" s="9">
        <f t="shared" si="68"/>
        <v>6.346041546065509E-2</v>
      </c>
      <c r="Q79" s="12">
        <f t="shared" si="69"/>
        <v>1.1422874782917916E-2</v>
      </c>
      <c r="R79" s="9">
        <f t="shared" si="70"/>
        <v>1.9710000000000002E-2</v>
      </c>
      <c r="S79" s="13">
        <f t="shared" si="71"/>
        <v>0.57954717315666737</v>
      </c>
      <c r="T79" s="2">
        <f t="shared" si="72"/>
        <v>0.01</v>
      </c>
      <c r="U79" s="14">
        <f t="shared" si="73"/>
        <v>5.7954717315666735E-3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3.3695471731566673E-2</v>
      </c>
      <c r="AR79" s="9">
        <f t="shared" si="77"/>
        <v>10.950000000000001</v>
      </c>
      <c r="AS79" s="1">
        <f t="shared" si="78"/>
        <v>0.18</v>
      </c>
      <c r="AT79" s="1">
        <f t="shared" si="79"/>
        <v>344003</v>
      </c>
      <c r="AU79" s="1">
        <f t="shared" si="80"/>
        <v>153071803.03654236</v>
      </c>
    </row>
    <row r="80" spans="1:48" x14ac:dyDescent="0.15">
      <c r="C80" s="7">
        <v>7</v>
      </c>
      <c r="D80" s="7">
        <f t="shared" si="81"/>
        <v>24.955709644838699</v>
      </c>
      <c r="E80" s="10">
        <f t="shared" si="82"/>
        <v>20.538710339000001</v>
      </c>
      <c r="F80" s="7" t="s">
        <v>83</v>
      </c>
      <c r="G80" s="1">
        <v>8</v>
      </c>
      <c r="H80" s="9">
        <f t="shared" si="63"/>
        <v>24.955709644838699</v>
      </c>
      <c r="I80" s="9">
        <f t="shared" si="64"/>
        <v>298.10570964483867</v>
      </c>
      <c r="J80" s="9">
        <f t="shared" si="65"/>
        <v>0.34449874990377549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0.34710028439454632</v>
      </c>
      <c r="P80" s="9">
        <f t="shared" si="68"/>
        <v>0.11957561406516616</v>
      </c>
      <c r="Q80" s="12">
        <f t="shared" si="69"/>
        <v>2.1523610531729909E-2</v>
      </c>
      <c r="R80" s="9">
        <f t="shared" si="70"/>
        <v>1.9710000000000002E-2</v>
      </c>
      <c r="S80" s="13">
        <f t="shared" si="71"/>
        <v>1.092014740321152</v>
      </c>
      <c r="T80" s="2">
        <f t="shared" si="72"/>
        <v>0.01</v>
      </c>
      <c r="U80" s="14">
        <f t="shared" si="73"/>
        <v>1.092014740321152E-2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3.8820147403211519E-2</v>
      </c>
      <c r="AR80" s="9">
        <f t="shared" si="77"/>
        <v>10.950000000000001</v>
      </c>
      <c r="AS80" s="1">
        <f t="shared" si="78"/>
        <v>0.18</v>
      </c>
      <c r="AT80" s="1">
        <f t="shared" si="79"/>
        <v>344003</v>
      </c>
      <c r="AU80" s="1">
        <f t="shared" si="80"/>
        <v>176352181.81519279</v>
      </c>
    </row>
    <row r="81" spans="1:48" x14ac:dyDescent="0.15">
      <c r="C81" s="7">
        <v>8</v>
      </c>
      <c r="D81" s="7">
        <f t="shared" si="81"/>
        <v>24.609847289677401</v>
      </c>
      <c r="E81" s="10">
        <f t="shared" si="82"/>
        <v>24.955709644838699</v>
      </c>
      <c r="F81" s="7" t="s">
        <v>83</v>
      </c>
      <c r="G81" s="1">
        <v>9</v>
      </c>
      <c r="H81" s="9">
        <f t="shared" si="63"/>
        <v>24.609847289677401</v>
      </c>
      <c r="I81" s="9">
        <f t="shared" si="64"/>
        <v>297.7598472896774</v>
      </c>
      <c r="J81" s="9">
        <f t="shared" si="65"/>
        <v>0.33167373022822028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0.33702467032938022</v>
      </c>
      <c r="P81" s="9">
        <f t="shared" si="68"/>
        <v>0.11178222958708173</v>
      </c>
      <c r="Q81" s="12">
        <f t="shared" si="69"/>
        <v>2.012080132567471E-2</v>
      </c>
      <c r="R81" s="9">
        <f t="shared" si="70"/>
        <v>1.9710000000000002E-2</v>
      </c>
      <c r="S81" s="13">
        <f t="shared" si="71"/>
        <v>1.0208422793340797</v>
      </c>
      <c r="T81" s="2">
        <f t="shared" si="72"/>
        <v>0.01</v>
      </c>
      <c r="U81" s="14">
        <f t="shared" si="73"/>
        <v>1.0208422793340798E-2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3.8108422793340799E-2</v>
      </c>
      <c r="AR81" s="9">
        <f t="shared" si="77"/>
        <v>10.950000000000001</v>
      </c>
      <c r="AS81" s="1">
        <f t="shared" si="78"/>
        <v>0.18</v>
      </c>
      <c r="AT81" s="1">
        <f t="shared" si="79"/>
        <v>344003</v>
      </c>
      <c r="AU81" s="1">
        <f t="shared" si="80"/>
        <v>173118958.96061173</v>
      </c>
    </row>
    <row r="82" spans="1:48" x14ac:dyDescent="0.15">
      <c r="C82" s="7">
        <v>9</v>
      </c>
      <c r="D82" s="7">
        <f t="shared" si="81"/>
        <v>21.9415288556667</v>
      </c>
      <c r="E82" s="10">
        <f t="shared" si="82"/>
        <v>24.609847289677401</v>
      </c>
      <c r="F82" s="7" t="s">
        <v>83</v>
      </c>
      <c r="G82" s="1">
        <v>10</v>
      </c>
      <c r="H82" s="9">
        <f t="shared" si="63"/>
        <v>21.9415288556667</v>
      </c>
      <c r="I82" s="9">
        <f t="shared" si="64"/>
        <v>295.0915288556667</v>
      </c>
      <c r="J82" s="9">
        <f t="shared" si="65"/>
        <v>0.24677226146685474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0.33474244074229853</v>
      </c>
      <c r="P82" s="9">
        <f t="shared" si="68"/>
        <v>8.2605149110911616E-2</v>
      </c>
      <c r="Q82" s="12">
        <f t="shared" si="69"/>
        <v>1.4868926839964091E-2</v>
      </c>
      <c r="R82" s="9">
        <f t="shared" si="70"/>
        <v>1.9710000000000002E-2</v>
      </c>
      <c r="S82" s="13">
        <f t="shared" si="71"/>
        <v>0.75438492338732066</v>
      </c>
      <c r="T82" s="2">
        <f t="shared" si="72"/>
        <v>0.01</v>
      </c>
      <c r="U82" s="14">
        <f t="shared" si="73"/>
        <v>7.5438492338732064E-3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3.5443849233873205E-2</v>
      </c>
      <c r="AR82" s="9">
        <f t="shared" si="77"/>
        <v>10.950000000000001</v>
      </c>
      <c r="AS82" s="1">
        <f t="shared" si="78"/>
        <v>0.18</v>
      </c>
      <c r="AT82" s="1">
        <f t="shared" si="79"/>
        <v>344003</v>
      </c>
      <c r="AU82" s="1">
        <f t="shared" si="80"/>
        <v>161014333.08326873</v>
      </c>
    </row>
    <row r="83" spans="1:48" x14ac:dyDescent="0.15">
      <c r="C83" s="7">
        <v>10</v>
      </c>
      <c r="D83" s="7">
        <f t="shared" si="81"/>
        <v>15.979237128064501</v>
      </c>
      <c r="E83" s="10">
        <f t="shared" si="82"/>
        <v>21.9415288556667</v>
      </c>
      <c r="F83" s="7" t="s">
        <v>83</v>
      </c>
      <c r="G83" s="1">
        <v>11</v>
      </c>
      <c r="H83" s="9">
        <f t="shared" si="63"/>
        <v>15.979237128064501</v>
      </c>
      <c r="I83" s="9">
        <f t="shared" si="64"/>
        <v>289.12923712806446</v>
      </c>
      <c r="J83" s="9">
        <f t="shared" si="65"/>
        <v>0.12496590468663135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0.23953042704981758</v>
      </c>
      <c r="O83" s="9">
        <f t="shared" si="83"/>
        <v>0.12210686458156939</v>
      </c>
      <c r="P83" s="9">
        <f t="shared" si="68"/>
        <v>1.5259194800883802E-2</v>
      </c>
      <c r="Q83" s="12">
        <f t="shared" si="69"/>
        <v>2.7466550641590845E-3</v>
      </c>
      <c r="R83" s="9">
        <f t="shared" si="70"/>
        <v>1.9710000000000002E-2</v>
      </c>
      <c r="S83" s="13">
        <f t="shared" si="71"/>
        <v>0.13935337717702101</v>
      </c>
      <c r="T83" s="2">
        <f t="shared" si="72"/>
        <v>0.01</v>
      </c>
      <c r="U83" s="14">
        <f t="shared" si="73"/>
        <v>1.3935337717702102E-3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1.3993533771770211E-2</v>
      </c>
      <c r="AR83" s="9">
        <f t="shared" si="77"/>
        <v>10.950000000000001</v>
      </c>
      <c r="AS83" s="1">
        <f t="shared" si="78"/>
        <v>0.18</v>
      </c>
      <c r="AT83" s="1">
        <f t="shared" si="79"/>
        <v>344003</v>
      </c>
      <c r="AU83" s="1">
        <f t="shared" si="80"/>
        <v>63569831.055100657</v>
      </c>
    </row>
    <row r="84" spans="1:48" x14ac:dyDescent="0.15">
      <c r="C84" s="7">
        <v>11</v>
      </c>
      <c r="D84" s="7">
        <f t="shared" si="81"/>
        <v>12.618631112633301</v>
      </c>
      <c r="E84" s="10">
        <f t="shared" si="82"/>
        <v>15.979237128064501</v>
      </c>
      <c r="F84" s="7" t="s">
        <v>85</v>
      </c>
      <c r="G84" s="1">
        <v>12</v>
      </c>
      <c r="H84" s="9">
        <f t="shared" si="63"/>
        <v>12.618631112633301</v>
      </c>
      <c r="I84" s="9">
        <f t="shared" si="64"/>
        <v>285.76863111263327</v>
      </c>
      <c r="J84" s="9">
        <f t="shared" si="65"/>
        <v>8.410046616104494E-2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0.21634766978068559</v>
      </c>
      <c r="P84" s="9">
        <f t="shared" si="68"/>
        <v>1.8194939881411475E-2</v>
      </c>
      <c r="Q84" s="12">
        <f t="shared" si="69"/>
        <v>3.2750891786540656E-3</v>
      </c>
      <c r="R84" s="9">
        <f t="shared" si="70"/>
        <v>1.9710000000000002E-2</v>
      </c>
      <c r="S84" s="13">
        <f t="shared" si="71"/>
        <v>0.16616383453343811</v>
      </c>
      <c r="T84" s="2">
        <f t="shared" si="72"/>
        <v>0.01</v>
      </c>
      <c r="U84" s="14">
        <f t="shared" si="73"/>
        <v>1.6616383453343811E-3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1.4261638345334381E-2</v>
      </c>
      <c r="AR84" s="9">
        <f t="shared" si="77"/>
        <v>10.950000000000001</v>
      </c>
      <c r="AS84" s="1">
        <f t="shared" si="78"/>
        <v>0.18</v>
      </c>
      <c r="AT84" s="1">
        <f t="shared" si="79"/>
        <v>344003</v>
      </c>
      <c r="AU84" s="1">
        <f t="shared" si="80"/>
        <v>64787776.623714387</v>
      </c>
      <c r="AV84" s="1">
        <f>SUM(AU73:AU84)</f>
        <v>1174264976.8139255</v>
      </c>
    </row>
    <row r="85" spans="1:48" x14ac:dyDescent="0.15">
      <c r="C85" s="7">
        <v>12</v>
      </c>
      <c r="D85" s="7">
        <f t="shared" si="81"/>
        <v>7.0033465714193497</v>
      </c>
      <c r="E85" s="10">
        <f t="shared" si="82"/>
        <v>12.618631112633301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7.1300825968064503</v>
      </c>
      <c r="E89" s="7"/>
      <c r="F89" s="7"/>
      <c r="G89" s="1">
        <v>1</v>
      </c>
      <c r="H89" s="9">
        <f t="shared" ref="H89:H100" si="84">E90</f>
        <v>7.1300825968064503</v>
      </c>
      <c r="I89" s="9">
        <f t="shared" ref="I89:I100" si="85">H89+273.15</f>
        <v>280.28008259680644</v>
      </c>
      <c r="J89" s="9">
        <f t="shared" ref="J89:J100" si="86">EXP(($C$15*(I89-$C$13))/($C$16*I89*$C$13))</f>
        <v>4.3154904213640134E-2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0.22894863445201966</v>
      </c>
      <c r="Q89" s="12">
        <f t="shared" ref="Q89:Q100" si="90">P89*$B$91</f>
        <v>0.10302688550340884</v>
      </c>
      <c r="R89" s="9">
        <f t="shared" ref="R89:R100" si="91">L89*$B$91</f>
        <v>2.3873737500000001</v>
      </c>
      <c r="S89" s="13">
        <f t="shared" ref="S89:S100" si="92">Q89/R89</f>
        <v>4.3154904213640127E-2</v>
      </c>
      <c r="T89" s="2">
        <f t="shared" ref="T89:T100" si="93">$B$90/100</f>
        <v>0.51</v>
      </c>
      <c r="U89" s="14">
        <f t="shared" ref="U89:U100" si="94">S89*T89</f>
        <v>2.2009001148956465E-2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3.6972713846410377E-2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59459.916666666664</v>
      </c>
      <c r="AN89" s="1">
        <f t="shared" ref="AN89:AN100" si="99">AM89*10000*AK89*AJ89</f>
        <v>228687986.22390583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6.1383469350645203</v>
      </c>
      <c r="E90" s="10">
        <f t="shared" ref="E90:E101" si="101">D89</f>
        <v>7.1300825968064503</v>
      </c>
      <c r="F90" s="7" t="s">
        <v>83</v>
      </c>
      <c r="G90" s="1">
        <v>2</v>
      </c>
      <c r="H90" s="9">
        <f t="shared" si="84"/>
        <v>6.1383469350645203</v>
      </c>
      <c r="I90" s="9">
        <f t="shared" si="85"/>
        <v>279.28834693506451</v>
      </c>
      <c r="J90" s="9">
        <f t="shared" si="86"/>
        <v>3.814666204634317E-2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10.381601365547981</v>
      </c>
      <c r="P90" s="9">
        <f t="shared" si="89"/>
        <v>0.39602343879141361</v>
      </c>
      <c r="Q90" s="12">
        <f t="shared" si="90"/>
        <v>0.17821054745613613</v>
      </c>
      <c r="R90" s="9">
        <f t="shared" si="91"/>
        <v>2.3873737500000001</v>
      </c>
      <c r="S90" s="13">
        <f t="shared" si="92"/>
        <v>7.4647108546006299E-2</v>
      </c>
      <c r="T90" s="2">
        <f t="shared" si="93"/>
        <v>0.51</v>
      </c>
      <c r="U90" s="14">
        <f t="shared" si="94"/>
        <v>3.8070025358463211E-2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4.1815112645576656E-2</v>
      </c>
      <c r="AK90" s="9">
        <f t="shared" si="96"/>
        <v>10.4025</v>
      </c>
      <c r="AL90" s="1">
        <f t="shared" si="97"/>
        <v>0.45</v>
      </c>
      <c r="AM90" s="17">
        <f t="shared" si="98"/>
        <v>59459.916666666664</v>
      </c>
      <c r="AN90" s="1">
        <f t="shared" si="99"/>
        <v>258639761.8624126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6.3174034512142896</v>
      </c>
      <c r="E91" s="10">
        <f t="shared" si="101"/>
        <v>6.1383469350645203</v>
      </c>
      <c r="F91" s="7" t="s">
        <v>83</v>
      </c>
      <c r="G91" s="1">
        <v>3</v>
      </c>
      <c r="H91" s="9">
        <f t="shared" si="84"/>
        <v>6.3174034512142896</v>
      </c>
      <c r="I91" s="9">
        <f t="shared" si="85"/>
        <v>279.4674034512143</v>
      </c>
      <c r="J91" s="9">
        <f t="shared" si="86"/>
        <v>3.900832590018246E-2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15.290852926756568</v>
      </c>
      <c r="P91" s="9">
        <f t="shared" si="89"/>
        <v>0.596470574258679</v>
      </c>
      <c r="Q91" s="12">
        <f t="shared" si="90"/>
        <v>0.26841175841640558</v>
      </c>
      <c r="R91" s="9">
        <f t="shared" si="91"/>
        <v>2.3873737500000001</v>
      </c>
      <c r="S91" s="13">
        <f t="shared" si="92"/>
        <v>0.11242971839512166</v>
      </c>
      <c r="T91" s="2">
        <f t="shared" si="93"/>
        <v>0.51</v>
      </c>
      <c r="U91" s="14">
        <f t="shared" si="94"/>
        <v>5.7339156381512046E-2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4.7624755649025879E-2</v>
      </c>
      <c r="AK91" s="9">
        <f t="shared" si="96"/>
        <v>10.4025</v>
      </c>
      <c r="AL91" s="1">
        <f t="shared" si="97"/>
        <v>0.45</v>
      </c>
      <c r="AM91" s="17">
        <f t="shared" si="98"/>
        <v>59459.916666666664</v>
      </c>
      <c r="AN91" s="1">
        <f t="shared" si="99"/>
        <v>294574250.32484388</v>
      </c>
    </row>
    <row r="92" spans="1:48" x14ac:dyDescent="0.15">
      <c r="C92" s="7">
        <v>3</v>
      </c>
      <c r="D92" s="7">
        <f t="shared" si="100"/>
        <v>8.6897517250967695</v>
      </c>
      <c r="E92" s="10">
        <f t="shared" si="101"/>
        <v>6.3174034512142896</v>
      </c>
      <c r="F92" s="7" t="s">
        <v>83</v>
      </c>
      <c r="G92" s="1">
        <v>4</v>
      </c>
      <c r="H92" s="9">
        <f t="shared" si="84"/>
        <v>8.6897517250967695</v>
      </c>
      <c r="I92" s="9">
        <f t="shared" si="85"/>
        <v>281.83975172509673</v>
      </c>
      <c r="J92" s="9">
        <f t="shared" si="86"/>
        <v>5.2302307567809403E-2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19.999657352497888</v>
      </c>
      <c r="P92" s="9">
        <f t="shared" si="89"/>
        <v>1.0460282301011452</v>
      </c>
      <c r="Q92" s="12">
        <f t="shared" si="90"/>
        <v>0.47071270354551537</v>
      </c>
      <c r="R92" s="9">
        <f t="shared" si="91"/>
        <v>2.3873737500000001</v>
      </c>
      <c r="S92" s="13">
        <f t="shared" si="92"/>
        <v>0.19716757945651173</v>
      </c>
      <c r="T92" s="2">
        <f t="shared" si="93"/>
        <v>0.51</v>
      </c>
      <c r="U92" s="14">
        <f t="shared" si="94"/>
        <v>0.10055546552282098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6.065447285513053E-2</v>
      </c>
      <c r="AK92" s="9">
        <f t="shared" si="96"/>
        <v>10.4025</v>
      </c>
      <c r="AL92" s="1">
        <f t="shared" si="97"/>
        <v>0.45</v>
      </c>
      <c r="AM92" s="17">
        <f t="shared" si="98"/>
        <v>59459.916666666664</v>
      </c>
      <c r="AN92" s="1">
        <f t="shared" si="99"/>
        <v>375167192.4959079</v>
      </c>
    </row>
    <row r="93" spans="1:48" x14ac:dyDescent="0.15">
      <c r="C93" s="7">
        <v>4</v>
      </c>
      <c r="D93" s="7">
        <f t="shared" si="100"/>
        <v>12.2662996060333</v>
      </c>
      <c r="E93" s="10">
        <f t="shared" si="101"/>
        <v>8.6897517250967695</v>
      </c>
      <c r="F93" s="7" t="s">
        <v>83</v>
      </c>
      <c r="G93" s="1">
        <v>5</v>
      </c>
      <c r="H93" s="9">
        <f t="shared" si="84"/>
        <v>12.2662996060333</v>
      </c>
      <c r="I93" s="9">
        <f t="shared" si="85"/>
        <v>285.41629960603325</v>
      </c>
      <c r="J93" s="9">
        <f t="shared" si="86"/>
        <v>8.0636520870685915E-2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18.005947666276903</v>
      </c>
      <c r="O93" s="9">
        <f t="shared" si="102"/>
        <v>6.2529564561198363</v>
      </c>
      <c r="P93" s="9">
        <f t="shared" si="89"/>
        <v>0.50421665377739744</v>
      </c>
      <c r="Q93" s="12">
        <f t="shared" si="90"/>
        <v>0.22689749419982885</v>
      </c>
      <c r="R93" s="9">
        <f t="shared" si="91"/>
        <v>2.3873737500000001</v>
      </c>
      <c r="S93" s="13">
        <f t="shared" si="92"/>
        <v>9.5040625373311927E-2</v>
      </c>
      <c r="T93" s="2">
        <f t="shared" si="93"/>
        <v>0.51</v>
      </c>
      <c r="U93" s="14">
        <f t="shared" si="94"/>
        <v>4.8470718940389082E-2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3.7524921760527311E-2</v>
      </c>
      <c r="AK93" s="9">
        <f t="shared" si="96"/>
        <v>10.4025</v>
      </c>
      <c r="AL93" s="1">
        <f t="shared" si="97"/>
        <v>0.45</v>
      </c>
      <c r="AM93" s="17">
        <f t="shared" si="98"/>
        <v>59459.916666666664</v>
      </c>
      <c r="AN93" s="1">
        <f t="shared" si="99"/>
        <v>232103567.68165067</v>
      </c>
    </row>
    <row r="94" spans="1:48" x14ac:dyDescent="0.15">
      <c r="C94" s="7">
        <v>5</v>
      </c>
      <c r="D94" s="7">
        <f t="shared" si="100"/>
        <v>18.137640658387099</v>
      </c>
      <c r="E94" s="10">
        <f t="shared" si="101"/>
        <v>12.2662996060333</v>
      </c>
      <c r="F94" s="7" t="s">
        <v>85</v>
      </c>
      <c r="G94" s="1">
        <v>6</v>
      </c>
      <c r="H94" s="9">
        <f t="shared" si="84"/>
        <v>18.137640658387099</v>
      </c>
      <c r="I94" s="9">
        <f t="shared" si="85"/>
        <v>291.28764065838709</v>
      </c>
      <c r="J94" s="9">
        <f t="shared" si="86"/>
        <v>0.16038506606506847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11.054014802342438</v>
      </c>
      <c r="P94" s="9">
        <f t="shared" si="89"/>
        <v>1.7728988943579367</v>
      </c>
      <c r="Q94" s="12">
        <f t="shared" si="90"/>
        <v>0.79780450246107149</v>
      </c>
      <c r="R94" s="9">
        <f t="shared" si="91"/>
        <v>2.3873737500000001</v>
      </c>
      <c r="S94" s="13">
        <f t="shared" si="92"/>
        <v>0.33417662503035878</v>
      </c>
      <c r="T94" s="2">
        <f t="shared" si="93"/>
        <v>0.51</v>
      </c>
      <c r="U94" s="14">
        <f t="shared" si="94"/>
        <v>0.17043007876548297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7.7513668747793127E-2</v>
      </c>
      <c r="AK94" s="9">
        <f t="shared" si="96"/>
        <v>10.4025</v>
      </c>
      <c r="AL94" s="1">
        <f t="shared" si="97"/>
        <v>0.45</v>
      </c>
      <c r="AM94" s="17">
        <f t="shared" si="98"/>
        <v>59459.916666666664</v>
      </c>
      <c r="AN94" s="1">
        <f t="shared" si="99"/>
        <v>479446677.47133058</v>
      </c>
    </row>
    <row r="95" spans="1:48" x14ac:dyDescent="0.15">
      <c r="C95" s="7">
        <v>6</v>
      </c>
      <c r="D95" s="7">
        <f t="shared" si="100"/>
        <v>20.538710339000001</v>
      </c>
      <c r="E95" s="10">
        <f t="shared" si="101"/>
        <v>18.137640658387099</v>
      </c>
      <c r="F95" s="7" t="s">
        <v>83</v>
      </c>
      <c r="G95" s="1">
        <v>7</v>
      </c>
      <c r="H95" s="9">
        <f t="shared" si="84"/>
        <v>20.538710339000001</v>
      </c>
      <c r="I95" s="9">
        <f t="shared" si="85"/>
        <v>293.68871033899995</v>
      </c>
      <c r="J95" s="9">
        <f t="shared" si="86"/>
        <v>0.21078943711742221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14.586390907984502</v>
      </c>
      <c r="P95" s="9">
        <f t="shared" si="89"/>
        <v>3.0746571290687381</v>
      </c>
      <c r="Q95" s="12">
        <f t="shared" si="90"/>
        <v>1.3835957080809322</v>
      </c>
      <c r="R95" s="9">
        <f t="shared" si="91"/>
        <v>2.3873737500000001</v>
      </c>
      <c r="S95" s="13">
        <f t="shared" si="92"/>
        <v>0.57954717315666737</v>
      </c>
      <c r="T95" s="2">
        <f t="shared" si="93"/>
        <v>0.51</v>
      </c>
      <c r="U95" s="14">
        <f t="shared" si="94"/>
        <v>0.29556905830990038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0.13556907108043498</v>
      </c>
      <c r="AK95" s="9">
        <f t="shared" si="96"/>
        <v>10.4025</v>
      </c>
      <c r="AL95" s="1">
        <f t="shared" si="97"/>
        <v>0.45</v>
      </c>
      <c r="AM95" s="17">
        <f t="shared" si="98"/>
        <v>59459.916666666664</v>
      </c>
      <c r="AN95" s="1">
        <f t="shared" si="99"/>
        <v>838537792.71981299</v>
      </c>
    </row>
    <row r="96" spans="1:48" x14ac:dyDescent="0.15">
      <c r="C96" s="7">
        <v>7</v>
      </c>
      <c r="D96" s="7">
        <f t="shared" si="100"/>
        <v>24.955709644838699</v>
      </c>
      <c r="E96" s="10">
        <f t="shared" si="101"/>
        <v>20.538710339000001</v>
      </c>
      <c r="F96" s="7" t="s">
        <v>83</v>
      </c>
      <c r="G96" s="1">
        <v>8</v>
      </c>
      <c r="H96" s="9">
        <f t="shared" si="84"/>
        <v>24.955709644838699</v>
      </c>
      <c r="I96" s="9">
        <f t="shared" si="85"/>
        <v>298.10570964483867</v>
      </c>
      <c r="J96" s="9">
        <f t="shared" si="86"/>
        <v>0.34449874990377549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16.817008778915763</v>
      </c>
      <c r="P96" s="9">
        <f t="shared" si="89"/>
        <v>5.7934385014572989</v>
      </c>
      <c r="Q96" s="12">
        <f t="shared" si="90"/>
        <v>2.6070473256557847</v>
      </c>
      <c r="R96" s="9">
        <f t="shared" si="91"/>
        <v>2.3873737500000001</v>
      </c>
      <c r="S96" s="13">
        <f t="shared" si="92"/>
        <v>1.092014740321152</v>
      </c>
      <c r="T96" s="2">
        <f t="shared" si="93"/>
        <v>0.51</v>
      </c>
      <c r="U96" s="14">
        <f t="shared" si="94"/>
        <v>0.55692751756378756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0.21436864654548196</v>
      </c>
      <c r="AK96" s="9">
        <f t="shared" si="96"/>
        <v>10.4025</v>
      </c>
      <c r="AL96" s="1">
        <f t="shared" si="97"/>
        <v>0.45</v>
      </c>
      <c r="AM96" s="17">
        <f t="shared" si="98"/>
        <v>59459.916666666664</v>
      </c>
      <c r="AN96" s="1">
        <f t="shared" si="99"/>
        <v>1325938211.9386981</v>
      </c>
    </row>
    <row r="97" spans="1:50" x14ac:dyDescent="0.15">
      <c r="C97" s="7">
        <v>8</v>
      </c>
      <c r="D97" s="7">
        <f t="shared" si="100"/>
        <v>24.609847289677401</v>
      </c>
      <c r="E97" s="10">
        <f t="shared" si="101"/>
        <v>24.955709644838699</v>
      </c>
      <c r="F97" s="7" t="s">
        <v>83</v>
      </c>
      <c r="G97" s="1">
        <v>9</v>
      </c>
      <c r="H97" s="9">
        <f t="shared" si="84"/>
        <v>24.609847289677401</v>
      </c>
      <c r="I97" s="9">
        <f t="shared" si="85"/>
        <v>297.7598472896774</v>
      </c>
      <c r="J97" s="9">
        <f t="shared" si="86"/>
        <v>0.33167373022822028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16.328845277458466</v>
      </c>
      <c r="P97" s="9">
        <f t="shared" si="89"/>
        <v>5.4158490234941077</v>
      </c>
      <c r="Q97" s="12">
        <f t="shared" si="90"/>
        <v>2.4371320605723485</v>
      </c>
      <c r="R97" s="9">
        <f t="shared" si="91"/>
        <v>2.3873737500000001</v>
      </c>
      <c r="S97" s="13">
        <f t="shared" si="92"/>
        <v>1.0208422793340792</v>
      </c>
      <c r="T97" s="2">
        <f t="shared" si="93"/>
        <v>0.51</v>
      </c>
      <c r="U97" s="14">
        <f t="shared" si="94"/>
        <v>0.52062956246038039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0.20342481308180468</v>
      </c>
      <c r="AK97" s="9">
        <f t="shared" si="96"/>
        <v>10.4025</v>
      </c>
      <c r="AL97" s="1">
        <f t="shared" si="97"/>
        <v>0.45</v>
      </c>
      <c r="AM97" s="17">
        <f t="shared" si="98"/>
        <v>59459.916666666664</v>
      </c>
      <c r="AN97" s="1">
        <f t="shared" si="99"/>
        <v>1258247123.6735847</v>
      </c>
    </row>
    <row r="98" spans="1:50" x14ac:dyDescent="0.15">
      <c r="C98" s="7">
        <v>9</v>
      </c>
      <c r="D98" s="7">
        <f t="shared" si="100"/>
        <v>21.9415288556667</v>
      </c>
      <c r="E98" s="10">
        <f t="shared" si="101"/>
        <v>24.609847289677401</v>
      </c>
      <c r="F98" s="7" t="s">
        <v>83</v>
      </c>
      <c r="G98" s="1">
        <v>10</v>
      </c>
      <c r="H98" s="9">
        <f t="shared" si="84"/>
        <v>21.9415288556667</v>
      </c>
      <c r="I98" s="9">
        <f t="shared" si="85"/>
        <v>295.0915288556667</v>
      </c>
      <c r="J98" s="9">
        <f t="shared" si="86"/>
        <v>0.24677226146685474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16.218271253964357</v>
      </c>
      <c r="P98" s="9">
        <f t="shared" si="89"/>
        <v>4.0022194744236668</v>
      </c>
      <c r="Q98" s="12">
        <f t="shared" si="90"/>
        <v>1.8009987634906501</v>
      </c>
      <c r="R98" s="9">
        <f t="shared" si="91"/>
        <v>2.3873737500000001</v>
      </c>
      <c r="S98" s="13">
        <f t="shared" si="92"/>
        <v>0.75438492338732055</v>
      </c>
      <c r="T98" s="2">
        <f t="shared" si="93"/>
        <v>0.51</v>
      </c>
      <c r="U98" s="14">
        <f t="shared" si="94"/>
        <v>0.38473631092753346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0.15924699774465134</v>
      </c>
      <c r="AK98" s="9">
        <f t="shared" si="96"/>
        <v>10.4025</v>
      </c>
      <c r="AL98" s="1">
        <f t="shared" si="97"/>
        <v>0.45</v>
      </c>
      <c r="AM98" s="17">
        <f t="shared" si="98"/>
        <v>59459.916666666664</v>
      </c>
      <c r="AN98" s="1">
        <f t="shared" si="99"/>
        <v>984993294.72302032</v>
      </c>
    </row>
    <row r="99" spans="1:50" x14ac:dyDescent="0.15">
      <c r="C99" s="7">
        <v>10</v>
      </c>
      <c r="D99" s="7">
        <f t="shared" si="100"/>
        <v>15.979237128064501</v>
      </c>
      <c r="E99" s="10">
        <f t="shared" si="101"/>
        <v>21.9415288556667</v>
      </c>
      <c r="F99" s="7" t="s">
        <v>83</v>
      </c>
      <c r="G99" s="1">
        <v>11</v>
      </c>
      <c r="H99" s="9">
        <f t="shared" si="84"/>
        <v>15.979237128064501</v>
      </c>
      <c r="I99" s="9">
        <f t="shared" si="85"/>
        <v>289.12923712806446</v>
      </c>
      <c r="J99" s="9">
        <f t="shared" si="86"/>
        <v>0.12496590468663135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11.605249190563656</v>
      </c>
      <c r="O99" s="9">
        <f t="shared" si="102"/>
        <v>5.9160775889770303</v>
      </c>
      <c r="P99" s="9">
        <f t="shared" si="89"/>
        <v>0.73930798810281939</v>
      </c>
      <c r="Q99" s="12">
        <f t="shared" si="90"/>
        <v>0.33268859464626871</v>
      </c>
      <c r="R99" s="9">
        <f t="shared" si="91"/>
        <v>2.3873737500000001</v>
      </c>
      <c r="S99" s="13">
        <f t="shared" si="92"/>
        <v>0.13935337717702087</v>
      </c>
      <c r="T99" s="2">
        <f t="shared" si="93"/>
        <v>0.51</v>
      </c>
      <c r="U99" s="14">
        <f t="shared" si="94"/>
        <v>7.1070222360280641E-2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5.1764672041624618E-2</v>
      </c>
      <c r="AK99" s="9">
        <f t="shared" si="96"/>
        <v>10.4025</v>
      </c>
      <c r="AL99" s="1">
        <f t="shared" si="97"/>
        <v>0.45</v>
      </c>
      <c r="AM99" s="17">
        <f t="shared" si="98"/>
        <v>59459.916666666664</v>
      </c>
      <c r="AN99" s="1">
        <f t="shared" si="99"/>
        <v>320180949.00786906</v>
      </c>
    </row>
    <row r="100" spans="1:50" x14ac:dyDescent="0.15">
      <c r="C100" s="7">
        <v>11</v>
      </c>
      <c r="D100" s="7">
        <f t="shared" si="100"/>
        <v>12.618631112633301</v>
      </c>
      <c r="E100" s="10">
        <f t="shared" si="101"/>
        <v>15.979237128064501</v>
      </c>
      <c r="F100" s="7" t="s">
        <v>85</v>
      </c>
      <c r="G100" s="1">
        <v>12</v>
      </c>
      <c r="H100" s="9">
        <f t="shared" si="84"/>
        <v>12.618631112633301</v>
      </c>
      <c r="I100" s="9">
        <f t="shared" si="85"/>
        <v>285.76863111263327</v>
      </c>
      <c r="J100" s="9">
        <f t="shared" si="86"/>
        <v>8.410046616104494E-2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10.482044600874211</v>
      </c>
      <c r="P100" s="9">
        <f t="shared" si="89"/>
        <v>0.88154483725438537</v>
      </c>
      <c r="Q100" s="12">
        <f t="shared" si="90"/>
        <v>0.39669517676447341</v>
      </c>
      <c r="R100" s="9">
        <f t="shared" si="91"/>
        <v>2.3873737500000001</v>
      </c>
      <c r="S100" s="13">
        <f t="shared" si="92"/>
        <v>0.166163834533438</v>
      </c>
      <c r="T100" s="2">
        <f t="shared" si="93"/>
        <v>0.51</v>
      </c>
      <c r="U100" s="14">
        <f t="shared" si="94"/>
        <v>8.4743555612053378E-2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5.5887182017034097E-2</v>
      </c>
      <c r="AK100" s="9">
        <f t="shared" si="96"/>
        <v>10.4025</v>
      </c>
      <c r="AL100" s="1">
        <f t="shared" si="97"/>
        <v>0.45</v>
      </c>
      <c r="AM100" s="17">
        <f t="shared" si="98"/>
        <v>59459.916666666664</v>
      </c>
      <c r="AN100" s="1">
        <f t="shared" si="99"/>
        <v>345679983.46827531</v>
      </c>
      <c r="AO100" s="1">
        <f>SUM(AN89:AN100)</f>
        <v>6942196791.5913115</v>
      </c>
    </row>
    <row r="101" spans="1:50" x14ac:dyDescent="0.15">
      <c r="C101" s="7">
        <v>12</v>
      </c>
      <c r="D101" s="7">
        <f t="shared" si="100"/>
        <v>7.0033465714193497</v>
      </c>
      <c r="E101" s="10">
        <f t="shared" si="101"/>
        <v>12.618631112633301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7.1300825968064503</v>
      </c>
      <c r="E105" s="7"/>
      <c r="F105" s="7"/>
      <c r="G105" s="1">
        <v>1</v>
      </c>
      <c r="H105" s="9">
        <f t="shared" ref="H105:H116" si="103">E106</f>
        <v>7.1300825968064503</v>
      </c>
      <c r="I105" s="9">
        <f t="shared" ref="I105:I116" si="104">H105+273.15</f>
        <v>280.28008259680644</v>
      </c>
      <c r="J105" s="9">
        <f t="shared" ref="J105:J116" si="105">EXP(($C$15*(I105-$C$13))/($C$16*I105*$C$13))</f>
        <v>4.3154904213640134E-2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2.7959639881580355E-2</v>
      </c>
      <c r="Q105" s="12">
        <f t="shared" ref="Q105:Q116" si="109">P105*$B$107</f>
        <v>8.3878919644741062E-3</v>
      </c>
      <c r="R105" s="9">
        <f t="shared" ref="R105:R116" si="110">L105*$B$107</f>
        <v>0.19436706250000002</v>
      </c>
      <c r="S105" s="13">
        <f t="shared" ref="S105:S116" si="111">Q105/R105</f>
        <v>4.3154904213640134E-2</v>
      </c>
      <c r="T105" s="2">
        <f t="shared" ref="T105:T116" si="112">$B$106/100</f>
        <v>0.01</v>
      </c>
      <c r="U105" s="14">
        <f t="shared" ref="U105:U116" si="113">S105*T105</f>
        <v>4.3154904213640134E-4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5.921549042136401E-3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1240.5833333333333</v>
      </c>
      <c r="AX105" s="1">
        <f t="shared" ref="AX105:AX116" si="120">AW105*10000*AV105*0.67*AU105*AT105</f>
        <v>956662.4914976916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6.1383469350645203</v>
      </c>
      <c r="E106" s="10">
        <f t="shared" ref="E106:E117" si="122">D105</f>
        <v>7.1300825968064503</v>
      </c>
      <c r="F106" s="7" t="s">
        <v>83</v>
      </c>
      <c r="G106" s="1">
        <v>2</v>
      </c>
      <c r="H106" s="9">
        <f t="shared" si="103"/>
        <v>6.1383469350645203</v>
      </c>
      <c r="I106" s="9">
        <f t="shared" si="104"/>
        <v>279.28834693506451</v>
      </c>
      <c r="J106" s="9">
        <f t="shared" si="105"/>
        <v>3.814666204634317E-2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1.2678207767850864</v>
      </c>
      <c r="P106" s="9">
        <f t="shared" si="108"/>
        <v>4.8363130707352972E-2</v>
      </c>
      <c r="Q106" s="12">
        <f t="shared" si="109"/>
        <v>1.450893921220589E-2</v>
      </c>
      <c r="R106" s="9">
        <f t="shared" si="110"/>
        <v>0.19436706250000002</v>
      </c>
      <c r="S106" s="13">
        <f t="shared" si="111"/>
        <v>7.4647108546006286E-2</v>
      </c>
      <c r="T106" s="2">
        <f t="shared" si="112"/>
        <v>0.01</v>
      </c>
      <c r="U106" s="14">
        <f t="shared" si="113"/>
        <v>7.4647108546006292E-4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6.236471085460063E-3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1240.5833333333333</v>
      </c>
      <c r="AX106" s="1">
        <f t="shared" si="120"/>
        <v>1007540.0751248406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6.3174034512142896</v>
      </c>
      <c r="E107" s="10">
        <f t="shared" si="122"/>
        <v>6.1383469350645203</v>
      </c>
      <c r="F107" s="7" t="s">
        <v>83</v>
      </c>
      <c r="G107" s="1">
        <v>3</v>
      </c>
      <c r="H107" s="9">
        <f t="shared" si="103"/>
        <v>6.3174034512142896</v>
      </c>
      <c r="I107" s="9">
        <f t="shared" si="104"/>
        <v>279.4674034512143</v>
      </c>
      <c r="J107" s="9">
        <f t="shared" si="105"/>
        <v>3.900832590018246E-2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1.8673478544110671</v>
      </c>
      <c r="P107" s="9">
        <f t="shared" si="108"/>
        <v>7.2842113673873374E-2</v>
      </c>
      <c r="Q107" s="12">
        <f t="shared" si="109"/>
        <v>2.1852634102162011E-2</v>
      </c>
      <c r="R107" s="9">
        <f t="shared" si="110"/>
        <v>0.19436706250000002</v>
      </c>
      <c r="S107" s="13">
        <f t="shared" si="111"/>
        <v>0.11242971839512164</v>
      </c>
      <c r="T107" s="2">
        <f t="shared" si="112"/>
        <v>0.01</v>
      </c>
      <c r="U107" s="14">
        <f t="shared" si="113"/>
        <v>1.1242971839512165E-3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6.6142971839512161E-3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1240.5833333333333</v>
      </c>
      <c r="AX107" s="1">
        <f t="shared" si="120"/>
        <v>1068580.1938781242</v>
      </c>
    </row>
    <row r="108" spans="1:50" x14ac:dyDescent="0.15">
      <c r="C108" s="7">
        <v>3</v>
      </c>
      <c r="D108" s="7">
        <f t="shared" si="121"/>
        <v>8.6897517250967695</v>
      </c>
      <c r="E108" s="10">
        <f t="shared" si="122"/>
        <v>6.3174034512142896</v>
      </c>
      <c r="F108" s="7" t="s">
        <v>83</v>
      </c>
      <c r="G108" s="1">
        <v>4</v>
      </c>
      <c r="H108" s="9">
        <f t="shared" si="103"/>
        <v>8.6897517250967695</v>
      </c>
      <c r="I108" s="9">
        <f t="shared" si="104"/>
        <v>281.83975172509673</v>
      </c>
      <c r="J108" s="9">
        <f t="shared" si="105"/>
        <v>5.2302307567809403E-2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2.4423959490705269</v>
      </c>
      <c r="P108" s="9">
        <f t="shared" si="108"/>
        <v>0.12774294413065845</v>
      </c>
      <c r="Q108" s="12">
        <f t="shared" si="109"/>
        <v>3.8322883239197532E-2</v>
      </c>
      <c r="R108" s="9">
        <f t="shared" si="110"/>
        <v>0.19436706250000002</v>
      </c>
      <c r="S108" s="13">
        <f t="shared" si="111"/>
        <v>0.1971675794565117</v>
      </c>
      <c r="T108" s="2">
        <f t="shared" si="112"/>
        <v>0.01</v>
      </c>
      <c r="U108" s="14">
        <f t="shared" si="113"/>
        <v>1.9716757945651168E-3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7.4616757945651169E-3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1240.5833333333333</v>
      </c>
      <c r="AX108" s="1">
        <f t="shared" si="120"/>
        <v>1205479.3949323259</v>
      </c>
    </row>
    <row r="109" spans="1:50" x14ac:dyDescent="0.15">
      <c r="C109" s="7">
        <v>4</v>
      </c>
      <c r="D109" s="7">
        <f t="shared" si="121"/>
        <v>12.2662996060333</v>
      </c>
      <c r="E109" s="10">
        <f t="shared" si="122"/>
        <v>8.6897517250967695</v>
      </c>
      <c r="F109" s="7" t="s">
        <v>83</v>
      </c>
      <c r="G109" s="1">
        <v>5</v>
      </c>
      <c r="H109" s="9">
        <f t="shared" si="103"/>
        <v>12.2662996060333</v>
      </c>
      <c r="I109" s="9">
        <f t="shared" si="104"/>
        <v>285.41629960603325</v>
      </c>
      <c r="J109" s="9">
        <f t="shared" si="105"/>
        <v>8.0636520870685915E-2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2.1989203546928748</v>
      </c>
      <c r="O109" s="9">
        <f t="shared" si="123"/>
        <v>0.76362285858032708</v>
      </c>
      <c r="P109" s="9">
        <f t="shared" si="108"/>
        <v>6.1575890573245383E-2</v>
      </c>
      <c r="Q109" s="12">
        <f t="shared" si="109"/>
        <v>1.8472767171973613E-2</v>
      </c>
      <c r="R109" s="9">
        <f t="shared" si="110"/>
        <v>0.19436706250000002</v>
      </c>
      <c r="S109" s="13">
        <f t="shared" si="111"/>
        <v>9.5040625373311954E-2</v>
      </c>
      <c r="T109" s="2">
        <f t="shared" si="112"/>
        <v>0.01</v>
      </c>
      <c r="U109" s="14">
        <f t="shared" si="113"/>
        <v>9.5040625373311958E-4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6.4404062537331197E-3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1240.5833333333333</v>
      </c>
      <c r="AX109" s="1">
        <f t="shared" si="120"/>
        <v>1040487.0497755336</v>
      </c>
    </row>
    <row r="110" spans="1:50" x14ac:dyDescent="0.15">
      <c r="C110" s="7">
        <v>5</v>
      </c>
      <c r="D110" s="7">
        <f t="shared" si="121"/>
        <v>18.137640658387099</v>
      </c>
      <c r="E110" s="10">
        <f t="shared" si="122"/>
        <v>12.2662996060333</v>
      </c>
      <c r="F110" s="7" t="s">
        <v>85</v>
      </c>
      <c r="G110" s="1">
        <v>6</v>
      </c>
      <c r="H110" s="9">
        <f t="shared" si="103"/>
        <v>18.137640658387099</v>
      </c>
      <c r="I110" s="9">
        <f t="shared" si="104"/>
        <v>291.28764065838709</v>
      </c>
      <c r="J110" s="9">
        <f t="shared" si="105"/>
        <v>0.16038506606506847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1.3499371763404153</v>
      </c>
      <c r="P110" s="9">
        <f t="shared" si="108"/>
        <v>0.21650976321104951</v>
      </c>
      <c r="Q110" s="12">
        <f t="shared" si="109"/>
        <v>6.4952928963314852E-2</v>
      </c>
      <c r="R110" s="9">
        <f t="shared" si="110"/>
        <v>0.19436706250000002</v>
      </c>
      <c r="S110" s="13">
        <f t="shared" si="111"/>
        <v>0.33417662503035894</v>
      </c>
      <c r="T110" s="2">
        <f t="shared" si="112"/>
        <v>0.01</v>
      </c>
      <c r="U110" s="14">
        <f t="shared" si="113"/>
        <v>3.3417662503035894E-3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8.8317662503035882E-3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1240.5833333333333</v>
      </c>
      <c r="AX110" s="1">
        <f t="shared" si="120"/>
        <v>1426825.8939036641</v>
      </c>
    </row>
    <row r="111" spans="1:50" x14ac:dyDescent="0.15">
      <c r="C111" s="7">
        <v>6</v>
      </c>
      <c r="D111" s="7">
        <f t="shared" si="121"/>
        <v>20.538710339000001</v>
      </c>
      <c r="E111" s="10">
        <f t="shared" si="122"/>
        <v>18.137640658387099</v>
      </c>
      <c r="F111" s="7" t="s">
        <v>83</v>
      </c>
      <c r="G111" s="1">
        <v>7</v>
      </c>
      <c r="H111" s="9">
        <f t="shared" si="103"/>
        <v>20.538710339000001</v>
      </c>
      <c r="I111" s="9">
        <f t="shared" si="104"/>
        <v>293.68871033899995</v>
      </c>
      <c r="J111" s="9">
        <f t="shared" si="105"/>
        <v>0.21078943711742221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1.7813176214626993</v>
      </c>
      <c r="P111" s="9">
        <f t="shared" si="108"/>
        <v>0.37548293875546773</v>
      </c>
      <c r="Q111" s="12">
        <f t="shared" si="109"/>
        <v>0.11264488162664031</v>
      </c>
      <c r="R111" s="9">
        <f t="shared" si="110"/>
        <v>0.19436706250000002</v>
      </c>
      <c r="S111" s="13">
        <f t="shared" si="111"/>
        <v>0.57954717315666737</v>
      </c>
      <c r="T111" s="2">
        <f t="shared" si="112"/>
        <v>0.01</v>
      </c>
      <c r="U111" s="14">
        <f t="shared" si="113"/>
        <v>5.7954717315666735E-3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2.0695471731566675E-2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1240.5833333333333</v>
      </c>
      <c r="AX111" s="1">
        <f t="shared" si="120"/>
        <v>3343480.1280135321</v>
      </c>
    </row>
    <row r="112" spans="1:50" x14ac:dyDescent="0.15">
      <c r="C112" s="7">
        <v>7</v>
      </c>
      <c r="D112" s="7">
        <f t="shared" si="121"/>
        <v>24.955709644838699</v>
      </c>
      <c r="E112" s="10">
        <f t="shared" si="122"/>
        <v>20.538710339000001</v>
      </c>
      <c r="F112" s="7" t="s">
        <v>83</v>
      </c>
      <c r="G112" s="1">
        <v>8</v>
      </c>
      <c r="H112" s="9">
        <f t="shared" si="103"/>
        <v>24.955709644838699</v>
      </c>
      <c r="I112" s="9">
        <f t="shared" si="104"/>
        <v>298.10570964483867</v>
      </c>
      <c r="J112" s="9">
        <f t="shared" si="105"/>
        <v>0.34449874990377549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2.0537248910405648</v>
      </c>
      <c r="P112" s="9">
        <f t="shared" si="108"/>
        <v>0.70750565760974204</v>
      </c>
      <c r="Q112" s="12">
        <f t="shared" si="109"/>
        <v>0.21225169728292262</v>
      </c>
      <c r="R112" s="9">
        <f t="shared" si="110"/>
        <v>0.19436706250000002</v>
      </c>
      <c r="S112" s="13">
        <f t="shared" si="111"/>
        <v>1.092014740321152</v>
      </c>
      <c r="T112" s="2">
        <f t="shared" si="112"/>
        <v>0.01</v>
      </c>
      <c r="U112" s="14">
        <f t="shared" si="113"/>
        <v>1.092014740321152E-2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2.5820147403211521E-2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1240.5833333333333</v>
      </c>
      <c r="AX112" s="1">
        <f t="shared" si="120"/>
        <v>4171402.8491237825</v>
      </c>
    </row>
    <row r="113" spans="1:53" x14ac:dyDescent="0.15">
      <c r="C113" s="7">
        <v>8</v>
      </c>
      <c r="D113" s="7">
        <f t="shared" si="121"/>
        <v>24.609847289677401</v>
      </c>
      <c r="E113" s="10">
        <f t="shared" si="122"/>
        <v>24.955709644838699</v>
      </c>
      <c r="F113" s="7" t="s">
        <v>83</v>
      </c>
      <c r="G113" s="1">
        <v>9</v>
      </c>
      <c r="H113" s="9">
        <f t="shared" si="103"/>
        <v>24.609847289677401</v>
      </c>
      <c r="I113" s="9">
        <f t="shared" si="104"/>
        <v>297.7598472896774</v>
      </c>
      <c r="J113" s="9">
        <f t="shared" si="105"/>
        <v>0.33167373022822028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1.9941094417641563</v>
      </c>
      <c r="P113" s="9">
        <f t="shared" si="108"/>
        <v>0.66139371703323169</v>
      </c>
      <c r="Q113" s="12">
        <f t="shared" si="109"/>
        <v>0.19841811510996951</v>
      </c>
      <c r="R113" s="9">
        <f t="shared" si="110"/>
        <v>0.19436706250000002</v>
      </c>
      <c r="S113" s="13">
        <f t="shared" si="111"/>
        <v>1.0208422793340794</v>
      </c>
      <c r="T113" s="2">
        <f t="shared" si="112"/>
        <v>0.01</v>
      </c>
      <c r="U113" s="14">
        <f t="shared" si="113"/>
        <v>1.0208422793340794E-2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2.5108422793340794E-2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1240.5833333333333</v>
      </c>
      <c r="AX113" s="1">
        <f t="shared" si="120"/>
        <v>4056419.3821805613</v>
      </c>
    </row>
    <row r="114" spans="1:53" x14ac:dyDescent="0.15">
      <c r="C114" s="7">
        <v>9</v>
      </c>
      <c r="D114" s="7">
        <f t="shared" si="121"/>
        <v>21.9415288556667</v>
      </c>
      <c r="E114" s="10">
        <f t="shared" si="122"/>
        <v>24.609847289677401</v>
      </c>
      <c r="F114" s="7" t="s">
        <v>83</v>
      </c>
      <c r="G114" s="1">
        <v>10</v>
      </c>
      <c r="H114" s="9">
        <f t="shared" si="103"/>
        <v>21.9415288556667</v>
      </c>
      <c r="I114" s="9">
        <f t="shared" si="104"/>
        <v>295.0915288556667</v>
      </c>
      <c r="J114" s="9">
        <f t="shared" si="105"/>
        <v>0.24677226146685474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1.980605933064258</v>
      </c>
      <c r="P114" s="9">
        <f t="shared" si="108"/>
        <v>0.48875860517693687</v>
      </c>
      <c r="Q114" s="12">
        <f t="shared" si="109"/>
        <v>0.14662758155308106</v>
      </c>
      <c r="R114" s="9">
        <f t="shared" si="110"/>
        <v>0.19436706250000002</v>
      </c>
      <c r="S114" s="13">
        <f t="shared" si="111"/>
        <v>0.75438492338732055</v>
      </c>
      <c r="T114" s="2">
        <f t="shared" si="112"/>
        <v>0.01</v>
      </c>
      <c r="U114" s="14">
        <f t="shared" si="113"/>
        <v>7.5438492338732056E-3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2.2443849233873207E-2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1240.5833333333333</v>
      </c>
      <c r="AX114" s="1">
        <f t="shared" si="120"/>
        <v>3625941.2147212811</v>
      </c>
    </row>
    <row r="115" spans="1:53" x14ac:dyDescent="0.15">
      <c r="C115" s="7">
        <v>10</v>
      </c>
      <c r="D115" s="7">
        <f t="shared" si="121"/>
        <v>15.979237128064501</v>
      </c>
      <c r="E115" s="10">
        <f t="shared" si="122"/>
        <v>21.9415288556667</v>
      </c>
      <c r="F115" s="7" t="s">
        <v>83</v>
      </c>
      <c r="G115" s="1">
        <v>11</v>
      </c>
      <c r="H115" s="9">
        <f t="shared" si="103"/>
        <v>15.979237128064501</v>
      </c>
      <c r="I115" s="9">
        <f t="shared" si="104"/>
        <v>289.12923712806446</v>
      </c>
      <c r="J115" s="9">
        <f t="shared" si="105"/>
        <v>0.12496590468663135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1.417254961492955</v>
      </c>
      <c r="O115" s="9">
        <f t="shared" si="123"/>
        <v>0.72248257472769972</v>
      </c>
      <c r="P115" s="9">
        <f t="shared" si="108"/>
        <v>9.0285688571173736E-2</v>
      </c>
      <c r="Q115" s="12">
        <f t="shared" si="109"/>
        <v>2.7085706571352119E-2</v>
      </c>
      <c r="R115" s="9">
        <f t="shared" si="110"/>
        <v>0.19436706250000002</v>
      </c>
      <c r="S115" s="13">
        <f t="shared" si="111"/>
        <v>0.13935337717702101</v>
      </c>
      <c r="T115" s="2">
        <f t="shared" si="112"/>
        <v>0.01</v>
      </c>
      <c r="U115" s="14">
        <f t="shared" si="113"/>
        <v>1.3935337717702102E-3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6.8835337717702101E-3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1240.5833333333333</v>
      </c>
      <c r="AX115" s="1">
        <f t="shared" si="120"/>
        <v>1112077.0125437228</v>
      </c>
    </row>
    <row r="116" spans="1:53" x14ac:dyDescent="0.15">
      <c r="C116" s="7">
        <v>11</v>
      </c>
      <c r="D116" s="7">
        <f t="shared" si="121"/>
        <v>12.618631112633301</v>
      </c>
      <c r="E116" s="10">
        <f t="shared" si="122"/>
        <v>15.979237128064501</v>
      </c>
      <c r="F116" s="7" t="s">
        <v>85</v>
      </c>
      <c r="G116" s="1">
        <v>12</v>
      </c>
      <c r="H116" s="9">
        <f t="shared" si="103"/>
        <v>12.618631112633301</v>
      </c>
      <c r="I116" s="9">
        <f t="shared" si="104"/>
        <v>285.76863111263327</v>
      </c>
      <c r="J116" s="9">
        <f t="shared" si="105"/>
        <v>8.410046616104494E-2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1.2800870944898592</v>
      </c>
      <c r="P116" s="9">
        <f t="shared" si="108"/>
        <v>0.10765592137333474</v>
      </c>
      <c r="Q116" s="12">
        <f t="shared" si="109"/>
        <v>3.2296776412000419E-2</v>
      </c>
      <c r="R116" s="9">
        <f t="shared" si="110"/>
        <v>0.19436706250000002</v>
      </c>
      <c r="S116" s="13">
        <f t="shared" si="111"/>
        <v>0.16616383453343808</v>
      </c>
      <c r="T116" s="2">
        <f t="shared" si="112"/>
        <v>0.01</v>
      </c>
      <c r="U116" s="14">
        <f t="shared" si="113"/>
        <v>1.6616383453343809E-3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7.151638345334381E-3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1240.5833333333333</v>
      </c>
      <c r="AX116" s="1">
        <f t="shared" si="120"/>
        <v>1155390.9473777895</v>
      </c>
      <c r="AY116" s="1">
        <f>SUM(AX105:AX116)</f>
        <v>24170286.633072849</v>
      </c>
    </row>
    <row r="117" spans="1:53" x14ac:dyDescent="0.15">
      <c r="C117" s="7">
        <v>12</v>
      </c>
      <c r="D117" s="7">
        <f t="shared" si="121"/>
        <v>7.0033465714193497</v>
      </c>
      <c r="E117" s="10">
        <f t="shared" si="122"/>
        <v>12.618631112633301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7.1300825968064503</v>
      </c>
      <c r="E121" s="7"/>
      <c r="F121" s="7"/>
      <c r="G121" s="1">
        <v>1</v>
      </c>
      <c r="H121" s="9">
        <f t="shared" ref="H121:H132" si="124">E122</f>
        <v>7.1300825968064503</v>
      </c>
      <c r="I121" s="9">
        <f t="shared" ref="I121:I132" si="125">H121+273.15</f>
        <v>280.28008259680644</v>
      </c>
      <c r="J121" s="9">
        <f t="shared" ref="J121:J132" si="126">EXP(($C$15*(I121-$C$13))/($C$16*I121*$C$13))</f>
        <v>4.3154904213640134E-2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1.2286201229623346E-2</v>
      </c>
      <c r="Q121" s="12">
        <f t="shared" ref="Q121:Q132" si="130">P121*$B$123</f>
        <v>4.0544464057757044E-3</v>
      </c>
      <c r="R121" s="9">
        <f t="shared" ref="R121:R132" si="131">L121*$B$123</f>
        <v>9.3951000000000007E-2</v>
      </c>
      <c r="S121" s="13">
        <f t="shared" ref="S121:S132" si="132">Q121/R121</f>
        <v>4.3154904213640134E-2</v>
      </c>
      <c r="T121" s="2">
        <f t="shared" ref="T121:T132" si="133">$B$122/100</f>
        <v>0.01</v>
      </c>
      <c r="U121" s="14">
        <f t="shared" ref="U121:U132" si="134">S121*T121</f>
        <v>4.3154904213640134E-4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5.921549042136401E-3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1112</v>
      </c>
      <c r="AX121" s="1">
        <f t="shared" ref="AX121:AX132" si="141">AW121*10000*AV121*0.67*AU121*AT121</f>
        <v>414492.16669119126</v>
      </c>
      <c r="AZ121" s="1">
        <f t="shared" ref="AZ121:AZ132" si="142">$E$9/12</f>
        <v>1145.5833333333333</v>
      </c>
      <c r="BA121" s="1">
        <f t="shared" ref="BA121:BA132" si="143">AZ121*10000*AV121*0.67*AU121*AT121</f>
        <v>427010.1780203692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6.1383469350645203</v>
      </c>
      <c r="E122" s="10">
        <f t="shared" ref="E122:E133" si="145">D121</f>
        <v>7.1300825968064503</v>
      </c>
      <c r="F122" s="7" t="s">
        <v>83</v>
      </c>
      <c r="G122" s="1">
        <v>2</v>
      </c>
      <c r="H122" s="9">
        <f t="shared" si="124"/>
        <v>6.1383469350645203</v>
      </c>
      <c r="I122" s="9">
        <f t="shared" si="125"/>
        <v>279.28834693506451</v>
      </c>
      <c r="J122" s="9">
        <f t="shared" si="126"/>
        <v>3.814666204634317E-2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0.5571137987703767</v>
      </c>
      <c r="P122" s="9">
        <f t="shared" si="129"/>
        <v>2.1252031803047994E-2</v>
      </c>
      <c r="Q122" s="12">
        <f t="shared" si="130"/>
        <v>7.0131704950058384E-3</v>
      </c>
      <c r="R122" s="9">
        <f t="shared" si="131"/>
        <v>9.3951000000000007E-2</v>
      </c>
      <c r="S122" s="13">
        <f t="shared" si="132"/>
        <v>7.4647108546006299E-2</v>
      </c>
      <c r="T122" s="2">
        <f t="shared" si="133"/>
        <v>0.01</v>
      </c>
      <c r="U122" s="14">
        <f t="shared" si="134"/>
        <v>7.4647108546006303E-4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6.236471085460063E-3</v>
      </c>
      <c r="AU122" s="9">
        <f t="shared" si="138"/>
        <v>28.47</v>
      </c>
      <c r="AV122" s="1">
        <f t="shared" si="139"/>
        <v>0.33</v>
      </c>
      <c r="AW122" s="1">
        <f t="shared" si="140"/>
        <v>1112</v>
      </c>
      <c r="AX122" s="1">
        <f t="shared" si="141"/>
        <v>436535.84464559145</v>
      </c>
      <c r="AZ122" s="1">
        <f t="shared" si="142"/>
        <v>1145.5833333333333</v>
      </c>
      <c r="BA122" s="1">
        <f t="shared" si="143"/>
        <v>449719.59355088026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6.3174034512142896</v>
      </c>
      <c r="E123" s="10">
        <f t="shared" si="145"/>
        <v>6.1383469350645203</v>
      </c>
      <c r="F123" s="7" t="s">
        <v>83</v>
      </c>
      <c r="G123" s="1">
        <v>3</v>
      </c>
      <c r="H123" s="9">
        <f t="shared" si="124"/>
        <v>6.3174034512142896</v>
      </c>
      <c r="I123" s="9">
        <f t="shared" si="125"/>
        <v>279.4674034512143</v>
      </c>
      <c r="J123" s="9">
        <f t="shared" si="126"/>
        <v>3.900832590018246E-2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0.82056176696732863</v>
      </c>
      <c r="P123" s="9">
        <f t="shared" si="129"/>
        <v>3.2008740827091132E-2</v>
      </c>
      <c r="Q123" s="12">
        <f t="shared" si="130"/>
        <v>1.0562884472940074E-2</v>
      </c>
      <c r="R123" s="9">
        <f t="shared" si="131"/>
        <v>9.3951000000000007E-2</v>
      </c>
      <c r="S123" s="13">
        <f t="shared" si="132"/>
        <v>0.11242971839512164</v>
      </c>
      <c r="T123" s="2">
        <f t="shared" si="133"/>
        <v>0.01</v>
      </c>
      <c r="U123" s="14">
        <f t="shared" si="134"/>
        <v>1.1242971839512165E-3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6.6142971839512161E-3</v>
      </c>
      <c r="AU123" s="9">
        <f t="shared" si="138"/>
        <v>28.47</v>
      </c>
      <c r="AV123" s="1">
        <f t="shared" si="139"/>
        <v>0.33</v>
      </c>
      <c r="AW123" s="1">
        <f t="shared" si="140"/>
        <v>1112</v>
      </c>
      <c r="AX123" s="1">
        <f t="shared" si="141"/>
        <v>462982.63366679265</v>
      </c>
      <c r="AZ123" s="1">
        <f t="shared" si="142"/>
        <v>1145.5833333333333</v>
      </c>
      <c r="BA123" s="1">
        <f t="shared" si="143"/>
        <v>476965.09779806645</v>
      </c>
    </row>
    <row r="124" spans="1:53" x14ac:dyDescent="0.15">
      <c r="C124" s="7">
        <v>3</v>
      </c>
      <c r="D124" s="7">
        <f t="shared" si="144"/>
        <v>8.6897517250967695</v>
      </c>
      <c r="E124" s="10">
        <f t="shared" si="145"/>
        <v>6.3174034512142896</v>
      </c>
      <c r="F124" s="7" t="s">
        <v>83</v>
      </c>
      <c r="G124" s="1">
        <v>4</v>
      </c>
      <c r="H124" s="9">
        <f t="shared" si="124"/>
        <v>8.6897517250967695</v>
      </c>
      <c r="I124" s="9">
        <f t="shared" si="125"/>
        <v>281.83975172509673</v>
      </c>
      <c r="J124" s="9">
        <f t="shared" si="126"/>
        <v>5.2302307567809403E-2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1.0732530261402375</v>
      </c>
      <c r="P124" s="9">
        <f t="shared" si="129"/>
        <v>5.6133609871268891E-2</v>
      </c>
      <c r="Q124" s="12">
        <f t="shared" si="130"/>
        <v>1.8524091257518735E-2</v>
      </c>
      <c r="R124" s="9">
        <f t="shared" si="131"/>
        <v>9.3951000000000007E-2</v>
      </c>
      <c r="S124" s="13">
        <f t="shared" si="132"/>
        <v>0.19716757945651173</v>
      </c>
      <c r="T124" s="2">
        <f t="shared" si="133"/>
        <v>0.01</v>
      </c>
      <c r="U124" s="14">
        <f t="shared" si="134"/>
        <v>1.9716757945651173E-3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7.4616757945651169E-3</v>
      </c>
      <c r="AU124" s="9">
        <f t="shared" si="138"/>
        <v>28.47</v>
      </c>
      <c r="AV124" s="1">
        <f t="shared" si="139"/>
        <v>0.33</v>
      </c>
      <c r="AW124" s="1">
        <f t="shared" si="140"/>
        <v>1112</v>
      </c>
      <c r="AX124" s="1">
        <f t="shared" si="141"/>
        <v>522296.80869461747</v>
      </c>
      <c r="AZ124" s="1">
        <f t="shared" si="142"/>
        <v>1145.5833333333333</v>
      </c>
      <c r="BA124" s="1">
        <f t="shared" si="143"/>
        <v>538070.61069581134</v>
      </c>
    </row>
    <row r="125" spans="1:53" x14ac:dyDescent="0.15">
      <c r="C125" s="7">
        <v>4</v>
      </c>
      <c r="D125" s="7">
        <f t="shared" si="144"/>
        <v>12.2662996060333</v>
      </c>
      <c r="E125" s="10">
        <f t="shared" si="145"/>
        <v>8.6897517250967695</v>
      </c>
      <c r="F125" s="7" t="s">
        <v>83</v>
      </c>
      <c r="G125" s="1">
        <v>5</v>
      </c>
      <c r="H125" s="9">
        <f t="shared" si="124"/>
        <v>12.2662996060333</v>
      </c>
      <c r="I125" s="9">
        <f t="shared" si="125"/>
        <v>285.41629960603325</v>
      </c>
      <c r="J125" s="9">
        <f t="shared" si="126"/>
        <v>8.0636520870685915E-2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0.96626344545552034</v>
      </c>
      <c r="O125" s="9">
        <f t="shared" si="146"/>
        <v>0.33555597081344835</v>
      </c>
      <c r="P125" s="9">
        <f t="shared" si="129"/>
        <v>2.70580660437819E-2</v>
      </c>
      <c r="Q125" s="12">
        <f t="shared" si="130"/>
        <v>8.9291617944480279E-3</v>
      </c>
      <c r="R125" s="9">
        <f t="shared" si="131"/>
        <v>9.3951000000000007E-2</v>
      </c>
      <c r="S125" s="13">
        <f t="shared" si="132"/>
        <v>9.5040625373311913E-2</v>
      </c>
      <c r="T125" s="2">
        <f t="shared" si="133"/>
        <v>0.01</v>
      </c>
      <c r="U125" s="14">
        <f t="shared" si="134"/>
        <v>9.5040625373311914E-4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6.4404062537331197E-3</v>
      </c>
      <c r="AU125" s="9">
        <f t="shared" si="138"/>
        <v>28.47</v>
      </c>
      <c r="AV125" s="1">
        <f t="shared" si="139"/>
        <v>0.33</v>
      </c>
      <c r="AW125" s="1">
        <f t="shared" si="140"/>
        <v>1112</v>
      </c>
      <c r="AX125" s="1">
        <f t="shared" si="141"/>
        <v>450810.74622295558</v>
      </c>
      <c r="AZ125" s="1">
        <f t="shared" si="142"/>
        <v>1145.5833333333333</v>
      </c>
      <c r="BA125" s="1">
        <f t="shared" si="143"/>
        <v>464425.60913721303</v>
      </c>
    </row>
    <row r="126" spans="1:53" x14ac:dyDescent="0.15">
      <c r="C126" s="7">
        <v>5</v>
      </c>
      <c r="D126" s="7">
        <f t="shared" si="144"/>
        <v>18.137640658387099</v>
      </c>
      <c r="E126" s="10">
        <f t="shared" si="145"/>
        <v>12.2662996060333</v>
      </c>
      <c r="F126" s="7" t="s">
        <v>85</v>
      </c>
      <c r="G126" s="1">
        <v>6</v>
      </c>
      <c r="H126" s="9">
        <f t="shared" si="124"/>
        <v>18.137640658387099</v>
      </c>
      <c r="I126" s="9">
        <f t="shared" si="125"/>
        <v>291.28764065838709</v>
      </c>
      <c r="J126" s="9">
        <f t="shared" si="126"/>
        <v>0.16038506606506847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0.59319790476966638</v>
      </c>
      <c r="P126" s="9">
        <f t="shared" si="129"/>
        <v>9.5140085146143138E-2</v>
      </c>
      <c r="Q126" s="12">
        <f t="shared" si="130"/>
        <v>3.1396228098227237E-2</v>
      </c>
      <c r="R126" s="9">
        <f t="shared" si="131"/>
        <v>9.3951000000000007E-2</v>
      </c>
      <c r="S126" s="13">
        <f t="shared" si="132"/>
        <v>0.33417662503035878</v>
      </c>
      <c r="T126" s="2">
        <f t="shared" si="133"/>
        <v>0.01</v>
      </c>
      <c r="U126" s="14">
        <f t="shared" si="134"/>
        <v>3.3417662503035877E-3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8.8317662503035882E-3</v>
      </c>
      <c r="AU126" s="9">
        <f t="shared" si="138"/>
        <v>28.47</v>
      </c>
      <c r="AV126" s="1">
        <f t="shared" si="139"/>
        <v>0.33</v>
      </c>
      <c r="AW126" s="1">
        <f t="shared" si="140"/>
        <v>1112</v>
      </c>
      <c r="AX126" s="1">
        <f t="shared" si="141"/>
        <v>618199.37701263221</v>
      </c>
      <c r="AZ126" s="1">
        <f t="shared" si="142"/>
        <v>1145.5833333333333</v>
      </c>
      <c r="BA126" s="1">
        <f t="shared" si="143"/>
        <v>636869.5170707925</v>
      </c>
    </row>
    <row r="127" spans="1:53" x14ac:dyDescent="0.15">
      <c r="C127" s="7">
        <v>6</v>
      </c>
      <c r="D127" s="7">
        <f t="shared" si="144"/>
        <v>20.538710339000001</v>
      </c>
      <c r="E127" s="10">
        <f t="shared" si="145"/>
        <v>18.137640658387099</v>
      </c>
      <c r="F127" s="7" t="s">
        <v>83</v>
      </c>
      <c r="G127" s="1">
        <v>7</v>
      </c>
      <c r="H127" s="9">
        <f t="shared" si="124"/>
        <v>20.538710339000001</v>
      </c>
      <c r="I127" s="9">
        <f t="shared" si="125"/>
        <v>293.68871033899995</v>
      </c>
      <c r="J127" s="9">
        <f t="shared" si="126"/>
        <v>0.21078943711742221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0.78275781962352331</v>
      </c>
      <c r="P127" s="9">
        <f t="shared" si="129"/>
        <v>0.16499708019770318</v>
      </c>
      <c r="Q127" s="12">
        <f t="shared" si="130"/>
        <v>5.4449036465242052E-2</v>
      </c>
      <c r="R127" s="9">
        <f t="shared" si="131"/>
        <v>9.3951000000000007E-2</v>
      </c>
      <c r="S127" s="13">
        <f t="shared" si="132"/>
        <v>0.57954717315666726</v>
      </c>
      <c r="T127" s="2">
        <f t="shared" si="133"/>
        <v>0.01</v>
      </c>
      <c r="U127" s="14">
        <f t="shared" si="134"/>
        <v>5.7954717315666726E-3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2.0695471731566675E-2</v>
      </c>
      <c r="AU127" s="9">
        <f t="shared" si="138"/>
        <v>28.47</v>
      </c>
      <c r="AV127" s="1">
        <f t="shared" si="139"/>
        <v>0.33</v>
      </c>
      <c r="AW127" s="1">
        <f t="shared" si="140"/>
        <v>1112</v>
      </c>
      <c r="AX127" s="1">
        <f t="shared" si="141"/>
        <v>1448626.1715766394</v>
      </c>
      <c r="AZ127" s="1">
        <f t="shared" si="142"/>
        <v>1145.5833333333333</v>
      </c>
      <c r="BA127" s="1">
        <f t="shared" si="143"/>
        <v>1492375.8978315394</v>
      </c>
    </row>
    <row r="128" spans="1:53" x14ac:dyDescent="0.15">
      <c r="C128" s="7">
        <v>7</v>
      </c>
      <c r="D128" s="7">
        <f t="shared" si="144"/>
        <v>24.955709644838699</v>
      </c>
      <c r="E128" s="10">
        <f t="shared" si="145"/>
        <v>20.538710339000001</v>
      </c>
      <c r="F128" s="7" t="s">
        <v>83</v>
      </c>
      <c r="G128" s="1">
        <v>8</v>
      </c>
      <c r="H128" s="9">
        <f t="shared" si="124"/>
        <v>24.955709644838699</v>
      </c>
      <c r="I128" s="9">
        <f t="shared" si="125"/>
        <v>298.10570964483867</v>
      </c>
      <c r="J128" s="9">
        <f t="shared" si="126"/>
        <v>0.34449874990377549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0.90246073942582017</v>
      </c>
      <c r="P128" s="9">
        <f t="shared" si="129"/>
        <v>0.31089659656943192</v>
      </c>
      <c r="Q128" s="12">
        <f t="shared" si="130"/>
        <v>0.10259587686791254</v>
      </c>
      <c r="R128" s="9">
        <f t="shared" si="131"/>
        <v>9.3951000000000007E-2</v>
      </c>
      <c r="S128" s="13">
        <f t="shared" si="132"/>
        <v>1.0920147403211518</v>
      </c>
      <c r="T128" s="2">
        <f t="shared" si="133"/>
        <v>0.01</v>
      </c>
      <c r="U128" s="14">
        <f t="shared" si="134"/>
        <v>1.0920147403211518E-2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2.5820147403211521E-2</v>
      </c>
      <c r="AU128" s="9">
        <f t="shared" si="138"/>
        <v>28.47</v>
      </c>
      <c r="AV128" s="1">
        <f t="shared" si="139"/>
        <v>0.33</v>
      </c>
      <c r="AW128" s="1">
        <f t="shared" si="140"/>
        <v>1112</v>
      </c>
      <c r="AX128" s="1">
        <f t="shared" si="141"/>
        <v>1807339.3913126956</v>
      </c>
      <c r="AZ128" s="1">
        <f t="shared" si="142"/>
        <v>1145.5833333333333</v>
      </c>
      <c r="BA128" s="1">
        <f t="shared" si="143"/>
        <v>1861922.5578818666</v>
      </c>
    </row>
    <row r="129" spans="1:54" x14ac:dyDescent="0.15">
      <c r="C129" s="7">
        <v>8</v>
      </c>
      <c r="D129" s="7">
        <f t="shared" si="144"/>
        <v>24.609847289677401</v>
      </c>
      <c r="E129" s="10">
        <f t="shared" si="145"/>
        <v>24.955709644838699</v>
      </c>
      <c r="F129" s="7" t="s">
        <v>83</v>
      </c>
      <c r="G129" s="1">
        <v>9</v>
      </c>
      <c r="H129" s="9">
        <f t="shared" si="124"/>
        <v>24.609847289677401</v>
      </c>
      <c r="I129" s="9">
        <f t="shared" si="125"/>
        <v>297.7598472896774</v>
      </c>
      <c r="J129" s="9">
        <f t="shared" si="126"/>
        <v>0.33167373022822028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0.87626414285638821</v>
      </c>
      <c r="P129" s="9">
        <f t="shared" si="129"/>
        <v>0.29063379692641239</v>
      </c>
      <c r="Q129" s="12">
        <f t="shared" si="130"/>
        <v>9.590915298571609E-2</v>
      </c>
      <c r="R129" s="9">
        <f t="shared" si="131"/>
        <v>9.3951000000000007E-2</v>
      </c>
      <c r="S129" s="13">
        <f t="shared" si="132"/>
        <v>1.0208422793340792</v>
      </c>
      <c r="T129" s="2">
        <f t="shared" si="133"/>
        <v>0.01</v>
      </c>
      <c r="U129" s="14">
        <f t="shared" si="134"/>
        <v>1.0208422793340792E-2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2.5108422793340794E-2</v>
      </c>
      <c r="AU129" s="9">
        <f t="shared" si="138"/>
        <v>28.47</v>
      </c>
      <c r="AV129" s="1">
        <f t="shared" si="139"/>
        <v>0.33</v>
      </c>
      <c r="AW129" s="1">
        <f t="shared" si="140"/>
        <v>1112</v>
      </c>
      <c r="AX129" s="1">
        <f t="shared" si="141"/>
        <v>1757520.6237007789</v>
      </c>
      <c r="AZ129" s="1">
        <f t="shared" si="142"/>
        <v>1145.5833333333333</v>
      </c>
      <c r="BA129" s="1">
        <f t="shared" si="143"/>
        <v>1810599.2216737568</v>
      </c>
    </row>
    <row r="130" spans="1:54" x14ac:dyDescent="0.15">
      <c r="C130" s="7">
        <v>9</v>
      </c>
      <c r="D130" s="7">
        <f t="shared" si="144"/>
        <v>21.9415288556667</v>
      </c>
      <c r="E130" s="10">
        <f t="shared" si="145"/>
        <v>24.609847289677401</v>
      </c>
      <c r="F130" s="7" t="s">
        <v>83</v>
      </c>
      <c r="G130" s="1">
        <v>10</v>
      </c>
      <c r="H130" s="9">
        <f t="shared" si="124"/>
        <v>21.9415288556667</v>
      </c>
      <c r="I130" s="9">
        <f t="shared" si="125"/>
        <v>295.0915288556667</v>
      </c>
      <c r="J130" s="9">
        <f t="shared" si="126"/>
        <v>0.24677226146685474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0.87033034592997582</v>
      </c>
      <c r="P130" s="9">
        <f t="shared" si="129"/>
        <v>0.21477338768837012</v>
      </c>
      <c r="Q130" s="12">
        <f t="shared" si="130"/>
        <v>7.0875217937162144E-2</v>
      </c>
      <c r="R130" s="9">
        <f t="shared" si="131"/>
        <v>9.3951000000000007E-2</v>
      </c>
      <c r="S130" s="13">
        <f t="shared" si="132"/>
        <v>0.75438492338732044</v>
      </c>
      <c r="T130" s="2">
        <f t="shared" si="133"/>
        <v>0.01</v>
      </c>
      <c r="U130" s="14">
        <f t="shared" si="134"/>
        <v>7.5438492338732047E-3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2.2443849233873207E-2</v>
      </c>
      <c r="AU130" s="9">
        <f t="shared" si="138"/>
        <v>28.47</v>
      </c>
      <c r="AV130" s="1">
        <f t="shared" si="139"/>
        <v>0.33</v>
      </c>
      <c r="AW130" s="1">
        <f t="shared" si="140"/>
        <v>1112</v>
      </c>
      <c r="AX130" s="1">
        <f t="shared" si="141"/>
        <v>1571007.7940150329</v>
      </c>
      <c r="AZ130" s="1">
        <f t="shared" si="142"/>
        <v>1145.5833333333333</v>
      </c>
      <c r="BA130" s="1">
        <f t="shared" si="143"/>
        <v>1618453.5479859605</v>
      </c>
    </row>
    <row r="131" spans="1:54" x14ac:dyDescent="0.15">
      <c r="C131" s="7">
        <v>10</v>
      </c>
      <c r="D131" s="7">
        <f t="shared" si="144"/>
        <v>15.979237128064501</v>
      </c>
      <c r="E131" s="10">
        <f t="shared" si="145"/>
        <v>21.9415288556667</v>
      </c>
      <c r="F131" s="7" t="s">
        <v>83</v>
      </c>
      <c r="G131" s="1">
        <v>11</v>
      </c>
      <c r="H131" s="9">
        <f t="shared" si="124"/>
        <v>15.979237128064501</v>
      </c>
      <c r="I131" s="9">
        <f t="shared" si="125"/>
        <v>289.12923712806446</v>
      </c>
      <c r="J131" s="9">
        <f t="shared" si="126"/>
        <v>0.12496590468663135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0.62277911032952538</v>
      </c>
      <c r="O131" s="9">
        <f t="shared" si="146"/>
        <v>0.31747784791208022</v>
      </c>
      <c r="P131" s="9">
        <f t="shared" si="129"/>
        <v>3.9673906482297863E-2</v>
      </c>
      <c r="Q131" s="12">
        <f t="shared" si="130"/>
        <v>1.3092389139158295E-2</v>
      </c>
      <c r="R131" s="9">
        <f t="shared" si="131"/>
        <v>9.3951000000000007E-2</v>
      </c>
      <c r="S131" s="13">
        <f t="shared" si="132"/>
        <v>0.13935337717702095</v>
      </c>
      <c r="T131" s="2">
        <f t="shared" si="133"/>
        <v>0.01</v>
      </c>
      <c r="U131" s="14">
        <f t="shared" si="134"/>
        <v>1.3935337717702096E-3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6.8835337717702101E-3</v>
      </c>
      <c r="AU131" s="9">
        <f t="shared" si="138"/>
        <v>28.47</v>
      </c>
      <c r="AV131" s="1">
        <f t="shared" si="139"/>
        <v>0.33</v>
      </c>
      <c r="AW131" s="1">
        <f t="shared" si="140"/>
        <v>1112</v>
      </c>
      <c r="AX131" s="1">
        <f t="shared" si="141"/>
        <v>481828.45523198496</v>
      </c>
      <c r="AZ131" s="1">
        <f t="shared" si="142"/>
        <v>1145.5833333333333</v>
      </c>
      <c r="BA131" s="1">
        <f t="shared" si="143"/>
        <v>496380.07899236341</v>
      </c>
    </row>
    <row r="132" spans="1:54" x14ac:dyDescent="0.15">
      <c r="C132" s="7">
        <v>11</v>
      </c>
      <c r="D132" s="7">
        <f t="shared" si="144"/>
        <v>12.618631112633301</v>
      </c>
      <c r="E132" s="10">
        <f t="shared" si="145"/>
        <v>15.979237128064501</v>
      </c>
      <c r="F132" s="7" t="s">
        <v>85</v>
      </c>
      <c r="G132" s="1">
        <v>12</v>
      </c>
      <c r="H132" s="9">
        <f t="shared" si="124"/>
        <v>12.618631112633301</v>
      </c>
      <c r="I132" s="9">
        <f t="shared" si="125"/>
        <v>285.76863111263327</v>
      </c>
      <c r="J132" s="9">
        <f t="shared" si="126"/>
        <v>8.410046616104494E-2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0.56250394142978244</v>
      </c>
      <c r="P132" s="9">
        <f t="shared" si="129"/>
        <v>4.730684369166982E-2</v>
      </c>
      <c r="Q132" s="12">
        <f t="shared" si="130"/>
        <v>1.5611258418251041E-2</v>
      </c>
      <c r="R132" s="9">
        <f t="shared" si="131"/>
        <v>9.3951000000000007E-2</v>
      </c>
      <c r="S132" s="13">
        <f t="shared" si="132"/>
        <v>0.16616383453343805</v>
      </c>
      <c r="T132" s="2">
        <f t="shared" si="133"/>
        <v>0.01</v>
      </c>
      <c r="U132" s="14">
        <f t="shared" si="134"/>
        <v>1.6616383453343807E-3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7.151638345334381E-3</v>
      </c>
      <c r="AU132" s="9">
        <f t="shared" si="138"/>
        <v>28.47</v>
      </c>
      <c r="AV132" s="1">
        <f t="shared" si="139"/>
        <v>0.33</v>
      </c>
      <c r="AW132" s="1">
        <f t="shared" si="140"/>
        <v>1112</v>
      </c>
      <c r="AX132" s="1">
        <f t="shared" si="141"/>
        <v>500595.03890893748</v>
      </c>
      <c r="AY132" s="1">
        <f>SUM(AX121:AX132)</f>
        <v>10472235.051679851</v>
      </c>
      <c r="AZ132" s="1">
        <f t="shared" si="142"/>
        <v>1145.5833333333333</v>
      </c>
      <c r="BA132" s="1">
        <f t="shared" si="143"/>
        <v>515713.4292476892</v>
      </c>
      <c r="BB132" s="1">
        <f>SUM(BA121:BA132)</f>
        <v>10788505.339886308</v>
      </c>
    </row>
    <row r="133" spans="1:54" x14ac:dyDescent="0.15">
      <c r="C133" s="7">
        <v>12</v>
      </c>
      <c r="D133" s="7">
        <f t="shared" si="144"/>
        <v>7.0033465714193497</v>
      </c>
      <c r="E133" s="10">
        <f t="shared" si="145"/>
        <v>12.618631112633301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7.1300825968064503</v>
      </c>
      <c r="E136" s="7"/>
      <c r="F136" s="7"/>
      <c r="G136" s="1">
        <v>1</v>
      </c>
      <c r="H136" s="9">
        <f t="shared" ref="H136:H147" si="147">E137</f>
        <v>7.1300825968064503</v>
      </c>
      <c r="I136" s="9">
        <f t="shared" ref="I136:I147" si="148">H136+273.15</f>
        <v>280.28008259680644</v>
      </c>
      <c r="J136" s="9">
        <f t="shared" ref="J136:J147" si="149">EXP(($C$15*(I136-$C$13))/($C$16*I136*$C$13))</f>
        <v>4.3154904213640134E-2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3.2756640137313102E-2</v>
      </c>
      <c r="Q136" s="12">
        <f t="shared" ref="Q136:Q147" si="153">P136*$B$138</f>
        <v>8.516726435701406E-3</v>
      </c>
      <c r="R136" s="9">
        <f t="shared" ref="R136:R147" si="154">L136*$B$138</f>
        <v>0.19735245833333334</v>
      </c>
      <c r="S136" s="13">
        <f t="shared" ref="S136:S147" si="155">Q136/R136</f>
        <v>4.3154904213640134E-2</v>
      </c>
      <c r="T136" s="2">
        <f t="shared" ref="T136:T147" si="156">$B$137/100</f>
        <v>0.01</v>
      </c>
      <c r="U136" s="14">
        <f t="shared" ref="U136:U147" si="157">S136*T136</f>
        <v>4.3154904213640134E-4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5.921549042136401E-3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6.1383469350645203</v>
      </c>
      <c r="E137" s="10">
        <f t="shared" ref="E137:E148" si="166">D136</f>
        <v>7.1300825968064503</v>
      </c>
      <c r="F137" s="7" t="s">
        <v>83</v>
      </c>
      <c r="G137" s="1">
        <v>2</v>
      </c>
      <c r="H137" s="9">
        <f t="shared" si="147"/>
        <v>6.1383469350645203</v>
      </c>
      <c r="I137" s="9">
        <f t="shared" si="148"/>
        <v>279.28834693506451</v>
      </c>
      <c r="J137" s="9">
        <f t="shared" si="149"/>
        <v>3.814666204634317E-2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1.4853391931960203</v>
      </c>
      <c r="P137" s="9">
        <f t="shared" si="152"/>
        <v>5.666073222703661E-2</v>
      </c>
      <c r="Q137" s="12">
        <f t="shared" si="153"/>
        <v>1.4731790379029519E-2</v>
      </c>
      <c r="R137" s="9">
        <f t="shared" si="154"/>
        <v>0.19735245833333334</v>
      </c>
      <c r="S137" s="13">
        <f t="shared" si="155"/>
        <v>7.4647108546006299E-2</v>
      </c>
      <c r="T137" s="2">
        <f t="shared" si="156"/>
        <v>0.01</v>
      </c>
      <c r="U137" s="14">
        <f t="shared" si="157"/>
        <v>7.4647108546006303E-4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6.236471085460063E-3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6.3174034512142896</v>
      </c>
      <c r="E138" s="10">
        <f t="shared" si="166"/>
        <v>6.1383469350645203</v>
      </c>
      <c r="F138" s="7" t="s">
        <v>83</v>
      </c>
      <c r="G138" s="1">
        <v>3</v>
      </c>
      <c r="H138" s="9">
        <f t="shared" si="147"/>
        <v>6.3174034512142896</v>
      </c>
      <c r="I138" s="9">
        <f t="shared" si="148"/>
        <v>279.4674034512143</v>
      </c>
      <c r="J138" s="9">
        <f t="shared" si="149"/>
        <v>3.900832590018246E-2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2.1877263776356504</v>
      </c>
      <c r="P138" s="9">
        <f t="shared" si="152"/>
        <v>8.5339543519237088E-2</v>
      </c>
      <c r="Q138" s="12">
        <f t="shared" si="153"/>
        <v>2.2188281315001643E-2</v>
      </c>
      <c r="R138" s="9">
        <f t="shared" si="154"/>
        <v>0.19735245833333334</v>
      </c>
      <c r="S138" s="13">
        <f t="shared" si="155"/>
        <v>0.11242971839512163</v>
      </c>
      <c r="T138" s="2">
        <f t="shared" si="156"/>
        <v>0.01</v>
      </c>
      <c r="U138" s="14">
        <f t="shared" si="157"/>
        <v>1.1242971839512163E-3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6.6142971839512161E-3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8.6897517250967695</v>
      </c>
      <c r="E139" s="10">
        <f t="shared" si="166"/>
        <v>6.3174034512142896</v>
      </c>
      <c r="F139" s="7" t="s">
        <v>83</v>
      </c>
      <c r="G139" s="1">
        <v>4</v>
      </c>
      <c r="H139" s="9">
        <f t="shared" si="147"/>
        <v>8.6897517250967695</v>
      </c>
      <c r="I139" s="9">
        <f t="shared" si="148"/>
        <v>281.83975172509673</v>
      </c>
      <c r="J139" s="9">
        <f t="shared" si="149"/>
        <v>5.2302307567809403E-2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2.8614347507830802</v>
      </c>
      <c r="P139" s="9">
        <f t="shared" si="152"/>
        <v>0.1496596404206747</v>
      </c>
      <c r="Q139" s="12">
        <f t="shared" si="153"/>
        <v>3.8911506509375422E-2</v>
      </c>
      <c r="R139" s="9">
        <f t="shared" si="154"/>
        <v>0.19735245833333334</v>
      </c>
      <c r="S139" s="13">
        <f t="shared" si="155"/>
        <v>0.19716757945651173</v>
      </c>
      <c r="T139" s="2">
        <f t="shared" si="156"/>
        <v>0.01</v>
      </c>
      <c r="U139" s="14">
        <f t="shared" si="157"/>
        <v>1.9716757945651173E-3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7.4616757945651169E-3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12.2662996060333</v>
      </c>
      <c r="E140" s="10">
        <f t="shared" si="166"/>
        <v>8.6897517250967695</v>
      </c>
      <c r="F140" s="7" t="s">
        <v>83</v>
      </c>
      <c r="G140" s="1">
        <v>5</v>
      </c>
      <c r="H140" s="9">
        <f t="shared" si="147"/>
        <v>12.2662996060333</v>
      </c>
      <c r="I140" s="9">
        <f t="shared" si="148"/>
        <v>285.41629960603325</v>
      </c>
      <c r="J140" s="9">
        <f t="shared" si="149"/>
        <v>8.0636520870685915E-2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3.4708230270290725</v>
      </c>
      <c r="P140" s="9">
        <f t="shared" si="152"/>
        <v>0.27987509345748707</v>
      </c>
      <c r="Q140" s="12">
        <f t="shared" si="153"/>
        <v>7.2767524298946645E-2</v>
      </c>
      <c r="R140" s="9">
        <f t="shared" si="154"/>
        <v>0.19735245833333334</v>
      </c>
      <c r="S140" s="13">
        <f t="shared" si="155"/>
        <v>0.36871861092320646</v>
      </c>
      <c r="T140" s="2">
        <f t="shared" si="156"/>
        <v>0.01</v>
      </c>
      <c r="U140" s="14">
        <f t="shared" si="157"/>
        <v>3.6871861092320646E-3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9.1771861092320647E-3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18.137640658387099</v>
      </c>
      <c r="E141" s="10">
        <f t="shared" si="166"/>
        <v>12.2662996060333</v>
      </c>
      <c r="F141" s="7" t="s">
        <v>85</v>
      </c>
      <c r="G141" s="1">
        <v>6</v>
      </c>
      <c r="H141" s="9">
        <f t="shared" si="147"/>
        <v>18.137640658387099</v>
      </c>
      <c r="I141" s="9">
        <f t="shared" si="148"/>
        <v>291.28764065838709</v>
      </c>
      <c r="J141" s="9">
        <f t="shared" si="149"/>
        <v>0.16038506606506847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3.9499958502382522</v>
      </c>
      <c r="P141" s="9">
        <f t="shared" si="152"/>
        <v>0.63352034539720836</v>
      </c>
      <c r="Q141" s="12">
        <f t="shared" si="153"/>
        <v>0.16471528980327418</v>
      </c>
      <c r="R141" s="9">
        <f t="shared" si="154"/>
        <v>0.19735245833333334</v>
      </c>
      <c r="S141" s="13">
        <f t="shared" si="155"/>
        <v>0.83462497094951738</v>
      </c>
      <c r="T141" s="2">
        <f t="shared" si="156"/>
        <v>0.01</v>
      </c>
      <c r="U141" s="14">
        <f t="shared" si="157"/>
        <v>8.3462497094951744E-3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1.3836249709495176E-2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20.538710339000001</v>
      </c>
      <c r="E142" s="10">
        <f t="shared" si="166"/>
        <v>18.137640658387099</v>
      </c>
      <c r="F142" s="7" t="s">
        <v>83</v>
      </c>
      <c r="G142" s="1">
        <v>7</v>
      </c>
      <c r="H142" s="9">
        <f t="shared" si="147"/>
        <v>20.538710339000001</v>
      </c>
      <c r="I142" s="9">
        <f t="shared" si="148"/>
        <v>293.68871033899995</v>
      </c>
      <c r="J142" s="9">
        <f t="shared" si="149"/>
        <v>0.21078943711742221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4.0755234215077101</v>
      </c>
      <c r="P142" s="9">
        <f t="shared" si="152"/>
        <v>0.85907728797848082</v>
      </c>
      <c r="Q142" s="12">
        <f t="shared" si="153"/>
        <v>0.22336009487440503</v>
      </c>
      <c r="R142" s="9">
        <f t="shared" si="154"/>
        <v>0.19735245833333334</v>
      </c>
      <c r="S142" s="13">
        <f t="shared" si="155"/>
        <v>1.1317826834320155</v>
      </c>
      <c r="T142" s="2">
        <f t="shared" si="156"/>
        <v>0.01</v>
      </c>
      <c r="U142" s="14">
        <f t="shared" si="157"/>
        <v>1.1317826834320156E-2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2.6217826834320154E-2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24.955709644838699</v>
      </c>
      <c r="E143" s="10">
        <f t="shared" si="166"/>
        <v>20.538710339000001</v>
      </c>
      <c r="F143" s="7" t="s">
        <v>83</v>
      </c>
      <c r="G143" s="1">
        <v>8</v>
      </c>
      <c r="H143" s="9">
        <f t="shared" si="147"/>
        <v>24.955709644838699</v>
      </c>
      <c r="I143" s="9">
        <f t="shared" si="148"/>
        <v>298.10570964483867</v>
      </c>
      <c r="J143" s="9">
        <f t="shared" si="149"/>
        <v>0.34449874990377549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3.9754940501958962</v>
      </c>
      <c r="P143" s="9">
        <f t="shared" si="152"/>
        <v>1.3695527305423836</v>
      </c>
      <c r="Q143" s="12">
        <f t="shared" si="153"/>
        <v>0.35608370994101973</v>
      </c>
      <c r="R143" s="9">
        <f t="shared" si="154"/>
        <v>0.19735245833333334</v>
      </c>
      <c r="S143" s="13">
        <f t="shared" si="155"/>
        <v>1.8043033917499283</v>
      </c>
      <c r="T143" s="2">
        <f t="shared" si="156"/>
        <v>0.01</v>
      </c>
      <c r="U143" s="14">
        <f t="shared" si="157"/>
        <v>1.8043033917499281E-2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3.2943033917499281E-2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24.609847289677401</v>
      </c>
      <c r="E144" s="10">
        <f t="shared" si="166"/>
        <v>24.955709644838699</v>
      </c>
      <c r="F144" s="7" t="s">
        <v>83</v>
      </c>
      <c r="G144" s="1">
        <v>9</v>
      </c>
      <c r="H144" s="9">
        <f t="shared" si="147"/>
        <v>24.609847289677401</v>
      </c>
      <c r="I144" s="9">
        <f t="shared" si="148"/>
        <v>297.7598472896774</v>
      </c>
      <c r="J144" s="9">
        <f t="shared" si="149"/>
        <v>0.33167373022822028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3.364989236320179</v>
      </c>
      <c r="P144" s="9">
        <f t="shared" si="152"/>
        <v>1.1160785321881239</v>
      </c>
      <c r="Q144" s="12">
        <f t="shared" si="153"/>
        <v>0.29018041836891223</v>
      </c>
      <c r="R144" s="9">
        <f t="shared" si="154"/>
        <v>0.19735245833333334</v>
      </c>
      <c r="S144" s="13">
        <f t="shared" si="155"/>
        <v>1.4703663730339254</v>
      </c>
      <c r="T144" s="2">
        <f t="shared" si="156"/>
        <v>0.01</v>
      </c>
      <c r="U144" s="14">
        <f t="shared" si="157"/>
        <v>1.4703663730339253E-2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2.9603663730339257E-2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21.9415288556667</v>
      </c>
      <c r="E145" s="10">
        <f t="shared" si="166"/>
        <v>24.609847289677401</v>
      </c>
      <c r="F145" s="7" t="s">
        <v>83</v>
      </c>
      <c r="G145" s="1">
        <v>10</v>
      </c>
      <c r="H145" s="9">
        <f t="shared" si="147"/>
        <v>21.9415288556667</v>
      </c>
      <c r="I145" s="9">
        <f t="shared" si="148"/>
        <v>295.0915288556667</v>
      </c>
      <c r="J145" s="9">
        <f t="shared" si="149"/>
        <v>0.24677226146685474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3.0079586207987221</v>
      </c>
      <c r="P145" s="9">
        <f t="shared" si="152"/>
        <v>0.74228075125322202</v>
      </c>
      <c r="Q145" s="12">
        <f t="shared" si="153"/>
        <v>0.19299299532583772</v>
      </c>
      <c r="R145" s="9">
        <f t="shared" si="154"/>
        <v>0.19735245833333334</v>
      </c>
      <c r="S145" s="13">
        <f t="shared" si="155"/>
        <v>0.97791026752688137</v>
      </c>
      <c r="T145" s="2">
        <f t="shared" si="156"/>
        <v>0.01</v>
      </c>
      <c r="U145" s="14">
        <f t="shared" si="157"/>
        <v>9.7791026752688144E-3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2.4679102675268814E-2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15.979237128064501</v>
      </c>
      <c r="E146" s="10">
        <f t="shared" si="166"/>
        <v>21.9415288556667</v>
      </c>
      <c r="F146" s="7" t="s">
        <v>83</v>
      </c>
      <c r="G146" s="1">
        <v>11</v>
      </c>
      <c r="H146" s="9">
        <f t="shared" si="147"/>
        <v>15.979237128064501</v>
      </c>
      <c r="I146" s="9">
        <f t="shared" si="148"/>
        <v>289.12923712806446</v>
      </c>
      <c r="J146" s="9">
        <f t="shared" si="149"/>
        <v>0.12496590468663135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3.024725786212167</v>
      </c>
      <c r="P146" s="9">
        <f t="shared" si="152"/>
        <v>0.37798759430298573</v>
      </c>
      <c r="Q146" s="12">
        <f t="shared" si="153"/>
        <v>9.8276774518776297E-2</v>
      </c>
      <c r="R146" s="9">
        <f t="shared" si="154"/>
        <v>0.19735245833333334</v>
      </c>
      <c r="S146" s="13">
        <f t="shared" si="155"/>
        <v>0.49797593274862739</v>
      </c>
      <c r="T146" s="2">
        <f t="shared" si="156"/>
        <v>0.01</v>
      </c>
      <c r="U146" s="14">
        <f t="shared" si="157"/>
        <v>4.9797593274862736E-3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1.0469759327486273E-2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12.618631112633301</v>
      </c>
      <c r="E147" s="10">
        <f t="shared" si="166"/>
        <v>15.979237128064501</v>
      </c>
      <c r="F147" s="7" t="s">
        <v>85</v>
      </c>
      <c r="G147" s="1">
        <v>12</v>
      </c>
      <c r="H147" s="9">
        <f t="shared" si="147"/>
        <v>12.618631112633301</v>
      </c>
      <c r="I147" s="9">
        <f t="shared" si="148"/>
        <v>285.76863111263327</v>
      </c>
      <c r="J147" s="9">
        <f t="shared" si="149"/>
        <v>8.410046616104494E-2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3.4057861085758483</v>
      </c>
      <c r="P147" s="9">
        <f t="shared" si="152"/>
        <v>0.28642819937604008</v>
      </c>
      <c r="Q147" s="12">
        <f t="shared" si="153"/>
        <v>7.4471331837770424E-2</v>
      </c>
      <c r="R147" s="9">
        <f t="shared" si="154"/>
        <v>0.19735245833333334</v>
      </c>
      <c r="S147" s="13">
        <f t="shared" si="155"/>
        <v>0.37735193403056799</v>
      </c>
      <c r="T147" s="2">
        <f t="shared" si="156"/>
        <v>0.01</v>
      </c>
      <c r="U147" s="14">
        <f t="shared" si="157"/>
        <v>3.7735193403056798E-3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9.2635193403056808E-3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7.0033465714193497</v>
      </c>
      <c r="E148" s="10">
        <f t="shared" si="166"/>
        <v>12.618631112633301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440092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62000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607711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1166888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21868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2459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2513112.6375166746</v>
      </c>
      <c r="J13" s="6" t="s">
        <v>37</v>
      </c>
      <c r="K13" s="6">
        <f>I13/(10000*1000)</f>
        <v>0.25131126375166746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4.5370835930967699</v>
      </c>
      <c r="E26" s="7"/>
      <c r="F26" s="7"/>
      <c r="G26" s="1">
        <v>1</v>
      </c>
      <c r="H26" s="9">
        <f t="shared" ref="H26:H37" si="0">E27</f>
        <v>4.5370835930967699</v>
      </c>
      <c r="I26" s="9">
        <f t="shared" ref="I26:I37" si="1">H26+273.15</f>
        <v>277.68708359309676</v>
      </c>
      <c r="J26" s="9">
        <f t="shared" ref="J26:J37" si="2">EXP(($C$15*(I26-$C$13))/($C$16*I26*$C$13))</f>
        <v>3.1199560838389089E-2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1.2645835378602321</v>
      </c>
      <c r="Q26" s="12">
        <f t="shared" ref="Q26:Q37" si="6">P26*$B$28</f>
        <v>0.12645835378602321</v>
      </c>
      <c r="R26" s="9">
        <f t="shared" ref="R26:R37" si="7">L26*$B$28</f>
        <v>4.0532094166666672</v>
      </c>
      <c r="S26" s="13">
        <f t="shared" ref="S26:S37" si="8">Q26/R26</f>
        <v>3.1199560838389085E-2</v>
      </c>
      <c r="T26" s="2">
        <f t="shared" ref="T26:T37" si="9">$B$27/100</f>
        <v>0.34</v>
      </c>
      <c r="U26" s="14">
        <f t="shared" ref="U26:U37" si="10">S26*T26</f>
        <v>1.0607850685052289E-2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2.3507850685052289E-2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3.8061900477419401</v>
      </c>
      <c r="E27" s="10">
        <f t="shared" ref="E27:E38" si="18">D26</f>
        <v>4.5370835930967699</v>
      </c>
      <c r="F27" s="7" t="s">
        <v>83</v>
      </c>
      <c r="G27" s="1">
        <v>2</v>
      </c>
      <c r="H27" s="9">
        <f t="shared" si="0"/>
        <v>3.8061900477419401</v>
      </c>
      <c r="I27" s="9">
        <f t="shared" si="1"/>
        <v>276.95619004774193</v>
      </c>
      <c r="J27" s="9">
        <f t="shared" si="2"/>
        <v>2.8442077067493066E-2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79.799604795473101</v>
      </c>
      <c r="P27" s="9">
        <f t="shared" si="5"/>
        <v>2.269666509548335</v>
      </c>
      <c r="Q27" s="12">
        <f t="shared" si="6"/>
        <v>0.22696665095483351</v>
      </c>
      <c r="R27" s="9">
        <f t="shared" si="7"/>
        <v>4.0532094166666672</v>
      </c>
      <c r="S27" s="13">
        <f t="shared" si="8"/>
        <v>5.5996773821148718E-2</v>
      </c>
      <c r="T27" s="2">
        <f t="shared" si="9"/>
        <v>0.34</v>
      </c>
      <c r="U27" s="14">
        <f t="shared" si="10"/>
        <v>1.9038903099190565E-2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3.1938903099190563E-2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2.8972578647857099</v>
      </c>
      <c r="E28" s="10">
        <f t="shared" si="18"/>
        <v>3.8061900477419401</v>
      </c>
      <c r="F28" s="7" t="s">
        <v>83</v>
      </c>
      <c r="G28" s="1">
        <v>3</v>
      </c>
      <c r="H28" s="9">
        <f t="shared" si="0"/>
        <v>2.8972578647857099</v>
      </c>
      <c r="I28" s="9">
        <f t="shared" si="1"/>
        <v>276.04725786478571</v>
      </c>
      <c r="J28" s="9">
        <f t="shared" si="2"/>
        <v>2.5333083199666498E-2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118.06203245259144</v>
      </c>
      <c r="P28" s="9">
        <f t="shared" si="5"/>
        <v>2.990875290843225</v>
      </c>
      <c r="Q28" s="12">
        <f t="shared" si="6"/>
        <v>0.29908752908432251</v>
      </c>
      <c r="R28" s="9">
        <f t="shared" si="7"/>
        <v>4.0532094166666672</v>
      </c>
      <c r="S28" s="13">
        <f t="shared" si="8"/>
        <v>7.3790297598363461E-2</v>
      </c>
      <c r="T28" s="2">
        <f t="shared" si="9"/>
        <v>0.34</v>
      </c>
      <c r="U28" s="14">
        <f t="shared" si="10"/>
        <v>2.5088701183443578E-2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3.7988701183443579E-2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7.4732826859032304</v>
      </c>
      <c r="E29" s="10">
        <f t="shared" si="18"/>
        <v>2.8972578647857099</v>
      </c>
      <c r="F29" s="7" t="s">
        <v>83</v>
      </c>
      <c r="G29" s="1">
        <v>4</v>
      </c>
      <c r="H29" s="9">
        <f t="shared" si="0"/>
        <v>7.4732826859032304</v>
      </c>
      <c r="I29" s="9">
        <f t="shared" si="1"/>
        <v>280.62328268590323</v>
      </c>
      <c r="J29" s="9">
        <f t="shared" si="2"/>
        <v>4.5027895626521243E-2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155.60325132841487</v>
      </c>
      <c r="P29" s="9">
        <f t="shared" si="5"/>
        <v>7.006486959963218</v>
      </c>
      <c r="Q29" s="12">
        <f t="shared" si="6"/>
        <v>0.70064869599632185</v>
      </c>
      <c r="R29" s="9">
        <f t="shared" si="7"/>
        <v>4.0532094166666672</v>
      </c>
      <c r="S29" s="13">
        <f t="shared" si="8"/>
        <v>0.17286269323151102</v>
      </c>
      <c r="T29" s="2">
        <f t="shared" si="9"/>
        <v>0.34</v>
      </c>
      <c r="U29" s="14">
        <f t="shared" si="10"/>
        <v>5.8773315698713753E-2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7.1673315698713755E-2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11.4510296599</v>
      </c>
      <c r="E30" s="10">
        <f t="shared" si="18"/>
        <v>7.4732826859032304</v>
      </c>
      <c r="F30" s="7" t="s">
        <v>83</v>
      </c>
      <c r="G30" s="1">
        <v>5</v>
      </c>
      <c r="H30" s="9">
        <f t="shared" si="0"/>
        <v>11.4510296599</v>
      </c>
      <c r="I30" s="9">
        <f t="shared" si="1"/>
        <v>284.60102965989995</v>
      </c>
      <c r="J30" s="9">
        <f t="shared" si="2"/>
        <v>7.3129182205651094E-2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141.16692615002907</v>
      </c>
      <c r="O30" s="9">
        <f t="shared" si="19"/>
        <v>47.961932385089256</v>
      </c>
      <c r="P30" s="9">
        <f t="shared" si="5"/>
        <v>3.5074168923243101</v>
      </c>
      <c r="Q30" s="12">
        <f t="shared" si="6"/>
        <v>0.35074168923243104</v>
      </c>
      <c r="R30" s="9">
        <f t="shared" si="7"/>
        <v>4.0532094166666672</v>
      </c>
      <c r="S30" s="13">
        <f t="shared" si="8"/>
        <v>8.6534312239133868E-2</v>
      </c>
      <c r="T30" s="2">
        <f t="shared" si="9"/>
        <v>0.34</v>
      </c>
      <c r="U30" s="14">
        <f t="shared" si="10"/>
        <v>2.9421666161305517E-2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4.2321666161305518E-2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16.814033272903199</v>
      </c>
      <c r="E31" s="10">
        <f t="shared" si="18"/>
        <v>11.4510296599</v>
      </c>
      <c r="F31" s="7" t="s">
        <v>85</v>
      </c>
      <c r="G31" s="1">
        <v>6</v>
      </c>
      <c r="H31" s="9">
        <f t="shared" si="0"/>
        <v>16.814033272903199</v>
      </c>
      <c r="I31" s="9">
        <f t="shared" si="1"/>
        <v>289.96403327290318</v>
      </c>
      <c r="J31" s="9">
        <f t="shared" si="2"/>
        <v>0.13768847018807814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84.986609659431608</v>
      </c>
      <c r="P31" s="9">
        <f t="shared" si="5"/>
        <v>11.701676270478483</v>
      </c>
      <c r="Q31" s="12">
        <f t="shared" si="6"/>
        <v>1.1701676270478483</v>
      </c>
      <c r="R31" s="9">
        <f t="shared" si="7"/>
        <v>4.0532094166666672</v>
      </c>
      <c r="S31" s="13">
        <f t="shared" si="8"/>
        <v>0.28870149719779009</v>
      </c>
      <c r="T31" s="2">
        <f t="shared" si="9"/>
        <v>0.34</v>
      </c>
      <c r="U31" s="14">
        <f t="shared" si="10"/>
        <v>9.815850904724864E-2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0.11105850904724864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20.439724713</v>
      </c>
      <c r="E32" s="10">
        <f t="shared" si="18"/>
        <v>16.814033272903199</v>
      </c>
      <c r="F32" s="7" t="s">
        <v>83</v>
      </c>
      <c r="G32" s="1">
        <v>7</v>
      </c>
      <c r="H32" s="9">
        <f t="shared" si="0"/>
        <v>20.439724713</v>
      </c>
      <c r="I32" s="9">
        <f t="shared" si="1"/>
        <v>293.58972471299995</v>
      </c>
      <c r="J32" s="9">
        <f t="shared" si="2"/>
        <v>0.20844637581187567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113.81702755561979</v>
      </c>
      <c r="P32" s="9">
        <f t="shared" si="5"/>
        <v>23.724746899649332</v>
      </c>
      <c r="Q32" s="12">
        <f t="shared" si="6"/>
        <v>2.3724746899649332</v>
      </c>
      <c r="R32" s="9">
        <f t="shared" si="7"/>
        <v>4.0532094166666672</v>
      </c>
      <c r="S32" s="13">
        <f t="shared" si="8"/>
        <v>0.58533237394776427</v>
      </c>
      <c r="T32" s="2">
        <f t="shared" si="9"/>
        <v>0.34</v>
      </c>
      <c r="U32" s="14">
        <f t="shared" si="10"/>
        <v>0.19901300714223988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0.22466300714223988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24.431146167096799</v>
      </c>
      <c r="E33" s="10">
        <f t="shared" si="18"/>
        <v>20.439724713</v>
      </c>
      <c r="F33" s="7" t="s">
        <v>83</v>
      </c>
      <c r="G33" s="1">
        <v>8</v>
      </c>
      <c r="H33" s="9">
        <f t="shared" si="0"/>
        <v>24.431146167096799</v>
      </c>
      <c r="I33" s="9">
        <f t="shared" si="1"/>
        <v>297.58114616709679</v>
      </c>
      <c r="J33" s="9">
        <f t="shared" si="2"/>
        <v>0.32522423882350338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130.62437482263709</v>
      </c>
      <c r="P33" s="9">
        <f t="shared" si="5"/>
        <v>42.482212873488145</v>
      </c>
      <c r="Q33" s="12">
        <f t="shared" si="6"/>
        <v>4.248221287348815</v>
      </c>
      <c r="R33" s="9">
        <f t="shared" si="7"/>
        <v>4.0532094166666672</v>
      </c>
      <c r="S33" s="13">
        <f t="shared" si="8"/>
        <v>1.0481129521411514</v>
      </c>
      <c r="T33" s="2">
        <f t="shared" si="9"/>
        <v>0.34</v>
      </c>
      <c r="U33" s="14">
        <f t="shared" si="10"/>
        <v>0.35635840372799149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0.3820084037279915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23.042424085161301</v>
      </c>
      <c r="E34" s="10">
        <f t="shared" si="18"/>
        <v>24.431146167096799</v>
      </c>
      <c r="F34" s="7" t="s">
        <v>83</v>
      </c>
      <c r="G34" s="1">
        <v>9</v>
      </c>
      <c r="H34" s="9">
        <f t="shared" si="0"/>
        <v>23.042424085161301</v>
      </c>
      <c r="I34" s="9">
        <f t="shared" si="1"/>
        <v>296.19242408516129</v>
      </c>
      <c r="J34" s="9">
        <f t="shared" si="2"/>
        <v>0.27897037380201606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128.67425611581561</v>
      </c>
      <c r="P34" s="9">
        <f t="shared" si="5"/>
        <v>35.896305327325429</v>
      </c>
      <c r="Q34" s="12">
        <f t="shared" si="6"/>
        <v>3.5896305327325431</v>
      </c>
      <c r="R34" s="9">
        <f t="shared" si="7"/>
        <v>4.0532094166666672</v>
      </c>
      <c r="S34" s="13">
        <f t="shared" si="8"/>
        <v>0.88562671298751483</v>
      </c>
      <c r="T34" s="2">
        <f t="shared" si="9"/>
        <v>0.34</v>
      </c>
      <c r="U34" s="14">
        <f t="shared" si="10"/>
        <v>0.30111308241575507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0.32676308241575508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17.797764205</v>
      </c>
      <c r="E35" s="10">
        <f t="shared" si="18"/>
        <v>23.042424085161301</v>
      </c>
      <c r="F35" s="7" t="s">
        <v>83</v>
      </c>
      <c r="G35" s="1">
        <v>10</v>
      </c>
      <c r="H35" s="9">
        <f t="shared" si="0"/>
        <v>17.797764205</v>
      </c>
      <c r="I35" s="9">
        <f t="shared" si="1"/>
        <v>290.947764205</v>
      </c>
      <c r="J35" s="9">
        <f t="shared" si="2"/>
        <v>0.15424303379017718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133.31004495515685</v>
      </c>
      <c r="P35" s="9">
        <f t="shared" si="5"/>
        <v>20.562145768588298</v>
      </c>
      <c r="Q35" s="12">
        <f t="shared" si="6"/>
        <v>2.0562145768588298</v>
      </c>
      <c r="R35" s="9">
        <f t="shared" si="7"/>
        <v>4.0532094166666672</v>
      </c>
      <c r="S35" s="13">
        <f t="shared" si="8"/>
        <v>0.50730528958206333</v>
      </c>
      <c r="T35" s="2">
        <f t="shared" si="9"/>
        <v>0.34</v>
      </c>
      <c r="U35" s="14">
        <f t="shared" si="10"/>
        <v>0.17248379845790154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0.19813379845790155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11.877376296838699</v>
      </c>
      <c r="E36" s="10">
        <f t="shared" si="18"/>
        <v>17.797764205</v>
      </c>
      <c r="F36" s="7" t="s">
        <v>83</v>
      </c>
      <c r="G36" s="1">
        <v>11</v>
      </c>
      <c r="H36" s="9">
        <f t="shared" si="0"/>
        <v>11.877376296838699</v>
      </c>
      <c r="I36" s="9">
        <f t="shared" si="1"/>
        <v>285.02737629683867</v>
      </c>
      <c r="J36" s="9">
        <f t="shared" si="2"/>
        <v>7.6968960250292054E-2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107.11050422724013</v>
      </c>
      <c r="O36" s="9">
        <f t="shared" si="19"/>
        <v>46.169489125995099</v>
      </c>
      <c r="P36" s="9">
        <f t="shared" si="5"/>
        <v>3.5536175733150079</v>
      </c>
      <c r="Q36" s="12">
        <f t="shared" si="6"/>
        <v>0.35536175733150083</v>
      </c>
      <c r="R36" s="9">
        <f t="shared" si="7"/>
        <v>4.0532094166666672</v>
      </c>
      <c r="S36" s="13">
        <f t="shared" si="8"/>
        <v>8.7674166518577762E-2</v>
      </c>
      <c r="T36" s="2">
        <f t="shared" si="9"/>
        <v>0.34</v>
      </c>
      <c r="U36" s="14">
        <f t="shared" si="10"/>
        <v>2.9809216616316442E-2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4.2709216616316444E-2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8.0430741556999994</v>
      </c>
      <c r="E37" s="10">
        <f t="shared" si="18"/>
        <v>11.877376296838699</v>
      </c>
      <c r="F37" s="7" t="s">
        <v>85</v>
      </c>
      <c r="G37" s="1">
        <v>12</v>
      </c>
      <c r="H37" s="9">
        <f t="shared" si="0"/>
        <v>8.0430741556999994</v>
      </c>
      <c r="I37" s="9">
        <f t="shared" si="1"/>
        <v>281.1930741557</v>
      </c>
      <c r="J37" s="9">
        <f t="shared" si="2"/>
        <v>4.8307652303772618E-2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83.147965719346757</v>
      </c>
      <c r="P37" s="9">
        <f t="shared" si="5"/>
        <v>4.0166830177362076</v>
      </c>
      <c r="Q37" s="12">
        <f t="shared" si="6"/>
        <v>0.40166830177362078</v>
      </c>
      <c r="R37" s="9">
        <f t="shared" si="7"/>
        <v>4.0532094166666672</v>
      </c>
      <c r="S37" s="13">
        <f t="shared" si="8"/>
        <v>9.9098827739315318E-2</v>
      </c>
      <c r="T37" s="2">
        <f t="shared" si="9"/>
        <v>0.34</v>
      </c>
      <c r="U37" s="14">
        <f t="shared" si="10"/>
        <v>3.3693601431367209E-2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4.6593601431367211E-2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4.2509305540645199</v>
      </c>
      <c r="E38" s="10">
        <f t="shared" si="18"/>
        <v>8.0430741556999994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4.5370835930967699</v>
      </c>
      <c r="E42" s="7"/>
      <c r="F42" s="7"/>
      <c r="G42" s="1">
        <v>1</v>
      </c>
      <c r="H42" s="9">
        <f t="shared" ref="H42:H53" si="20">E43</f>
        <v>4.5370835930967699</v>
      </c>
      <c r="I42" s="9">
        <f t="shared" ref="I42:I53" si="21">H42+273.15</f>
        <v>277.68708359309676</v>
      </c>
      <c r="J42" s="9">
        <f t="shared" ref="J42:J53" si="22">EXP(($C$15*(I42-$C$13))/($C$16*I42*$C$13))</f>
        <v>3.1199560838389089E-2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1.8362891525944378</v>
      </c>
      <c r="Q42" s="12">
        <f t="shared" ref="Q42:Q53" si="26">P42*$B$44</f>
        <v>0.44070939662266506</v>
      </c>
      <c r="R42" s="9">
        <f t="shared" ref="R42:R53" si="27">L42*$B$44</f>
        <v>14.125500000000001</v>
      </c>
      <c r="S42" s="13">
        <f t="shared" ref="S42:S53" si="28">Q42/R42</f>
        <v>3.1199560838389085E-2</v>
      </c>
      <c r="T42" s="2">
        <f t="shared" ref="T42:T53" si="29">$B$43/100</f>
        <v>0.43</v>
      </c>
      <c r="U42" s="14">
        <f t="shared" ref="U42:U53" si="30">S42*T42</f>
        <v>1.3415811160507307E-2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2.1835811160507305E-2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36674.333333333336</v>
      </c>
      <c r="AU42" s="1">
        <f t="shared" ref="AU42:AU53" si="38">AT42*10000*AS42*0.67*AR42*AQ42</f>
        <v>176255117.07554123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3.8061900477419401</v>
      </c>
      <c r="E43" s="10">
        <f t="shared" ref="E43:E54" si="40">D42</f>
        <v>4.5370835930967699</v>
      </c>
      <c r="F43" s="7" t="s">
        <v>83</v>
      </c>
      <c r="G43" s="1">
        <v>2</v>
      </c>
      <c r="H43" s="9">
        <f t="shared" si="20"/>
        <v>3.8061900477419401</v>
      </c>
      <c r="I43" s="9">
        <f t="shared" si="21"/>
        <v>276.95619004774193</v>
      </c>
      <c r="J43" s="9">
        <f t="shared" si="22"/>
        <v>2.8442077067493066E-2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115.87621084740557</v>
      </c>
      <c r="P43" s="9">
        <f t="shared" si="25"/>
        <v>3.2957601192109856</v>
      </c>
      <c r="Q43" s="12">
        <f t="shared" si="26"/>
        <v>0.7909824286106365</v>
      </c>
      <c r="R43" s="9">
        <f t="shared" si="27"/>
        <v>14.125500000000001</v>
      </c>
      <c r="S43" s="13">
        <f t="shared" si="28"/>
        <v>5.5996773821148739E-2</v>
      </c>
      <c r="T43" s="2">
        <f t="shared" si="29"/>
        <v>0.43</v>
      </c>
      <c r="U43" s="14">
        <f t="shared" si="30"/>
        <v>2.4078612743093957E-2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3.2498612743093958E-2</v>
      </c>
      <c r="AR43" s="9">
        <f t="shared" si="35"/>
        <v>136.875</v>
      </c>
      <c r="AS43" s="1">
        <f t="shared" si="36"/>
        <v>0.24</v>
      </c>
      <c r="AT43" s="1">
        <f t="shared" si="37"/>
        <v>36674.333333333336</v>
      </c>
      <c r="AU43" s="1">
        <f t="shared" si="38"/>
        <v>262323517.62532935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2.8972578647857099</v>
      </c>
      <c r="E44" s="10">
        <f t="shared" si="40"/>
        <v>3.8061900477419401</v>
      </c>
      <c r="F44" s="7" t="s">
        <v>83</v>
      </c>
      <c r="G44" s="1">
        <v>3</v>
      </c>
      <c r="H44" s="9">
        <f t="shared" si="20"/>
        <v>2.8972578647857099</v>
      </c>
      <c r="I44" s="9">
        <f t="shared" si="21"/>
        <v>276.04725786478571</v>
      </c>
      <c r="J44" s="9">
        <f t="shared" si="22"/>
        <v>2.5333083199666498E-2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171.43670072819458</v>
      </c>
      <c r="P44" s="9">
        <f t="shared" si="25"/>
        <v>4.3430202030236797</v>
      </c>
      <c r="Q44" s="12">
        <f t="shared" si="26"/>
        <v>1.0423248487256831</v>
      </c>
      <c r="R44" s="9">
        <f t="shared" si="27"/>
        <v>14.125500000000001</v>
      </c>
      <c r="S44" s="13">
        <f t="shared" si="28"/>
        <v>7.3790297598363461E-2</v>
      </c>
      <c r="T44" s="2">
        <f t="shared" si="29"/>
        <v>0.43</v>
      </c>
      <c r="U44" s="14">
        <f t="shared" si="30"/>
        <v>3.1729827967296287E-2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4.0149827967296284E-2</v>
      </c>
      <c r="AR44" s="9">
        <f t="shared" si="35"/>
        <v>136.875</v>
      </c>
      <c r="AS44" s="1">
        <f t="shared" si="36"/>
        <v>0.24</v>
      </c>
      <c r="AT44" s="1">
        <f t="shared" si="37"/>
        <v>36674.333333333336</v>
      </c>
      <c r="AU44" s="1">
        <f t="shared" si="38"/>
        <v>324082882.78923899</v>
      </c>
    </row>
    <row r="45" spans="1:48" x14ac:dyDescent="0.15">
      <c r="C45" s="7">
        <v>3</v>
      </c>
      <c r="D45" s="7">
        <f t="shared" si="39"/>
        <v>7.4732826859032304</v>
      </c>
      <c r="E45" s="10">
        <f t="shared" si="40"/>
        <v>2.8972578647857099</v>
      </c>
      <c r="F45" s="7" t="s">
        <v>83</v>
      </c>
      <c r="G45" s="1">
        <v>4</v>
      </c>
      <c r="H45" s="9">
        <f t="shared" si="20"/>
        <v>7.4732826859032304</v>
      </c>
      <c r="I45" s="9">
        <f t="shared" si="21"/>
        <v>280.62328268590323</v>
      </c>
      <c r="J45" s="9">
        <f t="shared" si="22"/>
        <v>4.5027895626521243E-2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225.94993052517088</v>
      </c>
      <c r="P45" s="9">
        <f t="shared" si="25"/>
        <v>10.17404988850712</v>
      </c>
      <c r="Q45" s="12">
        <f t="shared" si="26"/>
        <v>2.4417719732417087</v>
      </c>
      <c r="R45" s="9">
        <f t="shared" si="27"/>
        <v>14.125500000000001</v>
      </c>
      <c r="S45" s="13">
        <f t="shared" si="28"/>
        <v>0.17286269323151099</v>
      </c>
      <c r="T45" s="2">
        <f t="shared" si="29"/>
        <v>0.43</v>
      </c>
      <c r="U45" s="14">
        <f t="shared" si="30"/>
        <v>7.4330958089549717E-2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8.2750958089549728E-2</v>
      </c>
      <c r="AR45" s="9">
        <f t="shared" si="35"/>
        <v>136.875</v>
      </c>
      <c r="AS45" s="1">
        <f t="shared" si="36"/>
        <v>0.24</v>
      </c>
      <c r="AT45" s="1">
        <f t="shared" si="37"/>
        <v>36674.333333333336</v>
      </c>
      <c r="AU45" s="1">
        <f t="shared" si="38"/>
        <v>667952277.97930527</v>
      </c>
    </row>
    <row r="46" spans="1:48" x14ac:dyDescent="0.15">
      <c r="C46" s="7">
        <v>4</v>
      </c>
      <c r="D46" s="7">
        <f t="shared" si="39"/>
        <v>11.4510296599</v>
      </c>
      <c r="E46" s="10">
        <f t="shared" si="40"/>
        <v>7.4732826859032304</v>
      </c>
      <c r="F46" s="7" t="s">
        <v>83</v>
      </c>
      <c r="G46" s="1">
        <v>5</v>
      </c>
      <c r="H46" s="9">
        <f t="shared" si="20"/>
        <v>11.4510296599</v>
      </c>
      <c r="I46" s="9">
        <f t="shared" si="21"/>
        <v>284.60102965989995</v>
      </c>
      <c r="J46" s="9">
        <f t="shared" si="22"/>
        <v>7.3129182205651094E-2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204.98708660483058</v>
      </c>
      <c r="O46" s="9">
        <f t="shared" si="41"/>
        <v>69.64504403183318</v>
      </c>
      <c r="P46" s="9">
        <f t="shared" si="25"/>
        <v>5.0930851147245217</v>
      </c>
      <c r="Q46" s="12">
        <f t="shared" si="26"/>
        <v>1.2223404275338852</v>
      </c>
      <c r="R46" s="9">
        <f t="shared" si="27"/>
        <v>14.125500000000001</v>
      </c>
      <c r="S46" s="13">
        <f t="shared" si="28"/>
        <v>8.653431223913384E-2</v>
      </c>
      <c r="T46" s="2">
        <f t="shared" si="29"/>
        <v>0.43</v>
      </c>
      <c r="U46" s="14">
        <f t="shared" si="30"/>
        <v>3.7209754262827549E-2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4.5629754262827546E-2</v>
      </c>
      <c r="AR46" s="9">
        <f t="shared" si="35"/>
        <v>136.875</v>
      </c>
      <c r="AS46" s="1">
        <f t="shared" si="36"/>
        <v>0.24</v>
      </c>
      <c r="AT46" s="1">
        <f t="shared" si="37"/>
        <v>36674.333333333336</v>
      </c>
      <c r="AU46" s="1">
        <f t="shared" si="38"/>
        <v>368315956.78335202</v>
      </c>
    </row>
    <row r="47" spans="1:48" x14ac:dyDescent="0.15">
      <c r="C47" s="7">
        <v>5</v>
      </c>
      <c r="D47" s="7">
        <f t="shared" si="39"/>
        <v>16.814033272903199</v>
      </c>
      <c r="E47" s="10">
        <f t="shared" si="40"/>
        <v>11.4510296599</v>
      </c>
      <c r="F47" s="7" t="s">
        <v>85</v>
      </c>
      <c r="G47" s="1">
        <v>6</v>
      </c>
      <c r="H47" s="9">
        <f t="shared" si="20"/>
        <v>16.814033272903199</v>
      </c>
      <c r="I47" s="9">
        <f t="shared" si="21"/>
        <v>289.96403327290318</v>
      </c>
      <c r="J47" s="9">
        <f t="shared" si="22"/>
        <v>0.13768847018807814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123.40820891710868</v>
      </c>
      <c r="P47" s="9">
        <f t="shared" si="25"/>
        <v>16.99188749444744</v>
      </c>
      <c r="Q47" s="12">
        <f t="shared" si="26"/>
        <v>4.0780529986673857</v>
      </c>
      <c r="R47" s="9">
        <f t="shared" si="27"/>
        <v>14.125500000000001</v>
      </c>
      <c r="S47" s="13">
        <f t="shared" si="28"/>
        <v>0.2887014971977902</v>
      </c>
      <c r="T47" s="2">
        <f t="shared" si="29"/>
        <v>0.43</v>
      </c>
      <c r="U47" s="14">
        <f t="shared" si="30"/>
        <v>0.12414164379504979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0.13256164379504978</v>
      </c>
      <c r="AR47" s="9">
        <f t="shared" si="35"/>
        <v>136.875</v>
      </c>
      <c r="AS47" s="1">
        <f t="shared" si="36"/>
        <v>0.24</v>
      </c>
      <c r="AT47" s="1">
        <f t="shared" si="37"/>
        <v>36674.333333333336</v>
      </c>
      <c r="AU47" s="1">
        <f t="shared" si="38"/>
        <v>1070016033.5275526</v>
      </c>
    </row>
    <row r="48" spans="1:48" x14ac:dyDescent="0.15">
      <c r="C48" s="7">
        <v>6</v>
      </c>
      <c r="D48" s="7">
        <f t="shared" si="39"/>
        <v>20.439724713</v>
      </c>
      <c r="E48" s="10">
        <f t="shared" si="40"/>
        <v>16.814033272903199</v>
      </c>
      <c r="F48" s="7" t="s">
        <v>83</v>
      </c>
      <c r="G48" s="1">
        <v>7</v>
      </c>
      <c r="H48" s="9">
        <f t="shared" si="20"/>
        <v>20.439724713</v>
      </c>
      <c r="I48" s="9">
        <f t="shared" si="21"/>
        <v>293.58972471299995</v>
      </c>
      <c r="J48" s="9">
        <f t="shared" si="22"/>
        <v>0.20844637581187567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165.27257142266126</v>
      </c>
      <c r="P48" s="9">
        <f t="shared" si="25"/>
        <v>34.450468534163114</v>
      </c>
      <c r="Q48" s="12">
        <f t="shared" si="26"/>
        <v>8.2681124481991475</v>
      </c>
      <c r="R48" s="9">
        <f t="shared" si="27"/>
        <v>14.125500000000001</v>
      </c>
      <c r="S48" s="13">
        <f t="shared" si="28"/>
        <v>0.58533237394776449</v>
      </c>
      <c r="T48" s="2">
        <f t="shared" si="29"/>
        <v>0.43</v>
      </c>
      <c r="U48" s="14">
        <f t="shared" si="30"/>
        <v>0.25169292079753874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0.26729292079753875</v>
      </c>
      <c r="AR48" s="9">
        <f t="shared" si="35"/>
        <v>136.875</v>
      </c>
      <c r="AS48" s="1">
        <f t="shared" si="36"/>
        <v>0.24</v>
      </c>
      <c r="AT48" s="1">
        <f t="shared" si="37"/>
        <v>36674.333333333336</v>
      </c>
      <c r="AU48" s="1">
        <f t="shared" si="38"/>
        <v>2157544993.5123463</v>
      </c>
    </row>
    <row r="49" spans="1:48" x14ac:dyDescent="0.15">
      <c r="C49" s="7">
        <v>7</v>
      </c>
      <c r="D49" s="7">
        <f t="shared" si="39"/>
        <v>24.431146167096799</v>
      </c>
      <c r="E49" s="10">
        <f t="shared" si="40"/>
        <v>20.439724713</v>
      </c>
      <c r="F49" s="7" t="s">
        <v>83</v>
      </c>
      <c r="G49" s="1">
        <v>8</v>
      </c>
      <c r="H49" s="9">
        <f t="shared" si="20"/>
        <v>24.431146167096799</v>
      </c>
      <c r="I49" s="9">
        <f t="shared" si="21"/>
        <v>297.58114616709679</v>
      </c>
      <c r="J49" s="9">
        <f t="shared" si="22"/>
        <v>0.32522423882350338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189.67835288849813</v>
      </c>
      <c r="P49" s="9">
        <f t="shared" si="25"/>
        <v>61.687997939457667</v>
      </c>
      <c r="Q49" s="12">
        <f t="shared" si="26"/>
        <v>14.80511950546984</v>
      </c>
      <c r="R49" s="9">
        <f t="shared" si="27"/>
        <v>14.125500000000001</v>
      </c>
      <c r="S49" s="13">
        <f t="shared" si="28"/>
        <v>1.0481129521411519</v>
      </c>
      <c r="T49" s="2">
        <f t="shared" si="29"/>
        <v>0.43</v>
      </c>
      <c r="U49" s="14">
        <f t="shared" si="30"/>
        <v>0.4506885694206953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0.4662885694206953</v>
      </c>
      <c r="AR49" s="9">
        <f t="shared" si="35"/>
        <v>136.875</v>
      </c>
      <c r="AS49" s="1">
        <f t="shared" si="36"/>
        <v>0.24</v>
      </c>
      <c r="AT49" s="1">
        <f t="shared" si="37"/>
        <v>36674.333333333336</v>
      </c>
      <c r="AU49" s="1">
        <f t="shared" si="38"/>
        <v>3763805511.5110216</v>
      </c>
    </row>
    <row r="50" spans="1:48" x14ac:dyDescent="0.15">
      <c r="C50" s="7">
        <v>8</v>
      </c>
      <c r="D50" s="7">
        <f t="shared" si="39"/>
        <v>23.042424085161301</v>
      </c>
      <c r="E50" s="10">
        <f t="shared" si="40"/>
        <v>24.431146167096799</v>
      </c>
      <c r="F50" s="7" t="s">
        <v>83</v>
      </c>
      <c r="G50" s="1">
        <v>9</v>
      </c>
      <c r="H50" s="9">
        <f t="shared" si="20"/>
        <v>23.042424085161301</v>
      </c>
      <c r="I50" s="9">
        <f t="shared" si="21"/>
        <v>296.19242408516129</v>
      </c>
      <c r="J50" s="9">
        <f t="shared" si="22"/>
        <v>0.27897037380201606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186.84660494904045</v>
      </c>
      <c r="P50" s="9">
        <f t="shared" si="25"/>
        <v>52.124667226271441</v>
      </c>
      <c r="Q50" s="12">
        <f t="shared" si="26"/>
        <v>12.509920134305146</v>
      </c>
      <c r="R50" s="9">
        <f t="shared" si="27"/>
        <v>14.125500000000001</v>
      </c>
      <c r="S50" s="13">
        <f t="shared" si="28"/>
        <v>0.88562671298751516</v>
      </c>
      <c r="T50" s="2">
        <f t="shared" si="29"/>
        <v>0.43</v>
      </c>
      <c r="U50" s="14">
        <f t="shared" si="30"/>
        <v>0.38081948658463149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0.3964194865846315</v>
      </c>
      <c r="AR50" s="9">
        <f t="shared" si="35"/>
        <v>136.875</v>
      </c>
      <c r="AS50" s="1">
        <f t="shared" si="36"/>
        <v>0.24</v>
      </c>
      <c r="AT50" s="1">
        <f t="shared" si="37"/>
        <v>36674.333333333336</v>
      </c>
      <c r="AU50" s="1">
        <f t="shared" si="38"/>
        <v>3199833635.9205294</v>
      </c>
    </row>
    <row r="51" spans="1:48" x14ac:dyDescent="0.15">
      <c r="C51" s="7">
        <v>9</v>
      </c>
      <c r="D51" s="7">
        <f t="shared" si="39"/>
        <v>17.797764205</v>
      </c>
      <c r="E51" s="10">
        <f t="shared" si="40"/>
        <v>23.042424085161301</v>
      </c>
      <c r="F51" s="7" t="s">
        <v>83</v>
      </c>
      <c r="G51" s="1">
        <v>10</v>
      </c>
      <c r="H51" s="9">
        <f t="shared" si="20"/>
        <v>17.797764205</v>
      </c>
      <c r="I51" s="9">
        <f t="shared" si="21"/>
        <v>290.947764205</v>
      </c>
      <c r="J51" s="9">
        <f t="shared" si="22"/>
        <v>0.15424303379017718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193.578187722769</v>
      </c>
      <c r="P51" s="9">
        <f t="shared" si="25"/>
        <v>29.858086949964321</v>
      </c>
      <c r="Q51" s="12">
        <f t="shared" si="26"/>
        <v>7.1659408679914369</v>
      </c>
      <c r="R51" s="9">
        <f t="shared" si="27"/>
        <v>14.125500000000001</v>
      </c>
      <c r="S51" s="13">
        <f t="shared" si="28"/>
        <v>0.50730528958206345</v>
      </c>
      <c r="T51" s="2">
        <f t="shared" si="29"/>
        <v>0.43</v>
      </c>
      <c r="U51" s="14">
        <f t="shared" si="30"/>
        <v>0.21814127452028728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0.23374127452028726</v>
      </c>
      <c r="AR51" s="9">
        <f t="shared" si="35"/>
        <v>136.875</v>
      </c>
      <c r="AS51" s="1">
        <f t="shared" si="36"/>
        <v>0.24</v>
      </c>
      <c r="AT51" s="1">
        <f t="shared" si="37"/>
        <v>36674.333333333336</v>
      </c>
      <c r="AU51" s="1">
        <f t="shared" si="38"/>
        <v>1886721560.4278154</v>
      </c>
    </row>
    <row r="52" spans="1:48" x14ac:dyDescent="0.15">
      <c r="C52" s="7">
        <v>10</v>
      </c>
      <c r="D52" s="7">
        <f t="shared" si="39"/>
        <v>11.877376296838699</v>
      </c>
      <c r="E52" s="10">
        <f t="shared" si="40"/>
        <v>17.797764205</v>
      </c>
      <c r="F52" s="7" t="s">
        <v>83</v>
      </c>
      <c r="G52" s="1">
        <v>11</v>
      </c>
      <c r="H52" s="9">
        <f t="shared" si="20"/>
        <v>11.877376296838699</v>
      </c>
      <c r="I52" s="9">
        <f t="shared" si="21"/>
        <v>285.02737629683867</v>
      </c>
      <c r="J52" s="9">
        <f t="shared" si="22"/>
        <v>7.6968960250292054E-2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155.53409573416445</v>
      </c>
      <c r="O52" s="9">
        <f t="shared" si="41"/>
        <v>67.042255038640235</v>
      </c>
      <c r="P52" s="9">
        <f t="shared" si="25"/>
        <v>5.1601726631590425</v>
      </c>
      <c r="Q52" s="12">
        <f t="shared" si="26"/>
        <v>1.2384414391581702</v>
      </c>
      <c r="R52" s="9">
        <f t="shared" si="27"/>
        <v>14.125500000000001</v>
      </c>
      <c r="S52" s="13">
        <f t="shared" si="28"/>
        <v>8.7674166518577762E-2</v>
      </c>
      <c r="T52" s="2">
        <f t="shared" si="29"/>
        <v>0.43</v>
      </c>
      <c r="U52" s="14">
        <f t="shared" si="30"/>
        <v>3.7699891602988436E-2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4.6119891602988433E-2</v>
      </c>
      <c r="AR52" s="9">
        <f t="shared" si="35"/>
        <v>136.875</v>
      </c>
      <c r="AS52" s="1">
        <f t="shared" si="36"/>
        <v>0.24</v>
      </c>
      <c r="AT52" s="1">
        <f t="shared" si="37"/>
        <v>36674.333333333336</v>
      </c>
      <c r="AU52" s="1">
        <f t="shared" si="38"/>
        <v>372272265.69434851</v>
      </c>
    </row>
    <row r="53" spans="1:48" x14ac:dyDescent="0.15">
      <c r="C53" s="7">
        <v>11</v>
      </c>
      <c r="D53" s="7">
        <f t="shared" si="39"/>
        <v>8.0430741556999994</v>
      </c>
      <c r="E53" s="10">
        <f t="shared" si="40"/>
        <v>11.877376296838699</v>
      </c>
      <c r="F53" s="7" t="s">
        <v>85</v>
      </c>
      <c r="G53" s="1">
        <v>12</v>
      </c>
      <c r="H53" s="9">
        <f t="shared" si="20"/>
        <v>8.0430741556999994</v>
      </c>
      <c r="I53" s="9">
        <f t="shared" si="21"/>
        <v>281.1930741557</v>
      </c>
      <c r="J53" s="9">
        <f t="shared" si="22"/>
        <v>4.8307652303772618E-2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120.73833237548119</v>
      </c>
      <c r="P53" s="9">
        <f t="shared" si="25"/>
        <v>5.8325853801320777</v>
      </c>
      <c r="Q53" s="12">
        <f t="shared" si="26"/>
        <v>1.3998204912316985</v>
      </c>
      <c r="R53" s="9">
        <f t="shared" si="27"/>
        <v>14.125500000000001</v>
      </c>
      <c r="S53" s="13">
        <f t="shared" si="28"/>
        <v>9.9098827739315318E-2</v>
      </c>
      <c r="T53" s="2">
        <f t="shared" si="29"/>
        <v>0.43</v>
      </c>
      <c r="U53" s="14">
        <f t="shared" si="30"/>
        <v>4.2612495927905586E-2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5.1032495927905583E-2</v>
      </c>
      <c r="AR53" s="9">
        <f t="shared" si="35"/>
        <v>136.875</v>
      </c>
      <c r="AS53" s="1">
        <f t="shared" si="36"/>
        <v>0.24</v>
      </c>
      <c r="AT53" s="1">
        <f t="shared" si="37"/>
        <v>36674.333333333336</v>
      </c>
      <c r="AU53" s="1">
        <f t="shared" si="38"/>
        <v>411926008.99105352</v>
      </c>
      <c r="AV53" s="1">
        <f>SUM(AU42:AU53)</f>
        <v>14661049761.837433</v>
      </c>
    </row>
    <row r="54" spans="1:48" x14ac:dyDescent="0.15">
      <c r="C54" s="7">
        <v>12</v>
      </c>
      <c r="D54" s="7">
        <f t="shared" si="39"/>
        <v>4.2509305540645199</v>
      </c>
      <c r="E54" s="10">
        <f t="shared" si="40"/>
        <v>8.0430741556999994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4.5370835930967699</v>
      </c>
      <c r="E58" s="7"/>
      <c r="F58" s="7"/>
      <c r="G58" s="1">
        <v>1</v>
      </c>
      <c r="H58" s="9">
        <f t="shared" ref="H58:H69" si="42">E59</f>
        <v>4.5370835930967699</v>
      </c>
      <c r="I58" s="9">
        <f t="shared" ref="I58:I69" si="43">H58+273.15</f>
        <v>277.68708359309676</v>
      </c>
      <c r="J58" s="9">
        <f t="shared" ref="J58:J69" si="44">EXP(($C$15*(I58-$C$13))/($C$16*I58*$C$13))</f>
        <v>3.1199560838389089E-2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3.1126761863099514E-3</v>
      </c>
      <c r="Q58" s="12">
        <f t="shared" ref="Q58:Q69" si="48">P58*$B$60</f>
        <v>5.914084753988908E-4</v>
      </c>
      <c r="R58" s="9">
        <f t="shared" ref="R58:R69" si="49">L58*$B$60</f>
        <v>1.8955666666666669E-2</v>
      </c>
      <c r="S58" s="13">
        <f t="shared" ref="S58:S69" si="50">Q58/R58</f>
        <v>3.1199560838389085E-2</v>
      </c>
      <c r="T58" s="2">
        <f t="shared" ref="T58:T69" si="51">$B$59/100</f>
        <v>0.01</v>
      </c>
      <c r="U58" s="14">
        <f t="shared" ref="U58:U69" si="52">S58*T58</f>
        <v>3.1199560838389087E-4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1.2311995608383891E-2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50642.583333333336</v>
      </c>
      <c r="AU58" s="1">
        <f t="shared" ref="AU58:AU69" si="59">AT58*10000*AS58*0.67*AR58*AQ58</f>
        <v>7918778.022692835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3.8061900477419401</v>
      </c>
      <c r="E59" s="10">
        <f t="shared" ref="E59:E70" si="61">D58</f>
        <v>4.5370835930967699</v>
      </c>
      <c r="F59" s="7" t="s">
        <v>83</v>
      </c>
      <c r="G59" s="1">
        <v>2</v>
      </c>
      <c r="H59" s="9">
        <f t="shared" si="42"/>
        <v>3.8061900477419401</v>
      </c>
      <c r="I59" s="9">
        <f t="shared" si="43"/>
        <v>276.95619004774193</v>
      </c>
      <c r="J59" s="9">
        <f t="shared" si="44"/>
        <v>2.8442077067493066E-2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0.19642065714702339</v>
      </c>
      <c r="P59" s="9">
        <f t="shared" si="47"/>
        <v>5.5866114682232718E-3</v>
      </c>
      <c r="Q59" s="12">
        <f t="shared" si="48"/>
        <v>1.0614561789624216E-3</v>
      </c>
      <c r="R59" s="9">
        <f t="shared" si="49"/>
        <v>1.8955666666666669E-2</v>
      </c>
      <c r="S59" s="13">
        <f t="shared" si="50"/>
        <v>5.5996773821148725E-2</v>
      </c>
      <c r="T59" s="2">
        <f t="shared" si="51"/>
        <v>0.01</v>
      </c>
      <c r="U59" s="14">
        <f t="shared" si="52"/>
        <v>5.5996773821148725E-4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1.2559967738211487E-2</v>
      </c>
      <c r="AR59" s="9">
        <f t="shared" si="56"/>
        <v>9.9766666666666666</v>
      </c>
      <c r="AS59" s="1">
        <f t="shared" si="57"/>
        <v>0.19</v>
      </c>
      <c r="AT59" s="1">
        <f t="shared" si="58"/>
        <v>50642.583333333336</v>
      </c>
      <c r="AU59" s="1">
        <f t="shared" si="59"/>
        <v>8078267.703681834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2.8972578647857099</v>
      </c>
      <c r="E60" s="10">
        <f t="shared" si="61"/>
        <v>3.8061900477419401</v>
      </c>
      <c r="F60" s="7" t="s">
        <v>83</v>
      </c>
      <c r="G60" s="1">
        <v>3</v>
      </c>
      <c r="H60" s="9">
        <f t="shared" si="42"/>
        <v>2.8972578647857099</v>
      </c>
      <c r="I60" s="9">
        <f t="shared" si="43"/>
        <v>276.04725786478571</v>
      </c>
      <c r="J60" s="9">
        <f t="shared" si="44"/>
        <v>2.5333083199666498E-2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0.29060071234546681</v>
      </c>
      <c r="P60" s="9">
        <f t="shared" si="47"/>
        <v>7.3618120237300619E-3</v>
      </c>
      <c r="Q60" s="12">
        <f t="shared" si="48"/>
        <v>1.3987442845087117E-3</v>
      </c>
      <c r="R60" s="9">
        <f t="shared" si="49"/>
        <v>1.8955666666666669E-2</v>
      </c>
      <c r="S60" s="13">
        <f t="shared" si="50"/>
        <v>7.3790297598363447E-2</v>
      </c>
      <c r="T60" s="2">
        <f t="shared" si="51"/>
        <v>0.01</v>
      </c>
      <c r="U60" s="14">
        <f t="shared" si="52"/>
        <v>7.3790297598363454E-4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1.2737902975983635E-2</v>
      </c>
      <c r="AR60" s="9">
        <f t="shared" si="56"/>
        <v>9.9766666666666666</v>
      </c>
      <c r="AS60" s="1">
        <f t="shared" si="57"/>
        <v>0.19</v>
      </c>
      <c r="AT60" s="1">
        <f t="shared" si="58"/>
        <v>50642.583333333336</v>
      </c>
      <c r="AU60" s="1">
        <f t="shared" si="59"/>
        <v>8192711.3483313844</v>
      </c>
    </row>
    <row r="61" spans="1:48" x14ac:dyDescent="0.15">
      <c r="C61" s="7">
        <v>3</v>
      </c>
      <c r="D61" s="7">
        <f t="shared" si="60"/>
        <v>7.4732826859032304</v>
      </c>
      <c r="E61" s="10">
        <f t="shared" si="61"/>
        <v>2.8972578647857099</v>
      </c>
      <c r="F61" s="7" t="s">
        <v>83</v>
      </c>
      <c r="G61" s="1">
        <v>4</v>
      </c>
      <c r="H61" s="9">
        <f t="shared" si="42"/>
        <v>7.4732826859032304</v>
      </c>
      <c r="I61" s="9">
        <f t="shared" si="43"/>
        <v>280.62328268590323</v>
      </c>
      <c r="J61" s="9">
        <f t="shared" si="44"/>
        <v>4.5027895626521243E-2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0.38300556698840343</v>
      </c>
      <c r="P61" s="9">
        <f t="shared" si="47"/>
        <v>1.724593469473042E-2</v>
      </c>
      <c r="Q61" s="12">
        <f t="shared" si="48"/>
        <v>3.27672759199878E-3</v>
      </c>
      <c r="R61" s="9">
        <f t="shared" si="49"/>
        <v>1.8955666666666669E-2</v>
      </c>
      <c r="S61" s="13">
        <f t="shared" si="50"/>
        <v>0.17286269323151104</v>
      </c>
      <c r="T61" s="2">
        <f t="shared" si="51"/>
        <v>0.01</v>
      </c>
      <c r="U61" s="14">
        <f t="shared" si="52"/>
        <v>1.7286269323151106E-3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1.3728626932315111E-2</v>
      </c>
      <c r="AR61" s="9">
        <f t="shared" si="56"/>
        <v>9.9766666666666666</v>
      </c>
      <c r="AS61" s="1">
        <f t="shared" si="57"/>
        <v>0.19</v>
      </c>
      <c r="AT61" s="1">
        <f t="shared" si="58"/>
        <v>50642.583333333336</v>
      </c>
      <c r="AU61" s="1">
        <f t="shared" si="59"/>
        <v>8829921.0535241552</v>
      </c>
    </row>
    <row r="62" spans="1:48" x14ac:dyDescent="0.15">
      <c r="C62" s="7">
        <v>4</v>
      </c>
      <c r="D62" s="7">
        <f t="shared" si="60"/>
        <v>11.4510296599</v>
      </c>
      <c r="E62" s="10">
        <f t="shared" si="61"/>
        <v>7.4732826859032304</v>
      </c>
      <c r="F62" s="7" t="s">
        <v>83</v>
      </c>
      <c r="G62" s="1">
        <v>5</v>
      </c>
      <c r="H62" s="9">
        <f t="shared" si="42"/>
        <v>11.4510296599</v>
      </c>
      <c r="I62" s="9">
        <f t="shared" si="43"/>
        <v>284.60102965989995</v>
      </c>
      <c r="J62" s="9">
        <f t="shared" si="44"/>
        <v>7.3129182205651094E-2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0.34747165067898939</v>
      </c>
      <c r="O62" s="9">
        <f t="shared" si="62"/>
        <v>0.11805464828135032</v>
      </c>
      <c r="P62" s="9">
        <f t="shared" si="47"/>
        <v>8.6332398843909225E-3</v>
      </c>
      <c r="Q62" s="12">
        <f t="shared" si="48"/>
        <v>1.6403155780342752E-3</v>
      </c>
      <c r="R62" s="9">
        <f t="shared" si="49"/>
        <v>1.8955666666666669E-2</v>
      </c>
      <c r="S62" s="13">
        <f t="shared" si="50"/>
        <v>8.6534312239133854E-2</v>
      </c>
      <c r="T62" s="2">
        <f t="shared" si="51"/>
        <v>0.01</v>
      </c>
      <c r="U62" s="14">
        <f t="shared" si="52"/>
        <v>8.6534312239133857E-4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1.2865343122391338E-2</v>
      </c>
      <c r="AR62" s="9">
        <f t="shared" si="56"/>
        <v>9.9766666666666666</v>
      </c>
      <c r="AS62" s="1">
        <f t="shared" si="57"/>
        <v>0.19</v>
      </c>
      <c r="AT62" s="1">
        <f t="shared" si="58"/>
        <v>50642.583333333336</v>
      </c>
      <c r="AU62" s="1">
        <f t="shared" si="59"/>
        <v>8274677.7705655573</v>
      </c>
    </row>
    <row r="63" spans="1:48" x14ac:dyDescent="0.15">
      <c r="C63" s="7">
        <v>5</v>
      </c>
      <c r="D63" s="7">
        <f t="shared" si="60"/>
        <v>16.814033272903199</v>
      </c>
      <c r="E63" s="10">
        <f t="shared" si="61"/>
        <v>11.4510296599</v>
      </c>
      <c r="F63" s="7" t="s">
        <v>85</v>
      </c>
      <c r="G63" s="1">
        <v>6</v>
      </c>
      <c r="H63" s="9">
        <f t="shared" si="42"/>
        <v>16.814033272903199</v>
      </c>
      <c r="I63" s="9">
        <f t="shared" si="43"/>
        <v>289.96403327290318</v>
      </c>
      <c r="J63" s="9">
        <f t="shared" si="44"/>
        <v>0.13768847018807814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0.20918807506362608</v>
      </c>
      <c r="P63" s="9">
        <f t="shared" si="47"/>
        <v>2.8802786037099532E-2</v>
      </c>
      <c r="Q63" s="12">
        <f t="shared" si="48"/>
        <v>5.4725293470489116E-3</v>
      </c>
      <c r="R63" s="9">
        <f t="shared" si="49"/>
        <v>1.8955666666666669E-2</v>
      </c>
      <c r="S63" s="13">
        <f t="shared" si="50"/>
        <v>0.28870149719779015</v>
      </c>
      <c r="T63" s="2">
        <f t="shared" si="51"/>
        <v>0.01</v>
      </c>
      <c r="U63" s="14">
        <f t="shared" si="52"/>
        <v>2.8870149719779016E-3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1.4887014971977901E-2</v>
      </c>
      <c r="AR63" s="9">
        <f t="shared" si="56"/>
        <v>9.9766666666666666</v>
      </c>
      <c r="AS63" s="1">
        <f t="shared" si="57"/>
        <v>0.19</v>
      </c>
      <c r="AT63" s="1">
        <f t="shared" si="58"/>
        <v>50642.583333333336</v>
      </c>
      <c r="AU63" s="1">
        <f t="shared" si="59"/>
        <v>9574968.2450603135</v>
      </c>
    </row>
    <row r="64" spans="1:48" x14ac:dyDescent="0.15">
      <c r="C64" s="7">
        <v>6</v>
      </c>
      <c r="D64" s="7">
        <f t="shared" si="60"/>
        <v>20.439724713</v>
      </c>
      <c r="E64" s="10">
        <f t="shared" si="61"/>
        <v>16.814033272903199</v>
      </c>
      <c r="F64" s="7" t="s">
        <v>83</v>
      </c>
      <c r="G64" s="1">
        <v>7</v>
      </c>
      <c r="H64" s="9">
        <f t="shared" si="42"/>
        <v>20.439724713</v>
      </c>
      <c r="I64" s="9">
        <f t="shared" si="43"/>
        <v>293.58972471299995</v>
      </c>
      <c r="J64" s="9">
        <f t="shared" si="44"/>
        <v>0.20844637581187567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0.28015195569319323</v>
      </c>
      <c r="P64" s="9">
        <f t="shared" si="47"/>
        <v>5.8396659840855299E-2</v>
      </c>
      <c r="Q64" s="12">
        <f t="shared" si="48"/>
        <v>1.1095365369762506E-2</v>
      </c>
      <c r="R64" s="9">
        <f t="shared" si="49"/>
        <v>1.8955666666666669E-2</v>
      </c>
      <c r="S64" s="13">
        <f t="shared" si="50"/>
        <v>0.58533237394776438</v>
      </c>
      <c r="T64" s="2">
        <f t="shared" si="51"/>
        <v>0.01</v>
      </c>
      <c r="U64" s="14">
        <f t="shared" si="52"/>
        <v>5.8533237394776437E-3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2.5953323739477643E-2</v>
      </c>
      <c r="AR64" s="9">
        <f t="shared" si="56"/>
        <v>9.9766666666666666</v>
      </c>
      <c r="AS64" s="1">
        <f t="shared" si="57"/>
        <v>0.19</v>
      </c>
      <c r="AT64" s="1">
        <f t="shared" si="58"/>
        <v>50642.583333333336</v>
      </c>
      <c r="AU64" s="1">
        <f t="shared" si="59"/>
        <v>16692550.597082675</v>
      </c>
    </row>
    <row r="65" spans="1:48" x14ac:dyDescent="0.15">
      <c r="C65" s="7">
        <v>7</v>
      </c>
      <c r="D65" s="7">
        <f t="shared" si="60"/>
        <v>24.431146167096799</v>
      </c>
      <c r="E65" s="10">
        <f t="shared" si="61"/>
        <v>20.439724713</v>
      </c>
      <c r="F65" s="7" t="s">
        <v>83</v>
      </c>
      <c r="G65" s="1">
        <v>8</v>
      </c>
      <c r="H65" s="9">
        <f t="shared" si="42"/>
        <v>24.431146167096799</v>
      </c>
      <c r="I65" s="9">
        <f t="shared" si="43"/>
        <v>297.58114616709679</v>
      </c>
      <c r="J65" s="9">
        <f t="shared" si="44"/>
        <v>0.32522423882350338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0.32152196251900461</v>
      </c>
      <c r="P65" s="9">
        <f t="shared" si="47"/>
        <v>0.10456673552528226</v>
      </c>
      <c r="Q65" s="12">
        <f t="shared" si="48"/>
        <v>1.9867679749803628E-2</v>
      </c>
      <c r="R65" s="9">
        <f t="shared" si="49"/>
        <v>1.8955666666666669E-2</v>
      </c>
      <c r="S65" s="13">
        <f t="shared" si="50"/>
        <v>1.0481129521411516</v>
      </c>
      <c r="T65" s="2">
        <f t="shared" si="51"/>
        <v>0.01</v>
      </c>
      <c r="U65" s="14">
        <f t="shared" si="52"/>
        <v>1.0481129521411517E-2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3.0581129521411517E-2</v>
      </c>
      <c r="AR65" s="9">
        <f t="shared" si="56"/>
        <v>9.9766666666666666</v>
      </c>
      <c r="AS65" s="1">
        <f t="shared" si="57"/>
        <v>0.19</v>
      </c>
      <c r="AT65" s="1">
        <f t="shared" si="58"/>
        <v>50642.583333333336</v>
      </c>
      <c r="AU65" s="1">
        <f t="shared" si="59"/>
        <v>19669043.432599463</v>
      </c>
    </row>
    <row r="66" spans="1:48" x14ac:dyDescent="0.15">
      <c r="C66" s="7">
        <v>8</v>
      </c>
      <c r="D66" s="7">
        <f t="shared" si="60"/>
        <v>23.042424085161301</v>
      </c>
      <c r="E66" s="10">
        <f t="shared" si="61"/>
        <v>24.431146167096799</v>
      </c>
      <c r="F66" s="7" t="s">
        <v>83</v>
      </c>
      <c r="G66" s="1">
        <v>9</v>
      </c>
      <c r="H66" s="9">
        <f t="shared" si="42"/>
        <v>23.042424085161301</v>
      </c>
      <c r="I66" s="9">
        <f t="shared" si="43"/>
        <v>296.19242408516129</v>
      </c>
      <c r="J66" s="9">
        <f t="shared" si="44"/>
        <v>0.27897037380201606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0.31672189366038905</v>
      </c>
      <c r="P66" s="9">
        <f t="shared" si="47"/>
        <v>8.8356025065721114E-2</v>
      </c>
      <c r="Q66" s="12">
        <f t="shared" si="48"/>
        <v>1.6787644762487012E-2</v>
      </c>
      <c r="R66" s="9">
        <f t="shared" si="49"/>
        <v>1.8955666666666669E-2</v>
      </c>
      <c r="S66" s="13">
        <f t="shared" si="50"/>
        <v>0.88562671298751527</v>
      </c>
      <c r="T66" s="2">
        <f t="shared" si="51"/>
        <v>0.01</v>
      </c>
      <c r="U66" s="14">
        <f t="shared" si="52"/>
        <v>8.8562671298751533E-3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2.8956267129875153E-2</v>
      </c>
      <c r="AR66" s="9">
        <f t="shared" si="56"/>
        <v>9.9766666666666666</v>
      </c>
      <c r="AS66" s="1">
        <f t="shared" si="57"/>
        <v>0.19</v>
      </c>
      <c r="AT66" s="1">
        <f t="shared" si="58"/>
        <v>50642.583333333336</v>
      </c>
      <c r="AU66" s="1">
        <f t="shared" si="59"/>
        <v>18623971.211550541</v>
      </c>
    </row>
    <row r="67" spans="1:48" x14ac:dyDescent="0.15">
      <c r="C67" s="7">
        <v>9</v>
      </c>
      <c r="D67" s="7">
        <f t="shared" si="60"/>
        <v>17.797764205</v>
      </c>
      <c r="E67" s="10">
        <f t="shared" si="61"/>
        <v>23.042424085161301</v>
      </c>
      <c r="F67" s="7" t="s">
        <v>83</v>
      </c>
      <c r="G67" s="1">
        <v>10</v>
      </c>
      <c r="H67" s="9">
        <f t="shared" si="42"/>
        <v>17.797764205</v>
      </c>
      <c r="I67" s="9">
        <f t="shared" si="43"/>
        <v>290.947764205</v>
      </c>
      <c r="J67" s="9">
        <f t="shared" si="44"/>
        <v>0.15424303379017718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0.32813253526133462</v>
      </c>
      <c r="P67" s="9">
        <f t="shared" si="47"/>
        <v>5.0612157723970541E-2</v>
      </c>
      <c r="Q67" s="12">
        <f t="shared" si="48"/>
        <v>9.6163099675544029E-3</v>
      </c>
      <c r="R67" s="9">
        <f t="shared" si="49"/>
        <v>1.8955666666666669E-2</v>
      </c>
      <c r="S67" s="13">
        <f t="shared" si="50"/>
        <v>0.50730528958206345</v>
      </c>
      <c r="T67" s="2">
        <f t="shared" si="51"/>
        <v>0.01</v>
      </c>
      <c r="U67" s="14">
        <f t="shared" si="52"/>
        <v>5.0730528958206345E-3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2.5173052895820634E-2</v>
      </c>
      <c r="AR67" s="9">
        <f t="shared" si="56"/>
        <v>9.9766666666666666</v>
      </c>
      <c r="AS67" s="1">
        <f t="shared" si="57"/>
        <v>0.19</v>
      </c>
      <c r="AT67" s="1">
        <f t="shared" si="58"/>
        <v>50642.583333333336</v>
      </c>
      <c r="AU67" s="1">
        <f t="shared" si="59"/>
        <v>16190699.247794371</v>
      </c>
    </row>
    <row r="68" spans="1:48" x14ac:dyDescent="0.15">
      <c r="C68" s="7">
        <v>10</v>
      </c>
      <c r="D68" s="7">
        <f t="shared" si="60"/>
        <v>11.877376296838699</v>
      </c>
      <c r="E68" s="10">
        <f t="shared" si="61"/>
        <v>17.797764205</v>
      </c>
      <c r="F68" s="7" t="s">
        <v>83</v>
      </c>
      <c r="G68" s="1">
        <v>11</v>
      </c>
      <c r="H68" s="9">
        <f t="shared" si="42"/>
        <v>11.877376296838699</v>
      </c>
      <c r="I68" s="9">
        <f t="shared" si="43"/>
        <v>285.02737629683867</v>
      </c>
      <c r="J68" s="9">
        <f t="shared" si="44"/>
        <v>7.6968960250292054E-2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0.26364435866049585</v>
      </c>
      <c r="O68" s="9">
        <f t="shared" si="62"/>
        <v>0.1136426855435349</v>
      </c>
      <c r="P68" s="9">
        <f t="shared" si="47"/>
        <v>8.7469593463367773E-3</v>
      </c>
      <c r="Q68" s="12">
        <f t="shared" si="48"/>
        <v>1.6619222758039876E-3</v>
      </c>
      <c r="R68" s="9">
        <f t="shared" si="49"/>
        <v>1.8955666666666669E-2</v>
      </c>
      <c r="S68" s="13">
        <f t="shared" si="50"/>
        <v>8.7674166518577776E-2</v>
      </c>
      <c r="T68" s="2">
        <f t="shared" si="51"/>
        <v>0.01</v>
      </c>
      <c r="U68" s="14">
        <f t="shared" si="52"/>
        <v>8.7674166518577777E-4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1.2876741665185779E-2</v>
      </c>
      <c r="AR68" s="9">
        <f t="shared" si="56"/>
        <v>9.9766666666666666</v>
      </c>
      <c r="AS68" s="1">
        <f t="shared" si="57"/>
        <v>0.19</v>
      </c>
      <c r="AT68" s="1">
        <f t="shared" si="58"/>
        <v>50642.583333333336</v>
      </c>
      <c r="AU68" s="1">
        <f t="shared" si="59"/>
        <v>8282009.037814375</v>
      </c>
    </row>
    <row r="69" spans="1:48" x14ac:dyDescent="0.15">
      <c r="C69" s="7">
        <v>11</v>
      </c>
      <c r="D69" s="7">
        <f t="shared" si="60"/>
        <v>8.0430741556999994</v>
      </c>
      <c r="E69" s="10">
        <f t="shared" si="61"/>
        <v>11.877376296838699</v>
      </c>
      <c r="F69" s="7" t="s">
        <v>85</v>
      </c>
      <c r="G69" s="1">
        <v>12</v>
      </c>
      <c r="H69" s="9">
        <f t="shared" si="42"/>
        <v>8.0430741556999994</v>
      </c>
      <c r="I69" s="9">
        <f t="shared" si="43"/>
        <v>281.1930741557</v>
      </c>
      <c r="J69" s="9">
        <f t="shared" si="44"/>
        <v>4.8307652303772618E-2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0.20466239286386478</v>
      </c>
      <c r="P69" s="9">
        <f t="shared" si="47"/>
        <v>9.8867597141256945E-3</v>
      </c>
      <c r="Q69" s="12">
        <f t="shared" si="48"/>
        <v>1.8784843456838821E-3</v>
      </c>
      <c r="R69" s="9">
        <f t="shared" si="49"/>
        <v>1.8955666666666669E-2</v>
      </c>
      <c r="S69" s="13">
        <f t="shared" si="50"/>
        <v>9.9098827739315345E-2</v>
      </c>
      <c r="T69" s="2">
        <f t="shared" si="51"/>
        <v>0.01</v>
      </c>
      <c r="U69" s="14">
        <f t="shared" si="52"/>
        <v>9.9098827739315352E-4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1.2990988277393154E-2</v>
      </c>
      <c r="AR69" s="9">
        <f t="shared" si="56"/>
        <v>9.9766666666666666</v>
      </c>
      <c r="AS69" s="1">
        <f t="shared" si="57"/>
        <v>0.19</v>
      </c>
      <c r="AT69" s="1">
        <f t="shared" si="58"/>
        <v>50642.583333333336</v>
      </c>
      <c r="AU69" s="1">
        <f t="shared" si="59"/>
        <v>8355489.697708278</v>
      </c>
      <c r="AV69" s="1">
        <f>SUM(AU58:AU69)</f>
        <v>138683087.36840576</v>
      </c>
    </row>
    <row r="70" spans="1:48" x14ac:dyDescent="0.15">
      <c r="C70" s="7">
        <v>12</v>
      </c>
      <c r="D70" s="7">
        <f t="shared" si="60"/>
        <v>4.2509305540645199</v>
      </c>
      <c r="E70" s="10">
        <f t="shared" si="61"/>
        <v>8.0430741556999994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4.5370835930967699</v>
      </c>
      <c r="E73" s="7"/>
      <c r="F73" s="7"/>
      <c r="G73" s="1">
        <v>1</v>
      </c>
      <c r="H73" s="9">
        <f t="shared" ref="H73:H84" si="63">E74</f>
        <v>4.5370835930967699</v>
      </c>
      <c r="I73" s="9">
        <f t="shared" ref="I73:I84" si="64">H73+273.15</f>
        <v>277.68708359309676</v>
      </c>
      <c r="J73" s="9">
        <f t="shared" ref="J73:J84" si="65">EXP(($C$15*(I73-$C$13))/($C$16*I73*$C$13))</f>
        <v>3.1199560838389089E-2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3.4163519118036055E-3</v>
      </c>
      <c r="Q73" s="12">
        <f t="shared" ref="Q73:Q84" si="69">P73*$B$75</f>
        <v>6.1494334412464898E-4</v>
      </c>
      <c r="R73" s="9">
        <f t="shared" ref="R73:R84" si="70">L73*$B$75</f>
        <v>1.9710000000000002E-2</v>
      </c>
      <c r="S73" s="13">
        <f t="shared" ref="S73:S84" si="71">Q73/R73</f>
        <v>3.1199560838389089E-2</v>
      </c>
      <c r="T73" s="2">
        <f t="shared" ref="T73:T84" si="72">$B$74/100</f>
        <v>0.01</v>
      </c>
      <c r="U73" s="14">
        <f t="shared" ref="U73:U84" si="73">S73*T73</f>
        <v>3.1199560838389087E-4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1.2911995608383891E-2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5166.666666666667</v>
      </c>
      <c r="AU73" s="1">
        <f t="shared" ref="AU73:AU84" si="80">AT73*10000*AS73*0.67*AR73*AQ73</f>
        <v>880978.3587624483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3.8061900477419401</v>
      </c>
      <c r="E74" s="10">
        <f t="shared" ref="E74:E85" si="82">D73</f>
        <v>4.5370835930967699</v>
      </c>
      <c r="F74" s="7" t="s">
        <v>83</v>
      </c>
      <c r="G74" s="1">
        <v>2</v>
      </c>
      <c r="H74" s="9">
        <f t="shared" si="63"/>
        <v>3.8061900477419401</v>
      </c>
      <c r="I74" s="9">
        <f t="shared" si="64"/>
        <v>276.95619004774193</v>
      </c>
      <c r="J74" s="9">
        <f t="shared" si="65"/>
        <v>2.8442077067493066E-2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0.21558364808819641</v>
      </c>
      <c r="P74" s="9">
        <f t="shared" si="68"/>
        <v>6.1316467334157866E-3</v>
      </c>
      <c r="Q74" s="12">
        <f t="shared" si="69"/>
        <v>1.1036964120148414E-3</v>
      </c>
      <c r="R74" s="9">
        <f t="shared" si="70"/>
        <v>1.9710000000000002E-2</v>
      </c>
      <c r="S74" s="13">
        <f t="shared" si="71"/>
        <v>5.5996773821148725E-2</v>
      </c>
      <c r="T74" s="2">
        <f t="shared" si="72"/>
        <v>0.01</v>
      </c>
      <c r="U74" s="14">
        <f t="shared" si="73"/>
        <v>5.5996773821148725E-4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1.3159967738211487E-2</v>
      </c>
      <c r="AR74" s="9">
        <f t="shared" si="77"/>
        <v>10.950000000000001</v>
      </c>
      <c r="AS74" s="1">
        <f t="shared" si="78"/>
        <v>0.18</v>
      </c>
      <c r="AT74" s="1">
        <f t="shared" si="79"/>
        <v>5166.666666666667</v>
      </c>
      <c r="AU74" s="1">
        <f t="shared" si="80"/>
        <v>897897.36079591373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2.8972578647857099</v>
      </c>
      <c r="E75" s="10">
        <f t="shared" si="82"/>
        <v>3.8061900477419401</v>
      </c>
      <c r="F75" s="7" t="s">
        <v>83</v>
      </c>
      <c r="G75" s="1">
        <v>3</v>
      </c>
      <c r="H75" s="9">
        <f t="shared" si="63"/>
        <v>2.8972578647857099</v>
      </c>
      <c r="I75" s="9">
        <f t="shared" si="64"/>
        <v>276.04725786478571</v>
      </c>
      <c r="J75" s="9">
        <f t="shared" si="65"/>
        <v>2.5333083199666498E-2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0.31895200135478069</v>
      </c>
      <c r="P75" s="9">
        <f t="shared" si="68"/>
        <v>8.0800375870208E-3</v>
      </c>
      <c r="Q75" s="12">
        <f t="shared" si="69"/>
        <v>1.4544067656637439E-3</v>
      </c>
      <c r="R75" s="9">
        <f t="shared" si="70"/>
        <v>1.9710000000000002E-2</v>
      </c>
      <c r="S75" s="13">
        <f t="shared" si="71"/>
        <v>7.3790297598363461E-2</v>
      </c>
      <c r="T75" s="2">
        <f t="shared" si="72"/>
        <v>0.01</v>
      </c>
      <c r="U75" s="14">
        <f t="shared" si="73"/>
        <v>7.3790297598363465E-4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1.3337902975983635E-2</v>
      </c>
      <c r="AR75" s="9">
        <f t="shared" si="77"/>
        <v>10.950000000000001</v>
      </c>
      <c r="AS75" s="1">
        <f t="shared" si="78"/>
        <v>0.18</v>
      </c>
      <c r="AT75" s="1">
        <f t="shared" si="79"/>
        <v>5166.666666666667</v>
      </c>
      <c r="AU75" s="1">
        <f t="shared" si="80"/>
        <v>910037.78420472657</v>
      </c>
    </row>
    <row r="76" spans="1:48" x14ac:dyDescent="0.15">
      <c r="C76" s="7">
        <v>3</v>
      </c>
      <c r="D76" s="7">
        <f t="shared" si="81"/>
        <v>7.4732826859032304</v>
      </c>
      <c r="E76" s="10">
        <f t="shared" si="82"/>
        <v>2.8972578647857099</v>
      </c>
      <c r="F76" s="7" t="s">
        <v>83</v>
      </c>
      <c r="G76" s="1">
        <v>4</v>
      </c>
      <c r="H76" s="9">
        <f t="shared" si="63"/>
        <v>7.4732826859032304</v>
      </c>
      <c r="I76" s="9">
        <f t="shared" si="64"/>
        <v>280.62328268590323</v>
      </c>
      <c r="J76" s="9">
        <f t="shared" si="65"/>
        <v>4.5027895626521243E-2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0.42037196376775987</v>
      </c>
      <c r="P76" s="9">
        <f t="shared" si="68"/>
        <v>1.8928464908850463E-2</v>
      </c>
      <c r="Q76" s="12">
        <f t="shared" si="69"/>
        <v>3.4071236835930834E-3</v>
      </c>
      <c r="R76" s="9">
        <f t="shared" si="70"/>
        <v>1.9710000000000002E-2</v>
      </c>
      <c r="S76" s="13">
        <f t="shared" si="71"/>
        <v>0.17286269323151107</v>
      </c>
      <c r="T76" s="2">
        <f t="shared" si="72"/>
        <v>0.01</v>
      </c>
      <c r="U76" s="14">
        <f t="shared" si="73"/>
        <v>1.7286269323151108E-3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1.4328626932315111E-2</v>
      </c>
      <c r="AR76" s="9">
        <f t="shared" si="77"/>
        <v>10.950000000000001</v>
      </c>
      <c r="AS76" s="1">
        <f t="shared" si="78"/>
        <v>0.18</v>
      </c>
      <c r="AT76" s="1">
        <f t="shared" si="79"/>
        <v>5166.666666666667</v>
      </c>
      <c r="AU76" s="1">
        <f t="shared" si="80"/>
        <v>977634.33484704723</v>
      </c>
    </row>
    <row r="77" spans="1:48" x14ac:dyDescent="0.15">
      <c r="C77" s="7">
        <v>4</v>
      </c>
      <c r="D77" s="7">
        <f t="shared" si="81"/>
        <v>11.4510296599</v>
      </c>
      <c r="E77" s="10">
        <f t="shared" si="82"/>
        <v>7.4732826859032304</v>
      </c>
      <c r="F77" s="7" t="s">
        <v>83</v>
      </c>
      <c r="G77" s="1">
        <v>5</v>
      </c>
      <c r="H77" s="9">
        <f t="shared" si="63"/>
        <v>11.4510296599</v>
      </c>
      <c r="I77" s="9">
        <f t="shared" si="64"/>
        <v>284.60102965989995</v>
      </c>
      <c r="J77" s="9">
        <f t="shared" si="65"/>
        <v>7.3129182205651094E-2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0.38137132391596396</v>
      </c>
      <c r="O77" s="9">
        <f t="shared" si="83"/>
        <v>0.12957217494294548</v>
      </c>
      <c r="P77" s="9">
        <f t="shared" si="68"/>
        <v>9.4755071901851586E-3</v>
      </c>
      <c r="Q77" s="12">
        <f t="shared" si="69"/>
        <v>1.7055912942333285E-3</v>
      </c>
      <c r="R77" s="9">
        <f t="shared" si="70"/>
        <v>1.9710000000000002E-2</v>
      </c>
      <c r="S77" s="13">
        <f t="shared" si="71"/>
        <v>8.6534312239133854E-2</v>
      </c>
      <c r="T77" s="2">
        <f t="shared" si="72"/>
        <v>0.01</v>
      </c>
      <c r="U77" s="14">
        <f t="shared" si="73"/>
        <v>8.6534312239133857E-4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1.3465343122391338E-2</v>
      </c>
      <c r="AR77" s="9">
        <f t="shared" si="77"/>
        <v>10.950000000000001</v>
      </c>
      <c r="AS77" s="1">
        <f t="shared" si="78"/>
        <v>0.18</v>
      </c>
      <c r="AT77" s="1">
        <f t="shared" si="79"/>
        <v>5166.666666666667</v>
      </c>
      <c r="AU77" s="1">
        <f t="shared" si="80"/>
        <v>918732.9553020437</v>
      </c>
    </row>
    <row r="78" spans="1:48" x14ac:dyDescent="0.15">
      <c r="C78" s="7">
        <v>5</v>
      </c>
      <c r="D78" s="7">
        <f t="shared" si="81"/>
        <v>16.814033272903199</v>
      </c>
      <c r="E78" s="10">
        <f t="shared" si="82"/>
        <v>11.4510296599</v>
      </c>
      <c r="F78" s="7" t="s">
        <v>85</v>
      </c>
      <c r="G78" s="1">
        <v>6</v>
      </c>
      <c r="H78" s="9">
        <f t="shared" si="63"/>
        <v>16.814033272903199</v>
      </c>
      <c r="I78" s="9">
        <f t="shared" si="64"/>
        <v>289.96403327290318</v>
      </c>
      <c r="J78" s="9">
        <f t="shared" si="65"/>
        <v>0.13768847018807814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0.22959666775276033</v>
      </c>
      <c r="P78" s="9">
        <f t="shared" si="68"/>
        <v>3.161281394315802E-2</v>
      </c>
      <c r="Q78" s="12">
        <f t="shared" si="69"/>
        <v>5.6903065097684436E-3</v>
      </c>
      <c r="R78" s="9">
        <f t="shared" si="70"/>
        <v>1.9710000000000002E-2</v>
      </c>
      <c r="S78" s="13">
        <f t="shared" si="71"/>
        <v>0.28870149719779009</v>
      </c>
      <c r="T78" s="2">
        <f t="shared" si="72"/>
        <v>0.01</v>
      </c>
      <c r="U78" s="14">
        <f t="shared" si="73"/>
        <v>2.8870149719779008E-3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1.5487014971977901E-2</v>
      </c>
      <c r="AR78" s="9">
        <f t="shared" si="77"/>
        <v>10.950000000000001</v>
      </c>
      <c r="AS78" s="1">
        <f t="shared" si="78"/>
        <v>0.18</v>
      </c>
      <c r="AT78" s="1">
        <f t="shared" si="79"/>
        <v>5166.666666666667</v>
      </c>
      <c r="AU78" s="1">
        <f t="shared" si="80"/>
        <v>1056670.5136798176</v>
      </c>
    </row>
    <row r="79" spans="1:48" x14ac:dyDescent="0.15">
      <c r="C79" s="7">
        <v>6</v>
      </c>
      <c r="D79" s="7">
        <f t="shared" si="81"/>
        <v>20.439724713</v>
      </c>
      <c r="E79" s="10">
        <f t="shared" si="82"/>
        <v>16.814033272903199</v>
      </c>
      <c r="F79" s="7" t="s">
        <v>83</v>
      </c>
      <c r="G79" s="1">
        <v>7</v>
      </c>
      <c r="H79" s="9">
        <f t="shared" si="63"/>
        <v>20.439724713</v>
      </c>
      <c r="I79" s="9">
        <f t="shared" si="64"/>
        <v>293.58972471299995</v>
      </c>
      <c r="J79" s="9">
        <f t="shared" si="65"/>
        <v>0.20844637581187567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0.30748385380960236</v>
      </c>
      <c r="P79" s="9">
        <f t="shared" si="68"/>
        <v>6.4093894947280211E-2</v>
      </c>
      <c r="Q79" s="12">
        <f t="shared" si="69"/>
        <v>1.1536901090510438E-2</v>
      </c>
      <c r="R79" s="9">
        <f t="shared" si="70"/>
        <v>1.9710000000000002E-2</v>
      </c>
      <c r="S79" s="13">
        <f t="shared" si="71"/>
        <v>0.58533237394776438</v>
      </c>
      <c r="T79" s="2">
        <f t="shared" si="72"/>
        <v>0.01</v>
      </c>
      <c r="U79" s="14">
        <f t="shared" si="73"/>
        <v>5.8533237394776437E-3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2.7453323739477644E-2</v>
      </c>
      <c r="AR79" s="9">
        <f t="shared" si="77"/>
        <v>10.950000000000001</v>
      </c>
      <c r="AS79" s="1">
        <f t="shared" si="78"/>
        <v>0.18</v>
      </c>
      <c r="AT79" s="1">
        <f t="shared" si="79"/>
        <v>5166.666666666667</v>
      </c>
      <c r="AU79" s="1">
        <f t="shared" si="80"/>
        <v>1873125.1794165028</v>
      </c>
    </row>
    <row r="80" spans="1:48" x14ac:dyDescent="0.15">
      <c r="C80" s="7">
        <v>7</v>
      </c>
      <c r="D80" s="7">
        <f t="shared" si="81"/>
        <v>24.431146167096799</v>
      </c>
      <c r="E80" s="10">
        <f t="shared" si="82"/>
        <v>20.439724713</v>
      </c>
      <c r="F80" s="7" t="s">
        <v>83</v>
      </c>
      <c r="G80" s="1">
        <v>8</v>
      </c>
      <c r="H80" s="9">
        <f t="shared" si="63"/>
        <v>24.431146167096799</v>
      </c>
      <c r="I80" s="9">
        <f t="shared" si="64"/>
        <v>297.58114616709679</v>
      </c>
      <c r="J80" s="9">
        <f t="shared" si="65"/>
        <v>0.32522423882350338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0.35288995886232211</v>
      </c>
      <c r="P80" s="9">
        <f t="shared" si="68"/>
        <v>0.11476836825945613</v>
      </c>
      <c r="Q80" s="12">
        <f t="shared" si="69"/>
        <v>2.0658306286702104E-2</v>
      </c>
      <c r="R80" s="9">
        <f t="shared" si="70"/>
        <v>1.9710000000000002E-2</v>
      </c>
      <c r="S80" s="13">
        <f t="shared" si="71"/>
        <v>1.0481129521411519</v>
      </c>
      <c r="T80" s="2">
        <f t="shared" si="72"/>
        <v>0.01</v>
      </c>
      <c r="U80" s="14">
        <f t="shared" si="73"/>
        <v>1.0481129521411519E-2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3.2081129521411518E-2</v>
      </c>
      <c r="AR80" s="9">
        <f t="shared" si="77"/>
        <v>10.950000000000001</v>
      </c>
      <c r="AS80" s="1">
        <f t="shared" si="78"/>
        <v>0.18</v>
      </c>
      <c r="AT80" s="1">
        <f t="shared" si="79"/>
        <v>5166.666666666667</v>
      </c>
      <c r="AU80" s="1">
        <f t="shared" si="80"/>
        <v>2188877.8226246713</v>
      </c>
    </row>
    <row r="81" spans="1:48" x14ac:dyDescent="0.15">
      <c r="C81" s="7">
        <v>8</v>
      </c>
      <c r="D81" s="7">
        <f t="shared" si="81"/>
        <v>23.042424085161301</v>
      </c>
      <c r="E81" s="10">
        <f t="shared" si="82"/>
        <v>24.431146167096799</v>
      </c>
      <c r="F81" s="7" t="s">
        <v>83</v>
      </c>
      <c r="G81" s="1">
        <v>9</v>
      </c>
      <c r="H81" s="9">
        <f t="shared" si="63"/>
        <v>23.042424085161301</v>
      </c>
      <c r="I81" s="9">
        <f t="shared" si="64"/>
        <v>296.19242408516129</v>
      </c>
      <c r="J81" s="9">
        <f t="shared" si="65"/>
        <v>0.27897037380201606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0.34762159060286602</v>
      </c>
      <c r="P81" s="9">
        <f t="shared" si="68"/>
        <v>9.6976125072132921E-2</v>
      </c>
      <c r="Q81" s="12">
        <f t="shared" si="69"/>
        <v>1.7455702512983926E-2</v>
      </c>
      <c r="R81" s="9">
        <f t="shared" si="70"/>
        <v>1.9710000000000002E-2</v>
      </c>
      <c r="S81" s="13">
        <f t="shared" si="71"/>
        <v>0.88562671298751516</v>
      </c>
      <c r="T81" s="2">
        <f t="shared" si="72"/>
        <v>0.01</v>
      </c>
      <c r="U81" s="14">
        <f t="shared" si="73"/>
        <v>8.8562671298751516E-3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3.0456267129875154E-2</v>
      </c>
      <c r="AR81" s="9">
        <f t="shared" si="77"/>
        <v>10.950000000000001</v>
      </c>
      <c r="AS81" s="1">
        <f t="shared" si="78"/>
        <v>0.18</v>
      </c>
      <c r="AT81" s="1">
        <f t="shared" si="79"/>
        <v>5166.666666666667</v>
      </c>
      <c r="AU81" s="1">
        <f t="shared" si="80"/>
        <v>2078014.3553244604</v>
      </c>
    </row>
    <row r="82" spans="1:48" x14ac:dyDescent="0.15">
      <c r="C82" s="7">
        <v>9</v>
      </c>
      <c r="D82" s="7">
        <f t="shared" si="81"/>
        <v>17.797764205</v>
      </c>
      <c r="E82" s="10">
        <f t="shared" si="82"/>
        <v>23.042424085161301</v>
      </c>
      <c r="F82" s="7" t="s">
        <v>83</v>
      </c>
      <c r="G82" s="1">
        <v>10</v>
      </c>
      <c r="H82" s="9">
        <f t="shared" si="63"/>
        <v>17.797764205</v>
      </c>
      <c r="I82" s="9">
        <f t="shared" si="64"/>
        <v>290.947764205</v>
      </c>
      <c r="J82" s="9">
        <f t="shared" si="65"/>
        <v>0.15424303379017718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0.36014546553073312</v>
      </c>
      <c r="P82" s="9">
        <f t="shared" si="68"/>
        <v>5.554992920923596E-2</v>
      </c>
      <c r="Q82" s="12">
        <f t="shared" si="69"/>
        <v>9.9989872576624721E-3</v>
      </c>
      <c r="R82" s="9">
        <f t="shared" si="70"/>
        <v>1.9710000000000002E-2</v>
      </c>
      <c r="S82" s="13">
        <f t="shared" si="71"/>
        <v>0.50730528958206345</v>
      </c>
      <c r="T82" s="2">
        <f t="shared" si="72"/>
        <v>0.01</v>
      </c>
      <c r="U82" s="14">
        <f t="shared" si="73"/>
        <v>5.0730528958206345E-3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2.6673052895820636E-2</v>
      </c>
      <c r="AR82" s="9">
        <f t="shared" si="77"/>
        <v>10.950000000000001</v>
      </c>
      <c r="AS82" s="1">
        <f t="shared" si="78"/>
        <v>0.18</v>
      </c>
      <c r="AT82" s="1">
        <f t="shared" si="79"/>
        <v>5166.666666666667</v>
      </c>
      <c r="AU82" s="1">
        <f t="shared" si="80"/>
        <v>1819887.7289027493</v>
      </c>
    </row>
    <row r="83" spans="1:48" x14ac:dyDescent="0.15">
      <c r="C83" s="7">
        <v>10</v>
      </c>
      <c r="D83" s="7">
        <f t="shared" si="81"/>
        <v>11.877376296838699</v>
      </c>
      <c r="E83" s="10">
        <f t="shared" si="82"/>
        <v>17.797764205</v>
      </c>
      <c r="F83" s="7" t="s">
        <v>83</v>
      </c>
      <c r="G83" s="1">
        <v>11</v>
      </c>
      <c r="H83" s="9">
        <f t="shared" si="63"/>
        <v>11.877376296838699</v>
      </c>
      <c r="I83" s="9">
        <f t="shared" si="64"/>
        <v>285.02737629683867</v>
      </c>
      <c r="J83" s="9">
        <f t="shared" si="65"/>
        <v>7.6968960250292054E-2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0.28936575950542232</v>
      </c>
      <c r="O83" s="9">
        <f t="shared" si="83"/>
        <v>0.12472977681607489</v>
      </c>
      <c r="P83" s="9">
        <f t="shared" si="68"/>
        <v>9.6003212337842682E-3</v>
      </c>
      <c r="Q83" s="12">
        <f t="shared" si="69"/>
        <v>1.7280578220811682E-3</v>
      </c>
      <c r="R83" s="9">
        <f t="shared" si="70"/>
        <v>1.9710000000000002E-2</v>
      </c>
      <c r="S83" s="13">
        <f t="shared" si="71"/>
        <v>8.7674166518577776E-2</v>
      </c>
      <c r="T83" s="2">
        <f t="shared" si="72"/>
        <v>0.01</v>
      </c>
      <c r="U83" s="14">
        <f t="shared" si="73"/>
        <v>8.7674166518577777E-4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1.3476741665185778E-2</v>
      </c>
      <c r="AR83" s="9">
        <f t="shared" si="77"/>
        <v>10.950000000000001</v>
      </c>
      <c r="AS83" s="1">
        <f t="shared" si="78"/>
        <v>0.18</v>
      </c>
      <c r="AT83" s="1">
        <f t="shared" si="79"/>
        <v>5166.666666666667</v>
      </c>
      <c r="AU83" s="1">
        <f t="shared" si="80"/>
        <v>919510.67160770984</v>
      </c>
    </row>
    <row r="84" spans="1:48" x14ac:dyDescent="0.15">
      <c r="C84" s="7">
        <v>11</v>
      </c>
      <c r="D84" s="7">
        <f t="shared" si="81"/>
        <v>8.0430741556999994</v>
      </c>
      <c r="E84" s="10">
        <f t="shared" si="82"/>
        <v>11.877376296838699</v>
      </c>
      <c r="F84" s="7" t="s">
        <v>85</v>
      </c>
      <c r="G84" s="1">
        <v>12</v>
      </c>
      <c r="H84" s="9">
        <f t="shared" si="63"/>
        <v>8.0430741556999994</v>
      </c>
      <c r="I84" s="9">
        <f t="shared" si="64"/>
        <v>281.1930741557</v>
      </c>
      <c r="J84" s="9">
        <f t="shared" si="65"/>
        <v>4.8307652303772618E-2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0.22462945558229064</v>
      </c>
      <c r="P84" s="9">
        <f t="shared" si="68"/>
        <v>1.0851321637455032E-2</v>
      </c>
      <c r="Q84" s="12">
        <f t="shared" si="69"/>
        <v>1.9532378947419056E-3</v>
      </c>
      <c r="R84" s="9">
        <f t="shared" si="70"/>
        <v>1.9710000000000002E-2</v>
      </c>
      <c r="S84" s="13">
        <f t="shared" si="71"/>
        <v>9.9098827739315345E-2</v>
      </c>
      <c r="T84" s="2">
        <f t="shared" si="72"/>
        <v>0.01</v>
      </c>
      <c r="U84" s="14">
        <f t="shared" si="73"/>
        <v>9.9098827739315352E-4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1.3590988277393154E-2</v>
      </c>
      <c r="AR84" s="9">
        <f t="shared" si="77"/>
        <v>10.950000000000001</v>
      </c>
      <c r="AS84" s="1">
        <f t="shared" si="78"/>
        <v>0.18</v>
      </c>
      <c r="AT84" s="1">
        <f t="shared" si="79"/>
        <v>5166.666666666667</v>
      </c>
      <c r="AU84" s="1">
        <f t="shared" si="80"/>
        <v>927305.65512298234</v>
      </c>
      <c r="AV84" s="1">
        <f>SUM(AU73:AU84)</f>
        <v>15448672.720591074</v>
      </c>
    </row>
    <row r="85" spans="1:48" x14ac:dyDescent="0.15">
      <c r="C85" s="7">
        <v>12</v>
      </c>
      <c r="D85" s="7">
        <f t="shared" si="81"/>
        <v>4.2509305540645199</v>
      </c>
      <c r="E85" s="10">
        <f t="shared" si="82"/>
        <v>8.0430741556999994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4.5370835930967699</v>
      </c>
      <c r="E89" s="7"/>
      <c r="F89" s="7"/>
      <c r="G89" s="1">
        <v>1</v>
      </c>
      <c r="H89" s="9">
        <f t="shared" ref="H89:H100" si="84">E90</f>
        <v>4.5370835930967699</v>
      </c>
      <c r="I89" s="9">
        <f t="shared" ref="I89:I100" si="85">H89+273.15</f>
        <v>277.68708359309676</v>
      </c>
      <c r="J89" s="9">
        <f t="shared" ref="J89:J100" si="86">EXP(($C$15*(I89-$C$13))/($C$16*I89*$C$13))</f>
        <v>3.1199560838389089E-2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0.16552225012688468</v>
      </c>
      <c r="Q89" s="12">
        <f t="shared" ref="Q89:Q100" si="90">P89*$B$91</f>
        <v>7.4485012557098107E-2</v>
      </c>
      <c r="R89" s="9">
        <f t="shared" ref="R89:R100" si="91">L89*$B$91</f>
        <v>2.3873737500000001</v>
      </c>
      <c r="S89" s="13">
        <f t="shared" ref="S89:S100" si="92">Q89/R89</f>
        <v>3.1199560838389089E-2</v>
      </c>
      <c r="T89" s="2">
        <f t="shared" ref="T89:T100" si="93">$B$90/100</f>
        <v>0.51</v>
      </c>
      <c r="U89" s="14">
        <f t="shared" ref="U89:U100" si="94">S89*T89</f>
        <v>1.5911776027578435E-2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3.5134400472314899E-2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97240.666666666672</v>
      </c>
      <c r="AN89" s="1">
        <f t="shared" ref="AN89:AN100" si="99">AM89*10000*AK89*AJ89</f>
        <v>355400634.89872265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3.8061900477419401</v>
      </c>
      <c r="E90" s="10">
        <f t="shared" ref="E90:E101" si="101">D89</f>
        <v>4.5370835930967699</v>
      </c>
      <c r="F90" s="7" t="s">
        <v>83</v>
      </c>
      <c r="G90" s="1">
        <v>2</v>
      </c>
      <c r="H90" s="9">
        <f t="shared" si="84"/>
        <v>3.8061900477419401</v>
      </c>
      <c r="I90" s="9">
        <f t="shared" si="85"/>
        <v>276.95619004774193</v>
      </c>
      <c r="J90" s="9">
        <f t="shared" si="86"/>
        <v>2.8442077067493066E-2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10.445027749873116</v>
      </c>
      <c r="P90" s="9">
        <f t="shared" si="89"/>
        <v>0.29707828423399485</v>
      </c>
      <c r="Q90" s="12">
        <f t="shared" si="90"/>
        <v>0.13368522790529769</v>
      </c>
      <c r="R90" s="9">
        <f t="shared" si="91"/>
        <v>2.3873737500000001</v>
      </c>
      <c r="S90" s="13">
        <f t="shared" si="92"/>
        <v>5.5996773821148732E-2</v>
      </c>
      <c r="T90" s="2">
        <f t="shared" si="93"/>
        <v>0.51</v>
      </c>
      <c r="U90" s="14">
        <f t="shared" si="94"/>
        <v>2.8558354648785853E-2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3.8947343926608938E-2</v>
      </c>
      <c r="AK90" s="9">
        <f t="shared" si="96"/>
        <v>10.4025</v>
      </c>
      <c r="AL90" s="1">
        <f t="shared" si="97"/>
        <v>0.45</v>
      </c>
      <c r="AM90" s="17">
        <f t="shared" si="98"/>
        <v>97240.666666666672</v>
      </c>
      <c r="AN90" s="1">
        <f t="shared" si="99"/>
        <v>393970313.22742599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2.8972578647857099</v>
      </c>
      <c r="E91" s="10">
        <f t="shared" si="101"/>
        <v>3.8061900477419401</v>
      </c>
      <c r="F91" s="7" t="s">
        <v>83</v>
      </c>
      <c r="G91" s="1">
        <v>3</v>
      </c>
      <c r="H91" s="9">
        <f t="shared" si="84"/>
        <v>2.8972578647857099</v>
      </c>
      <c r="I91" s="9">
        <f t="shared" si="85"/>
        <v>276.04725786478571</v>
      </c>
      <c r="J91" s="9">
        <f t="shared" si="86"/>
        <v>2.5333083199666498E-2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15.453224465639121</v>
      </c>
      <c r="P91" s="9">
        <f t="shared" si="89"/>
        <v>0.3914778210911577</v>
      </c>
      <c r="Q91" s="12">
        <f t="shared" si="90"/>
        <v>0.17616501949102098</v>
      </c>
      <c r="R91" s="9">
        <f t="shared" si="91"/>
        <v>2.3873737500000001</v>
      </c>
      <c r="S91" s="13">
        <f t="shared" si="92"/>
        <v>7.3790297598363461E-2</v>
      </c>
      <c r="T91" s="2">
        <f t="shared" si="93"/>
        <v>0.51</v>
      </c>
      <c r="U91" s="14">
        <f t="shared" si="94"/>
        <v>3.7633051775165363E-2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4.1683365110212353E-2</v>
      </c>
      <c r="AK91" s="9">
        <f t="shared" si="96"/>
        <v>10.4025</v>
      </c>
      <c r="AL91" s="1">
        <f t="shared" si="97"/>
        <v>0.45</v>
      </c>
      <c r="AM91" s="17">
        <f t="shared" si="98"/>
        <v>97240.666666666672</v>
      </c>
      <c r="AN91" s="1">
        <f t="shared" si="99"/>
        <v>421646427.02692646</v>
      </c>
    </row>
    <row r="92" spans="1:48" x14ac:dyDescent="0.15">
      <c r="C92" s="7">
        <v>3</v>
      </c>
      <c r="D92" s="7">
        <f t="shared" si="100"/>
        <v>7.4732826859032304</v>
      </c>
      <c r="E92" s="10">
        <f t="shared" si="101"/>
        <v>2.8972578647857099</v>
      </c>
      <c r="F92" s="7" t="s">
        <v>83</v>
      </c>
      <c r="G92" s="1">
        <v>4</v>
      </c>
      <c r="H92" s="9">
        <f t="shared" si="84"/>
        <v>7.4732826859032304</v>
      </c>
      <c r="I92" s="9">
        <f t="shared" si="85"/>
        <v>280.62328268590323</v>
      </c>
      <c r="J92" s="9">
        <f t="shared" si="86"/>
        <v>4.5027895626521243E-2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20.367021644547961</v>
      </c>
      <c r="P92" s="9">
        <f t="shared" si="89"/>
        <v>0.91708412483380464</v>
      </c>
      <c r="Q92" s="12">
        <f t="shared" si="90"/>
        <v>0.41268785617521209</v>
      </c>
      <c r="R92" s="9">
        <f t="shared" si="91"/>
        <v>2.3873737500000001</v>
      </c>
      <c r="S92" s="13">
        <f t="shared" si="92"/>
        <v>0.17286269323151102</v>
      </c>
      <c r="T92" s="2">
        <f t="shared" si="93"/>
        <v>0.51</v>
      </c>
      <c r="U92" s="14">
        <f t="shared" si="94"/>
        <v>8.8159973548070619E-2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5.6917232024743289E-2</v>
      </c>
      <c r="AK92" s="9">
        <f t="shared" si="96"/>
        <v>10.4025</v>
      </c>
      <c r="AL92" s="1">
        <f t="shared" si="97"/>
        <v>0.45</v>
      </c>
      <c r="AM92" s="17">
        <f t="shared" si="98"/>
        <v>97240.666666666672</v>
      </c>
      <c r="AN92" s="1">
        <f t="shared" si="99"/>
        <v>575744003.77804101</v>
      </c>
    </row>
    <row r="93" spans="1:48" x14ac:dyDescent="0.15">
      <c r="C93" s="7">
        <v>4</v>
      </c>
      <c r="D93" s="7">
        <f t="shared" si="100"/>
        <v>11.4510296599</v>
      </c>
      <c r="E93" s="10">
        <f t="shared" si="101"/>
        <v>7.4732826859032304</v>
      </c>
      <c r="F93" s="7" t="s">
        <v>83</v>
      </c>
      <c r="G93" s="1">
        <v>5</v>
      </c>
      <c r="H93" s="9">
        <f t="shared" si="84"/>
        <v>11.4510296599</v>
      </c>
      <c r="I93" s="9">
        <f t="shared" si="85"/>
        <v>284.60102965989995</v>
      </c>
      <c r="J93" s="9">
        <f t="shared" si="86"/>
        <v>7.3129182205651094E-2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18.477440643728446</v>
      </c>
      <c r="O93" s="9">
        <f t="shared" si="102"/>
        <v>6.2777718759857102</v>
      </c>
      <c r="P93" s="9">
        <f t="shared" si="89"/>
        <v>0.45908832336447108</v>
      </c>
      <c r="Q93" s="12">
        <f t="shared" si="90"/>
        <v>0.20658974551401199</v>
      </c>
      <c r="R93" s="9">
        <f t="shared" si="91"/>
        <v>2.3873737500000001</v>
      </c>
      <c r="S93" s="13">
        <f t="shared" si="92"/>
        <v>8.6534312239133895E-2</v>
      </c>
      <c r="T93" s="2">
        <f t="shared" si="93"/>
        <v>0.51</v>
      </c>
      <c r="U93" s="14">
        <f t="shared" si="94"/>
        <v>4.4132499241958285E-2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3.6216948521450423E-2</v>
      </c>
      <c r="AK93" s="9">
        <f t="shared" si="96"/>
        <v>10.4025</v>
      </c>
      <c r="AL93" s="1">
        <f t="shared" si="97"/>
        <v>0.45</v>
      </c>
      <c r="AM93" s="17">
        <f t="shared" si="98"/>
        <v>97240.666666666672</v>
      </c>
      <c r="AN93" s="1">
        <f t="shared" si="99"/>
        <v>366351106.76672286</v>
      </c>
    </row>
    <row r="94" spans="1:48" x14ac:dyDescent="0.15">
      <c r="C94" s="7">
        <v>5</v>
      </c>
      <c r="D94" s="7">
        <f t="shared" si="100"/>
        <v>16.814033272903199</v>
      </c>
      <c r="E94" s="10">
        <f t="shared" si="101"/>
        <v>11.4510296599</v>
      </c>
      <c r="F94" s="7" t="s">
        <v>85</v>
      </c>
      <c r="G94" s="1">
        <v>6</v>
      </c>
      <c r="H94" s="9">
        <f t="shared" si="84"/>
        <v>16.814033272903199</v>
      </c>
      <c r="I94" s="9">
        <f t="shared" si="85"/>
        <v>289.96403327290318</v>
      </c>
      <c r="J94" s="9">
        <f t="shared" si="86"/>
        <v>0.13768847018807814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11.123958552621239</v>
      </c>
      <c r="P94" s="9">
        <f t="shared" si="89"/>
        <v>1.5316408355460065</v>
      </c>
      <c r="Q94" s="12">
        <f t="shared" si="90"/>
        <v>0.68923837599570292</v>
      </c>
      <c r="R94" s="9">
        <f t="shared" si="91"/>
        <v>2.3873737500000001</v>
      </c>
      <c r="S94" s="13">
        <f t="shared" si="92"/>
        <v>0.2887014971977902</v>
      </c>
      <c r="T94" s="2">
        <f t="shared" si="93"/>
        <v>0.51</v>
      </c>
      <c r="U94" s="14">
        <f t="shared" si="94"/>
        <v>0.14723776357087301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7.0521185716618223E-2</v>
      </c>
      <c r="AK94" s="9">
        <f t="shared" si="96"/>
        <v>10.4025</v>
      </c>
      <c r="AL94" s="1">
        <f t="shared" si="97"/>
        <v>0.45</v>
      </c>
      <c r="AM94" s="17">
        <f t="shared" si="98"/>
        <v>97240.666666666672</v>
      </c>
      <c r="AN94" s="1">
        <f t="shared" si="99"/>
        <v>713354257.95143795</v>
      </c>
    </row>
    <row r="95" spans="1:48" x14ac:dyDescent="0.15">
      <c r="C95" s="7">
        <v>6</v>
      </c>
      <c r="D95" s="7">
        <f t="shared" si="100"/>
        <v>20.439724713</v>
      </c>
      <c r="E95" s="10">
        <f t="shared" si="101"/>
        <v>16.814033272903199</v>
      </c>
      <c r="F95" s="7" t="s">
        <v>83</v>
      </c>
      <c r="G95" s="1">
        <v>7</v>
      </c>
      <c r="H95" s="9">
        <f t="shared" si="84"/>
        <v>20.439724713</v>
      </c>
      <c r="I95" s="9">
        <f t="shared" si="85"/>
        <v>293.58972471299995</v>
      </c>
      <c r="J95" s="9">
        <f t="shared" si="86"/>
        <v>0.20844637581187567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14.897592717075234</v>
      </c>
      <c r="P95" s="9">
        <f t="shared" si="89"/>
        <v>3.1053492101957261</v>
      </c>
      <c r="Q95" s="12">
        <f t="shared" si="90"/>
        <v>1.3974071445880767</v>
      </c>
      <c r="R95" s="9">
        <f t="shared" si="91"/>
        <v>2.3873737500000001</v>
      </c>
      <c r="S95" s="13">
        <f t="shared" si="92"/>
        <v>0.58533237394776438</v>
      </c>
      <c r="T95" s="2">
        <f t="shared" si="93"/>
        <v>0.51</v>
      </c>
      <c r="U95" s="14">
        <f t="shared" si="94"/>
        <v>0.29851951071335986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0.136458632480078</v>
      </c>
      <c r="AK95" s="9">
        <f t="shared" si="96"/>
        <v>10.4025</v>
      </c>
      <c r="AL95" s="1">
        <f t="shared" si="97"/>
        <v>0.45</v>
      </c>
      <c r="AM95" s="17">
        <f t="shared" si="98"/>
        <v>97240.666666666672</v>
      </c>
      <c r="AN95" s="1">
        <f t="shared" si="99"/>
        <v>1380341886.2674513</v>
      </c>
    </row>
    <row r="96" spans="1:48" x14ac:dyDescent="0.15">
      <c r="C96" s="7">
        <v>7</v>
      </c>
      <c r="D96" s="7">
        <f t="shared" si="100"/>
        <v>24.431146167096799</v>
      </c>
      <c r="E96" s="10">
        <f t="shared" si="101"/>
        <v>20.439724713</v>
      </c>
      <c r="F96" s="7" t="s">
        <v>83</v>
      </c>
      <c r="G96" s="1">
        <v>8</v>
      </c>
      <c r="H96" s="9">
        <f t="shared" si="84"/>
        <v>24.431146167096799</v>
      </c>
      <c r="I96" s="9">
        <f t="shared" si="85"/>
        <v>297.58114616709679</v>
      </c>
      <c r="J96" s="9">
        <f t="shared" si="86"/>
        <v>0.32522423882350338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17.09751850687951</v>
      </c>
      <c r="P96" s="9">
        <f t="shared" si="89"/>
        <v>5.5605274421706508</v>
      </c>
      <c r="Q96" s="12">
        <f t="shared" si="90"/>
        <v>2.5022373489767928</v>
      </c>
      <c r="R96" s="9">
        <f t="shared" si="91"/>
        <v>2.3873737500000001</v>
      </c>
      <c r="S96" s="13">
        <f t="shared" si="92"/>
        <v>1.0481129521411521</v>
      </c>
      <c r="T96" s="2">
        <f t="shared" si="93"/>
        <v>0.51</v>
      </c>
      <c r="U96" s="14">
        <f t="shared" si="94"/>
        <v>0.5345376055919876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0.20761808808598425</v>
      </c>
      <c r="AK96" s="9">
        <f t="shared" si="96"/>
        <v>10.4025</v>
      </c>
      <c r="AL96" s="1">
        <f t="shared" si="97"/>
        <v>0.45</v>
      </c>
      <c r="AM96" s="17">
        <f t="shared" si="98"/>
        <v>97240.666666666672</v>
      </c>
      <c r="AN96" s="1">
        <f t="shared" si="99"/>
        <v>2100152537.9765811</v>
      </c>
    </row>
    <row r="97" spans="1:50" x14ac:dyDescent="0.15">
      <c r="C97" s="7">
        <v>8</v>
      </c>
      <c r="D97" s="7">
        <f t="shared" si="100"/>
        <v>23.042424085161301</v>
      </c>
      <c r="E97" s="10">
        <f t="shared" si="101"/>
        <v>24.431146167096799</v>
      </c>
      <c r="F97" s="7" t="s">
        <v>83</v>
      </c>
      <c r="G97" s="1">
        <v>9</v>
      </c>
      <c r="H97" s="9">
        <f t="shared" si="84"/>
        <v>23.042424085161301</v>
      </c>
      <c r="I97" s="9">
        <f t="shared" si="85"/>
        <v>296.19242408516129</v>
      </c>
      <c r="J97" s="9">
        <f t="shared" si="86"/>
        <v>0.27897037380201606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16.842266064708859</v>
      </c>
      <c r="P97" s="9">
        <f t="shared" si="89"/>
        <v>4.6984932597448408</v>
      </c>
      <c r="Q97" s="12">
        <f t="shared" si="90"/>
        <v>2.1143219668851785</v>
      </c>
      <c r="R97" s="9">
        <f t="shared" si="91"/>
        <v>2.3873737500000001</v>
      </c>
      <c r="S97" s="13">
        <f t="shared" si="92"/>
        <v>0.88562671298751539</v>
      </c>
      <c r="T97" s="2">
        <f t="shared" si="93"/>
        <v>0.51</v>
      </c>
      <c r="U97" s="14">
        <f t="shared" si="94"/>
        <v>0.45166962362363283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0.18263339152252531</v>
      </c>
      <c r="AK97" s="9">
        <f t="shared" si="96"/>
        <v>10.4025</v>
      </c>
      <c r="AL97" s="1">
        <f t="shared" si="97"/>
        <v>0.45</v>
      </c>
      <c r="AM97" s="17">
        <f t="shared" si="98"/>
        <v>97240.666666666672</v>
      </c>
      <c r="AN97" s="1">
        <f t="shared" si="99"/>
        <v>1847420830.532131</v>
      </c>
    </row>
    <row r="98" spans="1:50" x14ac:dyDescent="0.15">
      <c r="C98" s="7">
        <v>9</v>
      </c>
      <c r="D98" s="7">
        <f t="shared" si="100"/>
        <v>17.797764205</v>
      </c>
      <c r="E98" s="10">
        <f t="shared" si="101"/>
        <v>23.042424085161301</v>
      </c>
      <c r="F98" s="7" t="s">
        <v>83</v>
      </c>
      <c r="G98" s="1">
        <v>10</v>
      </c>
      <c r="H98" s="9">
        <f t="shared" si="84"/>
        <v>17.797764205</v>
      </c>
      <c r="I98" s="9">
        <f t="shared" si="85"/>
        <v>290.947764205</v>
      </c>
      <c r="J98" s="9">
        <f t="shared" si="86"/>
        <v>0.15424303379017718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17.449047804964021</v>
      </c>
      <c r="P98" s="9">
        <f t="shared" si="89"/>
        <v>2.6913940701874823</v>
      </c>
      <c r="Q98" s="12">
        <f t="shared" si="90"/>
        <v>1.2111273315843671</v>
      </c>
      <c r="R98" s="9">
        <f t="shared" si="91"/>
        <v>2.3873737500000001</v>
      </c>
      <c r="S98" s="13">
        <f t="shared" si="92"/>
        <v>0.50730528958206356</v>
      </c>
      <c r="T98" s="2">
        <f t="shared" si="93"/>
        <v>0.51</v>
      </c>
      <c r="U98" s="14">
        <f t="shared" si="94"/>
        <v>0.25872569768685244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0.12125479785258601</v>
      </c>
      <c r="AK98" s="9">
        <f t="shared" si="96"/>
        <v>10.4025</v>
      </c>
      <c r="AL98" s="1">
        <f t="shared" si="97"/>
        <v>0.45</v>
      </c>
      <c r="AM98" s="17">
        <f t="shared" si="98"/>
        <v>97240.666666666672</v>
      </c>
      <c r="AN98" s="1">
        <f t="shared" si="99"/>
        <v>1226548099.9250989</v>
      </c>
    </row>
    <row r="99" spans="1:50" x14ac:dyDescent="0.15">
      <c r="C99" s="7">
        <v>10</v>
      </c>
      <c r="D99" s="7">
        <f t="shared" si="100"/>
        <v>11.877376296838699</v>
      </c>
      <c r="E99" s="10">
        <f t="shared" si="101"/>
        <v>17.797764205</v>
      </c>
      <c r="F99" s="7" t="s">
        <v>83</v>
      </c>
      <c r="G99" s="1">
        <v>11</v>
      </c>
      <c r="H99" s="9">
        <f t="shared" si="84"/>
        <v>11.877376296838699</v>
      </c>
      <c r="I99" s="9">
        <f t="shared" si="85"/>
        <v>285.02737629683867</v>
      </c>
      <c r="J99" s="9">
        <f t="shared" si="86"/>
        <v>7.6968960250292054E-2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14.019771048037713</v>
      </c>
      <c r="O99" s="9">
        <f t="shared" si="102"/>
        <v>6.0431576867388248</v>
      </c>
      <c r="P99" s="9">
        <f t="shared" si="89"/>
        <v>0.4651355637768475</v>
      </c>
      <c r="Q99" s="12">
        <f t="shared" si="90"/>
        <v>0.20931100369958139</v>
      </c>
      <c r="R99" s="9">
        <f t="shared" si="91"/>
        <v>2.3873737500000001</v>
      </c>
      <c r="S99" s="13">
        <f t="shared" si="92"/>
        <v>8.7674166518577734E-2</v>
      </c>
      <c r="T99" s="2">
        <f t="shared" si="93"/>
        <v>0.51</v>
      </c>
      <c r="U99" s="14">
        <f t="shared" si="94"/>
        <v>4.4713824924474642E-2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4.3818218214729102E-2</v>
      </c>
      <c r="AK99" s="9">
        <f t="shared" si="96"/>
        <v>10.4025</v>
      </c>
      <c r="AL99" s="1">
        <f t="shared" si="97"/>
        <v>0.45</v>
      </c>
      <c r="AM99" s="17">
        <f t="shared" si="98"/>
        <v>97240.666666666672</v>
      </c>
      <c r="AN99" s="1">
        <f t="shared" si="99"/>
        <v>443241448.95874</v>
      </c>
    </row>
    <row r="100" spans="1:50" x14ac:dyDescent="0.15">
      <c r="C100" s="7">
        <v>11</v>
      </c>
      <c r="D100" s="7">
        <f t="shared" si="100"/>
        <v>8.0430741556999994</v>
      </c>
      <c r="E100" s="10">
        <f t="shared" si="101"/>
        <v>11.877376296838699</v>
      </c>
      <c r="F100" s="7" t="s">
        <v>85</v>
      </c>
      <c r="G100" s="1">
        <v>12</v>
      </c>
      <c r="H100" s="9">
        <f t="shared" si="84"/>
        <v>8.0430741556999994</v>
      </c>
      <c r="I100" s="9">
        <f t="shared" si="85"/>
        <v>281.1930741557</v>
      </c>
      <c r="J100" s="9">
        <f t="shared" si="86"/>
        <v>4.8307652303772618E-2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10.883297122961977</v>
      </c>
      <c r="P100" s="9">
        <f t="shared" si="89"/>
        <v>0.52574653333469601</v>
      </c>
      <c r="Q100" s="12">
        <f t="shared" si="90"/>
        <v>0.2365859400006132</v>
      </c>
      <c r="R100" s="9">
        <f t="shared" si="91"/>
        <v>2.3873737500000001</v>
      </c>
      <c r="S100" s="13">
        <f t="shared" si="92"/>
        <v>9.9098827739315304E-2</v>
      </c>
      <c r="T100" s="2">
        <f t="shared" si="93"/>
        <v>0.51</v>
      </c>
      <c r="U100" s="14">
        <f t="shared" si="94"/>
        <v>5.0540402147050807E-2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4.5574931247335818E-2</v>
      </c>
      <c r="AK100" s="9">
        <f t="shared" si="96"/>
        <v>10.4025</v>
      </c>
      <c r="AL100" s="1">
        <f t="shared" si="97"/>
        <v>0.45</v>
      </c>
      <c r="AM100" s="17">
        <f t="shared" si="98"/>
        <v>97240.666666666672</v>
      </c>
      <c r="AN100" s="1">
        <f t="shared" si="99"/>
        <v>461011409.9864015</v>
      </c>
      <c r="AO100" s="1">
        <f>SUM(AN89:AN100)</f>
        <v>10285182957.295679</v>
      </c>
    </row>
    <row r="101" spans="1:50" x14ac:dyDescent="0.15">
      <c r="C101" s="7">
        <v>12</v>
      </c>
      <c r="D101" s="7">
        <f t="shared" si="100"/>
        <v>4.2509305540645199</v>
      </c>
      <c r="E101" s="10">
        <f t="shared" si="101"/>
        <v>8.0430741556999994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4.5370835930967699</v>
      </c>
      <c r="E105" s="7"/>
      <c r="F105" s="7"/>
      <c r="G105" s="1">
        <v>1</v>
      </c>
      <c r="H105" s="9">
        <f t="shared" ref="H105:H116" si="103">E106</f>
        <v>4.5370835930967699</v>
      </c>
      <c r="I105" s="9">
        <f t="shared" ref="I105:I116" si="104">H105+273.15</f>
        <v>277.68708359309676</v>
      </c>
      <c r="J105" s="9">
        <f t="shared" ref="J105:J116" si="105">EXP(($C$15*(I105-$C$13))/($C$16*I105*$C$13))</f>
        <v>3.1199560838389089E-2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2.0213889971492417E-2</v>
      </c>
      <c r="Q105" s="12">
        <f t="shared" ref="Q105:Q116" si="109">P105*$B$107</f>
        <v>6.0641669914477244E-3</v>
      </c>
      <c r="R105" s="9">
        <f t="shared" ref="R105:R116" si="110">L105*$B$107</f>
        <v>0.19436706250000002</v>
      </c>
      <c r="S105" s="13">
        <f t="shared" ref="S105:S116" si="111">Q105/R105</f>
        <v>3.1199560838389085E-2</v>
      </c>
      <c r="T105" s="2">
        <f t="shared" ref="T105:T116" si="112">$B$106/100</f>
        <v>0.01</v>
      </c>
      <c r="U105" s="14">
        <f t="shared" ref="U105:U116" si="113">S105*T105</f>
        <v>3.1199560838389087E-4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5.8019956083838909E-3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1822.3333333333333</v>
      </c>
      <c r="AX105" s="1">
        <f t="shared" ref="AX105:AX116" si="120">AW105*10000*AV105*0.67*AU105*AT105</f>
        <v>1376900.9157336236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3.8061900477419401</v>
      </c>
      <c r="E106" s="10">
        <f t="shared" ref="E106:E117" si="122">D105</f>
        <v>4.5370835930967699</v>
      </c>
      <c r="F106" s="7" t="s">
        <v>83</v>
      </c>
      <c r="G106" s="1">
        <v>2</v>
      </c>
      <c r="H106" s="9">
        <f t="shared" si="103"/>
        <v>3.8061900477419401</v>
      </c>
      <c r="I106" s="9">
        <f t="shared" si="104"/>
        <v>276.95619004774193</v>
      </c>
      <c r="J106" s="9">
        <f t="shared" si="105"/>
        <v>2.8442077067493066E-2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1.2755665266951746</v>
      </c>
      <c r="P106" s="9">
        <f t="shared" si="108"/>
        <v>3.6279761456978608E-2</v>
      </c>
      <c r="Q106" s="12">
        <f t="shared" si="109"/>
        <v>1.0883928437093583E-2</v>
      </c>
      <c r="R106" s="9">
        <f t="shared" si="110"/>
        <v>0.19436706250000002</v>
      </c>
      <c r="S106" s="13">
        <f t="shared" si="111"/>
        <v>5.5996773821148746E-2</v>
      </c>
      <c r="T106" s="2">
        <f t="shared" si="112"/>
        <v>0.01</v>
      </c>
      <c r="U106" s="14">
        <f t="shared" si="113"/>
        <v>5.5996773821148746E-4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6.0499677382114874E-3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1822.3333333333333</v>
      </c>
      <c r="AX106" s="1">
        <f t="shared" si="120"/>
        <v>1435748.435739096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2.8972578647857099</v>
      </c>
      <c r="E107" s="10">
        <f t="shared" si="122"/>
        <v>3.8061900477419401</v>
      </c>
      <c r="F107" s="7" t="s">
        <v>83</v>
      </c>
      <c r="G107" s="1">
        <v>3</v>
      </c>
      <c r="H107" s="9">
        <f t="shared" si="103"/>
        <v>2.8972578647857099</v>
      </c>
      <c r="I107" s="9">
        <f t="shared" si="104"/>
        <v>276.04725786478571</v>
      </c>
      <c r="J107" s="9">
        <f t="shared" si="105"/>
        <v>2.5333083199666498E-2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1.8871769735715296</v>
      </c>
      <c r="P107" s="9">
        <f t="shared" si="108"/>
        <v>4.7808011283982384E-2</v>
      </c>
      <c r="Q107" s="12">
        <f t="shared" si="109"/>
        <v>1.4342403385194715E-2</v>
      </c>
      <c r="R107" s="9">
        <f t="shared" si="110"/>
        <v>0.19436706250000002</v>
      </c>
      <c r="S107" s="13">
        <f t="shared" si="111"/>
        <v>7.3790297598363475E-2</v>
      </c>
      <c r="T107" s="2">
        <f t="shared" si="112"/>
        <v>0.01</v>
      </c>
      <c r="U107" s="14">
        <f t="shared" si="113"/>
        <v>7.3790297598363475E-4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6.2279029759836346E-3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1822.3333333333333</v>
      </c>
      <c r="AX107" s="1">
        <f t="shared" si="120"/>
        <v>1477975.14674793</v>
      </c>
    </row>
    <row r="108" spans="1:50" x14ac:dyDescent="0.15">
      <c r="C108" s="7">
        <v>3</v>
      </c>
      <c r="D108" s="7">
        <f t="shared" si="121"/>
        <v>7.4732826859032304</v>
      </c>
      <c r="E108" s="10">
        <f t="shared" si="122"/>
        <v>2.8972578647857099</v>
      </c>
      <c r="F108" s="7" t="s">
        <v>83</v>
      </c>
      <c r="G108" s="1">
        <v>4</v>
      </c>
      <c r="H108" s="9">
        <f t="shared" si="103"/>
        <v>7.4732826859032304</v>
      </c>
      <c r="I108" s="9">
        <f t="shared" si="104"/>
        <v>280.62328268590323</v>
      </c>
      <c r="J108" s="9">
        <f t="shared" si="105"/>
        <v>4.5027895626521243E-2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2.4872591706208804</v>
      </c>
      <c r="P108" s="9">
        <f t="shared" si="108"/>
        <v>0.1119960463308248</v>
      </c>
      <c r="Q108" s="12">
        <f t="shared" si="109"/>
        <v>3.3598813899247439E-2</v>
      </c>
      <c r="R108" s="9">
        <f t="shared" si="110"/>
        <v>0.19436706250000002</v>
      </c>
      <c r="S108" s="13">
        <f t="shared" si="111"/>
        <v>0.17286269323151104</v>
      </c>
      <c r="T108" s="2">
        <f t="shared" si="112"/>
        <v>0.01</v>
      </c>
      <c r="U108" s="14">
        <f t="shared" si="113"/>
        <v>1.7286269323151106E-3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7.2186269323151102E-3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1822.3333333333333</v>
      </c>
      <c r="AX108" s="1">
        <f t="shared" si="120"/>
        <v>1713088.8584406585</v>
      </c>
    </row>
    <row r="109" spans="1:50" x14ac:dyDescent="0.15">
      <c r="C109" s="7">
        <v>4</v>
      </c>
      <c r="D109" s="7">
        <f t="shared" si="121"/>
        <v>11.4510296599</v>
      </c>
      <c r="E109" s="10">
        <f t="shared" si="122"/>
        <v>7.4732826859032304</v>
      </c>
      <c r="F109" s="7" t="s">
        <v>83</v>
      </c>
      <c r="G109" s="1">
        <v>5</v>
      </c>
      <c r="H109" s="9">
        <f t="shared" si="103"/>
        <v>11.4510296599</v>
      </c>
      <c r="I109" s="9">
        <f t="shared" si="104"/>
        <v>284.60102965989995</v>
      </c>
      <c r="J109" s="9">
        <f t="shared" si="105"/>
        <v>7.3129182205651094E-2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2.2564999680755529</v>
      </c>
      <c r="O109" s="9">
        <f t="shared" si="123"/>
        <v>0.76665336454783617</v>
      </c>
      <c r="P109" s="9">
        <f t="shared" si="108"/>
        <v>5.6064733584594163E-2</v>
      </c>
      <c r="Q109" s="12">
        <f t="shared" si="109"/>
        <v>1.6819420075378247E-2</v>
      </c>
      <c r="R109" s="9">
        <f t="shared" si="110"/>
        <v>0.19436706250000002</v>
      </c>
      <c r="S109" s="13">
        <f t="shared" si="111"/>
        <v>8.6534312239133854E-2</v>
      </c>
      <c r="T109" s="2">
        <f t="shared" si="112"/>
        <v>0.01</v>
      </c>
      <c r="U109" s="14">
        <f t="shared" si="113"/>
        <v>8.6534312239133857E-4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6.3553431223913387E-3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1822.3333333333333</v>
      </c>
      <c r="AX109" s="1">
        <f t="shared" si="120"/>
        <v>1508218.6122956178</v>
      </c>
    </row>
    <row r="110" spans="1:50" x14ac:dyDescent="0.15">
      <c r="C110" s="7">
        <v>5</v>
      </c>
      <c r="D110" s="7">
        <f t="shared" si="121"/>
        <v>16.814033272903199</v>
      </c>
      <c r="E110" s="10">
        <f t="shared" si="122"/>
        <v>11.4510296599</v>
      </c>
      <c r="F110" s="7" t="s">
        <v>85</v>
      </c>
      <c r="G110" s="1">
        <v>6</v>
      </c>
      <c r="H110" s="9">
        <f t="shared" si="103"/>
        <v>16.814033272903199</v>
      </c>
      <c r="I110" s="9">
        <f t="shared" si="104"/>
        <v>289.96403327290318</v>
      </c>
      <c r="J110" s="9">
        <f t="shared" si="105"/>
        <v>0.13768847018807814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1.3584788392965756</v>
      </c>
      <c r="P110" s="9">
        <f t="shared" si="108"/>
        <v>0.18704687316562155</v>
      </c>
      <c r="Q110" s="12">
        <f t="shared" si="109"/>
        <v>5.6114061949686461E-2</v>
      </c>
      <c r="R110" s="9">
        <f t="shared" si="110"/>
        <v>0.19436706250000002</v>
      </c>
      <c r="S110" s="13">
        <f t="shared" si="111"/>
        <v>0.28870149719779015</v>
      </c>
      <c r="T110" s="2">
        <f t="shared" si="112"/>
        <v>0.01</v>
      </c>
      <c r="U110" s="14">
        <f t="shared" si="113"/>
        <v>2.8870149719779016E-3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8.377014971977903E-3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1822.3333333333333</v>
      </c>
      <c r="AX110" s="1">
        <f t="shared" si="120"/>
        <v>1987991.7815455676</v>
      </c>
    </row>
    <row r="111" spans="1:50" x14ac:dyDescent="0.15">
      <c r="C111" s="7">
        <v>6</v>
      </c>
      <c r="D111" s="7">
        <f t="shared" si="121"/>
        <v>20.439724713</v>
      </c>
      <c r="E111" s="10">
        <f t="shared" si="122"/>
        <v>16.814033272903199</v>
      </c>
      <c r="F111" s="7" t="s">
        <v>83</v>
      </c>
      <c r="G111" s="1">
        <v>7</v>
      </c>
      <c r="H111" s="9">
        <f t="shared" si="103"/>
        <v>20.439724713</v>
      </c>
      <c r="I111" s="9">
        <f t="shared" si="104"/>
        <v>293.58972471299995</v>
      </c>
      <c r="J111" s="9">
        <f t="shared" si="105"/>
        <v>0.20844637581187567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1.8193221744642876</v>
      </c>
      <c r="P111" s="9">
        <f t="shared" si="108"/>
        <v>0.37923111370126172</v>
      </c>
      <c r="Q111" s="12">
        <f t="shared" si="109"/>
        <v>0.11376933411037851</v>
      </c>
      <c r="R111" s="9">
        <f t="shared" si="110"/>
        <v>0.19436706250000002</v>
      </c>
      <c r="S111" s="13">
        <f t="shared" si="111"/>
        <v>0.58533237394776438</v>
      </c>
      <c r="T111" s="2">
        <f t="shared" si="112"/>
        <v>0.01</v>
      </c>
      <c r="U111" s="14">
        <f t="shared" si="113"/>
        <v>5.8533237394776437E-3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1.5803323739477643E-2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1822.3333333333333</v>
      </c>
      <c r="AX111" s="1">
        <f t="shared" si="120"/>
        <v>3750366.6664412869</v>
      </c>
    </row>
    <row r="112" spans="1:50" x14ac:dyDescent="0.15">
      <c r="C112" s="7">
        <v>7</v>
      </c>
      <c r="D112" s="7">
        <f t="shared" si="121"/>
        <v>24.431146167096799</v>
      </c>
      <c r="E112" s="10">
        <f t="shared" si="122"/>
        <v>20.439724713</v>
      </c>
      <c r="F112" s="7" t="s">
        <v>83</v>
      </c>
      <c r="G112" s="1">
        <v>8</v>
      </c>
      <c r="H112" s="9">
        <f t="shared" si="103"/>
        <v>24.431146167096799</v>
      </c>
      <c r="I112" s="9">
        <f t="shared" si="104"/>
        <v>297.58114616709679</v>
      </c>
      <c r="J112" s="9">
        <f t="shared" si="105"/>
        <v>0.32522423882350338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2.0879812690963595</v>
      </c>
      <c r="P112" s="9">
        <f t="shared" si="108"/>
        <v>0.67906211891959611</v>
      </c>
      <c r="Q112" s="12">
        <f t="shared" si="109"/>
        <v>0.20371863567587883</v>
      </c>
      <c r="R112" s="9">
        <f t="shared" si="110"/>
        <v>0.19436706250000002</v>
      </c>
      <c r="S112" s="13">
        <f t="shared" si="111"/>
        <v>1.0481129521411521</v>
      </c>
      <c r="T112" s="2">
        <f t="shared" si="112"/>
        <v>0.01</v>
      </c>
      <c r="U112" s="14">
        <f t="shared" si="113"/>
        <v>1.048112952141152E-2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2.0431129521411521E-2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1822.3333333333333</v>
      </c>
      <c r="AX112" s="1">
        <f t="shared" si="120"/>
        <v>4848614.6571454722</v>
      </c>
    </row>
    <row r="113" spans="1:53" x14ac:dyDescent="0.15">
      <c r="C113" s="7">
        <v>8</v>
      </c>
      <c r="D113" s="7">
        <f t="shared" si="121"/>
        <v>23.042424085161301</v>
      </c>
      <c r="E113" s="10">
        <f t="shared" si="122"/>
        <v>24.431146167096799</v>
      </c>
      <c r="F113" s="7" t="s">
        <v>83</v>
      </c>
      <c r="G113" s="1">
        <v>9</v>
      </c>
      <c r="H113" s="9">
        <f t="shared" si="103"/>
        <v>23.042424085161301</v>
      </c>
      <c r="I113" s="9">
        <f t="shared" si="104"/>
        <v>296.19242408516129</v>
      </c>
      <c r="J113" s="9">
        <f t="shared" si="105"/>
        <v>0.27897037380201606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2.0568093585100971</v>
      </c>
      <c r="P113" s="9">
        <f t="shared" si="108"/>
        <v>0.57378887558304659</v>
      </c>
      <c r="Q113" s="12">
        <f t="shared" si="109"/>
        <v>0.17213666267491398</v>
      </c>
      <c r="R113" s="9">
        <f t="shared" si="110"/>
        <v>0.19436706250000002</v>
      </c>
      <c r="S113" s="13">
        <f t="shared" si="111"/>
        <v>0.88562671298751539</v>
      </c>
      <c r="T113" s="2">
        <f t="shared" si="112"/>
        <v>0.01</v>
      </c>
      <c r="U113" s="14">
        <f t="shared" si="113"/>
        <v>8.8562671298751533E-3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1.8806267129875154E-2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1822.3333333333333</v>
      </c>
      <c r="AX113" s="1">
        <f t="shared" si="120"/>
        <v>4463010.3468604581</v>
      </c>
    </row>
    <row r="114" spans="1:53" x14ac:dyDescent="0.15">
      <c r="C114" s="7">
        <v>9</v>
      </c>
      <c r="D114" s="7">
        <f t="shared" si="121"/>
        <v>17.797764205</v>
      </c>
      <c r="E114" s="10">
        <f t="shared" si="122"/>
        <v>23.042424085161301</v>
      </c>
      <c r="F114" s="7" t="s">
        <v>83</v>
      </c>
      <c r="G114" s="1">
        <v>10</v>
      </c>
      <c r="H114" s="9">
        <f t="shared" si="103"/>
        <v>17.797764205</v>
      </c>
      <c r="I114" s="9">
        <f t="shared" si="104"/>
        <v>290.947764205</v>
      </c>
      <c r="J114" s="9">
        <f t="shared" si="105"/>
        <v>0.15424303379017718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2.1309106912603841</v>
      </c>
      <c r="P114" s="9">
        <f t="shared" si="108"/>
        <v>0.32867812975592525</v>
      </c>
      <c r="Q114" s="12">
        <f t="shared" si="109"/>
        <v>9.8603438926777573E-2</v>
      </c>
      <c r="R114" s="9">
        <f t="shared" si="110"/>
        <v>0.19436706250000002</v>
      </c>
      <c r="S114" s="13">
        <f t="shared" si="111"/>
        <v>0.50730528958206367</v>
      </c>
      <c r="T114" s="2">
        <f t="shared" si="112"/>
        <v>0.01</v>
      </c>
      <c r="U114" s="14">
        <f t="shared" si="113"/>
        <v>5.0730528958206371E-3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1.5023052895820638E-2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1822.3333333333333</v>
      </c>
      <c r="AX114" s="1">
        <f t="shared" si="120"/>
        <v>3565196.6470777541</v>
      </c>
    </row>
    <row r="115" spans="1:53" x14ac:dyDescent="0.15">
      <c r="C115" s="7">
        <v>10</v>
      </c>
      <c r="D115" s="7">
        <f t="shared" si="121"/>
        <v>11.877376296838699</v>
      </c>
      <c r="E115" s="10">
        <f t="shared" si="122"/>
        <v>17.797764205</v>
      </c>
      <c r="F115" s="7" t="s">
        <v>83</v>
      </c>
      <c r="G115" s="1">
        <v>11</v>
      </c>
      <c r="H115" s="9">
        <f t="shared" si="103"/>
        <v>11.877376296838699</v>
      </c>
      <c r="I115" s="9">
        <f t="shared" si="104"/>
        <v>285.02737629683867</v>
      </c>
      <c r="J115" s="9">
        <f t="shared" si="105"/>
        <v>7.6968960250292054E-2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1.712120933429236</v>
      </c>
      <c r="O115" s="9">
        <f t="shared" si="123"/>
        <v>0.73800183640855654</v>
      </c>
      <c r="P115" s="9">
        <f t="shared" si="108"/>
        <v>5.680323401117273E-2</v>
      </c>
      <c r="Q115" s="12">
        <f t="shared" si="109"/>
        <v>1.7040970203351817E-2</v>
      </c>
      <c r="R115" s="9">
        <f t="shared" si="110"/>
        <v>0.19436706250000002</v>
      </c>
      <c r="S115" s="13">
        <f t="shared" si="111"/>
        <v>8.7674166518577776E-2</v>
      </c>
      <c r="T115" s="2">
        <f t="shared" si="112"/>
        <v>0.01</v>
      </c>
      <c r="U115" s="14">
        <f t="shared" si="113"/>
        <v>8.7674166518577777E-4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6.3667416651857775E-3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1822.3333333333333</v>
      </c>
      <c r="AX115" s="1">
        <f t="shared" si="120"/>
        <v>1510923.6581231281</v>
      </c>
    </row>
    <row r="116" spans="1:53" x14ac:dyDescent="0.15">
      <c r="C116" s="7">
        <v>11</v>
      </c>
      <c r="D116" s="7">
        <f t="shared" si="121"/>
        <v>8.0430741556999994</v>
      </c>
      <c r="E116" s="10">
        <f t="shared" si="122"/>
        <v>11.877376296838699</v>
      </c>
      <c r="F116" s="7" t="s">
        <v>85</v>
      </c>
      <c r="G116" s="1">
        <v>12</v>
      </c>
      <c r="H116" s="9">
        <f t="shared" si="103"/>
        <v>8.0430741556999994</v>
      </c>
      <c r="I116" s="9">
        <f t="shared" si="104"/>
        <v>281.1930741557</v>
      </c>
      <c r="J116" s="9">
        <f t="shared" si="105"/>
        <v>4.8307652303772618E-2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1.3290888107307171</v>
      </c>
      <c r="P116" s="9">
        <f t="shared" si="108"/>
        <v>6.4205160149614138E-2</v>
      </c>
      <c r="Q116" s="12">
        <f t="shared" si="109"/>
        <v>1.9261548044884242E-2</v>
      </c>
      <c r="R116" s="9">
        <f t="shared" si="110"/>
        <v>0.19436706250000002</v>
      </c>
      <c r="S116" s="13">
        <f t="shared" si="111"/>
        <v>9.9098827739315345E-2</v>
      </c>
      <c r="T116" s="2">
        <f t="shared" si="112"/>
        <v>0.01</v>
      </c>
      <c r="U116" s="14">
        <f t="shared" si="113"/>
        <v>9.9098827739315352E-4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6.4809882773931536E-3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1822.3333333333333</v>
      </c>
      <c r="AX116" s="1">
        <f t="shared" si="120"/>
        <v>1538036.0993563638</v>
      </c>
      <c r="AY116" s="1">
        <f>SUM(AX105:AX116)</f>
        <v>29176071.825506955</v>
      </c>
    </row>
    <row r="117" spans="1:53" x14ac:dyDescent="0.15">
      <c r="C117" s="7">
        <v>12</v>
      </c>
      <c r="D117" s="7">
        <f t="shared" si="121"/>
        <v>4.2509305540645199</v>
      </c>
      <c r="E117" s="10">
        <f t="shared" si="122"/>
        <v>8.0430741556999994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4.5370835930967699</v>
      </c>
      <c r="E121" s="7"/>
      <c r="F121" s="7"/>
      <c r="G121" s="1">
        <v>1</v>
      </c>
      <c r="H121" s="9">
        <f t="shared" ref="H121:H132" si="124">E122</f>
        <v>4.5370835930967699</v>
      </c>
      <c r="I121" s="9">
        <f t="shared" ref="I121:I132" si="125">H121+273.15</f>
        <v>277.68708359309676</v>
      </c>
      <c r="J121" s="9">
        <f t="shared" ref="J121:J132" si="126">EXP(($C$15*(I121-$C$13))/($C$16*I121*$C$13))</f>
        <v>3.1199560838389089E-2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8.8825149706893737E-3</v>
      </c>
      <c r="Q121" s="12">
        <f t="shared" ref="Q121:Q132" si="130">P121*$B$123</f>
        <v>2.9312299403274934E-3</v>
      </c>
      <c r="R121" s="9">
        <f t="shared" ref="R121:R132" si="131">L121*$B$123</f>
        <v>9.3951000000000007E-2</v>
      </c>
      <c r="S121" s="13">
        <f t="shared" ref="S121:S132" si="132">Q121/R121</f>
        <v>3.1199560838389089E-2</v>
      </c>
      <c r="T121" s="2">
        <f t="shared" ref="T121:T132" si="133">$B$122/100</f>
        <v>0.01</v>
      </c>
      <c r="U121" s="14">
        <f t="shared" ref="U121:U132" si="134">S121*T121</f>
        <v>3.1199560838389087E-4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5.8019956083838909E-3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204.91666666666666</v>
      </c>
      <c r="AX121" s="1">
        <f t="shared" ref="AX121:AX132" si="141">AW121*10000*AV121*0.67*AU121*AT121</f>
        <v>74839.501865881466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3.8061900477419401</v>
      </c>
      <c r="E122" s="10">
        <f t="shared" ref="E122:E133" si="145">D121</f>
        <v>4.5370835930967699</v>
      </c>
      <c r="F122" s="7" t="s">
        <v>83</v>
      </c>
      <c r="G122" s="1">
        <v>2</v>
      </c>
      <c r="H122" s="9">
        <f t="shared" si="124"/>
        <v>3.8061900477419401</v>
      </c>
      <c r="I122" s="9">
        <f t="shared" si="125"/>
        <v>276.95619004774193</v>
      </c>
      <c r="J122" s="9">
        <f t="shared" si="126"/>
        <v>2.8442077067493066E-2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0.56051748502931065</v>
      </c>
      <c r="P122" s="9">
        <f t="shared" si="129"/>
        <v>1.5942281506881043E-2</v>
      </c>
      <c r="Q122" s="12">
        <f t="shared" si="130"/>
        <v>5.2609528972707448E-3</v>
      </c>
      <c r="R122" s="9">
        <f t="shared" si="131"/>
        <v>9.3951000000000007E-2</v>
      </c>
      <c r="S122" s="13">
        <f t="shared" si="132"/>
        <v>5.5996773821148732E-2</v>
      </c>
      <c r="T122" s="2">
        <f t="shared" si="133"/>
        <v>0.01</v>
      </c>
      <c r="U122" s="14">
        <f t="shared" si="134"/>
        <v>5.5996773821148736E-4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6.0499677382114874E-3</v>
      </c>
      <c r="AU122" s="9">
        <f t="shared" si="138"/>
        <v>28.47</v>
      </c>
      <c r="AV122" s="1">
        <f t="shared" si="139"/>
        <v>0.33</v>
      </c>
      <c r="AW122" s="1">
        <f t="shared" si="140"/>
        <v>204.91666666666666</v>
      </c>
      <c r="AX122" s="1">
        <f t="shared" si="141"/>
        <v>78038.075585258717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2.8972578647857099</v>
      </c>
      <c r="E123" s="10">
        <f t="shared" si="145"/>
        <v>3.8061900477419401</v>
      </c>
      <c r="F123" s="7" t="s">
        <v>83</v>
      </c>
      <c r="G123" s="1">
        <v>3</v>
      </c>
      <c r="H123" s="9">
        <f t="shared" si="124"/>
        <v>2.8972578647857099</v>
      </c>
      <c r="I123" s="9">
        <f t="shared" si="125"/>
        <v>276.04725786478571</v>
      </c>
      <c r="J123" s="9">
        <f t="shared" si="126"/>
        <v>2.5333083199666498E-2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0.82927520352242956</v>
      </c>
      <c r="P123" s="9">
        <f t="shared" si="129"/>
        <v>2.1008097726254078E-2</v>
      </c>
      <c r="Q123" s="12">
        <f t="shared" si="130"/>
        <v>6.932672249663846E-3</v>
      </c>
      <c r="R123" s="9">
        <f t="shared" si="131"/>
        <v>9.3951000000000007E-2</v>
      </c>
      <c r="S123" s="13">
        <f t="shared" si="132"/>
        <v>7.3790297598363461E-2</v>
      </c>
      <c r="T123" s="2">
        <f t="shared" si="133"/>
        <v>0.01</v>
      </c>
      <c r="U123" s="14">
        <f t="shared" si="134"/>
        <v>7.3790297598363465E-4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6.2279029759836346E-3</v>
      </c>
      <c r="AU123" s="9">
        <f t="shared" si="138"/>
        <v>28.47</v>
      </c>
      <c r="AV123" s="1">
        <f t="shared" si="139"/>
        <v>0.33</v>
      </c>
      <c r="AW123" s="1">
        <f t="shared" si="140"/>
        <v>204.91666666666666</v>
      </c>
      <c r="AX123" s="1">
        <f t="shared" si="141"/>
        <v>80333.248739132221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7.4732826859032304</v>
      </c>
      <c r="E124" s="10">
        <f t="shared" si="145"/>
        <v>2.8972578647857099</v>
      </c>
      <c r="F124" s="7" t="s">
        <v>83</v>
      </c>
      <c r="G124" s="1">
        <v>4</v>
      </c>
      <c r="H124" s="9">
        <f t="shared" si="124"/>
        <v>7.4732826859032304</v>
      </c>
      <c r="I124" s="9">
        <f t="shared" si="125"/>
        <v>280.62328268590323</v>
      </c>
      <c r="J124" s="9">
        <f t="shared" si="126"/>
        <v>4.5027895626521243E-2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1.0929671057961754</v>
      </c>
      <c r="P124" s="9">
        <f t="shared" si="129"/>
        <v>4.9214008763011186E-2</v>
      </c>
      <c r="Q124" s="12">
        <f t="shared" si="130"/>
        <v>1.6240622891793691E-2</v>
      </c>
      <c r="R124" s="9">
        <f t="shared" si="131"/>
        <v>9.3951000000000007E-2</v>
      </c>
      <c r="S124" s="13">
        <f t="shared" si="132"/>
        <v>0.17286269323151099</v>
      </c>
      <c r="T124" s="2">
        <f t="shared" si="133"/>
        <v>0.01</v>
      </c>
      <c r="U124" s="14">
        <f t="shared" si="134"/>
        <v>1.7286269323151099E-3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7.2186269323151102E-3</v>
      </c>
      <c r="AU124" s="9">
        <f t="shared" si="138"/>
        <v>28.47</v>
      </c>
      <c r="AV124" s="1">
        <f t="shared" si="139"/>
        <v>0.33</v>
      </c>
      <c r="AW124" s="1">
        <f t="shared" si="140"/>
        <v>204.91666666666666</v>
      </c>
      <c r="AX124" s="1">
        <f t="shared" si="141"/>
        <v>93112.522006989049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11.4510296599</v>
      </c>
      <c r="E125" s="10">
        <f t="shared" si="145"/>
        <v>7.4732826859032304</v>
      </c>
      <c r="F125" s="7" t="s">
        <v>83</v>
      </c>
      <c r="G125" s="1">
        <v>5</v>
      </c>
      <c r="H125" s="9">
        <f t="shared" si="124"/>
        <v>11.4510296599</v>
      </c>
      <c r="I125" s="9">
        <f t="shared" si="125"/>
        <v>284.60102965989995</v>
      </c>
      <c r="J125" s="9">
        <f t="shared" si="126"/>
        <v>7.3129182205651094E-2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0.99156544218150611</v>
      </c>
      <c r="O125" s="9">
        <f t="shared" si="146"/>
        <v>0.33688765485165817</v>
      </c>
      <c r="P125" s="9">
        <f t="shared" si="129"/>
        <v>2.4636318694481407E-2</v>
      </c>
      <c r="Q125" s="12">
        <f t="shared" si="130"/>
        <v>8.1299851691788647E-3</v>
      </c>
      <c r="R125" s="9">
        <f t="shared" si="131"/>
        <v>9.3951000000000007E-2</v>
      </c>
      <c r="S125" s="13">
        <f t="shared" si="132"/>
        <v>8.6534312239133854E-2</v>
      </c>
      <c r="T125" s="2">
        <f t="shared" si="133"/>
        <v>0.01</v>
      </c>
      <c r="U125" s="14">
        <f t="shared" si="134"/>
        <v>8.6534312239133857E-4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6.3553431223913387E-3</v>
      </c>
      <c r="AU125" s="9">
        <f t="shared" si="138"/>
        <v>28.47</v>
      </c>
      <c r="AV125" s="1">
        <f t="shared" si="139"/>
        <v>0.33</v>
      </c>
      <c r="AW125" s="1">
        <f t="shared" si="140"/>
        <v>204.91666666666666</v>
      </c>
      <c r="AX125" s="1">
        <f t="shared" si="141"/>
        <v>81977.089534372717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16.814033272903199</v>
      </c>
      <c r="E126" s="10">
        <f t="shared" si="145"/>
        <v>11.4510296599</v>
      </c>
      <c r="F126" s="7" t="s">
        <v>85</v>
      </c>
      <c r="G126" s="1">
        <v>6</v>
      </c>
      <c r="H126" s="9">
        <f t="shared" si="124"/>
        <v>16.814033272903199</v>
      </c>
      <c r="I126" s="9">
        <f t="shared" si="125"/>
        <v>289.96403327290318</v>
      </c>
      <c r="J126" s="9">
        <f t="shared" si="126"/>
        <v>0.13768847018807814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0.59695133615717677</v>
      </c>
      <c r="P126" s="9">
        <f t="shared" si="129"/>
        <v>8.2193316252210852E-2</v>
      </c>
      <c r="Q126" s="12">
        <f t="shared" si="130"/>
        <v>2.7123794363229582E-2</v>
      </c>
      <c r="R126" s="9">
        <f t="shared" si="131"/>
        <v>9.3951000000000007E-2</v>
      </c>
      <c r="S126" s="13">
        <f t="shared" si="132"/>
        <v>0.28870149719779015</v>
      </c>
      <c r="T126" s="2">
        <f t="shared" si="133"/>
        <v>0.01</v>
      </c>
      <c r="U126" s="14">
        <f t="shared" si="134"/>
        <v>2.8870149719779016E-3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8.377014971977903E-3</v>
      </c>
      <c r="AU126" s="9">
        <f t="shared" si="138"/>
        <v>28.47</v>
      </c>
      <c r="AV126" s="1">
        <f t="shared" si="139"/>
        <v>0.33</v>
      </c>
      <c r="AW126" s="1">
        <f t="shared" si="140"/>
        <v>204.91666666666666</v>
      </c>
      <c r="AX126" s="1">
        <f t="shared" si="141"/>
        <v>108054.48158560137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20.439724713</v>
      </c>
      <c r="E127" s="10">
        <f t="shared" si="145"/>
        <v>16.814033272903199</v>
      </c>
      <c r="F127" s="7" t="s">
        <v>83</v>
      </c>
      <c r="G127" s="1">
        <v>7</v>
      </c>
      <c r="H127" s="9">
        <f t="shared" si="124"/>
        <v>20.439724713</v>
      </c>
      <c r="I127" s="9">
        <f t="shared" si="125"/>
        <v>293.58972471299995</v>
      </c>
      <c r="J127" s="9">
        <f t="shared" si="126"/>
        <v>0.20844637581187567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0.7994580199049659</v>
      </c>
      <c r="P127" s="9">
        <f t="shared" si="129"/>
        <v>0.16664412686292851</v>
      </c>
      <c r="Q127" s="12">
        <f t="shared" si="130"/>
        <v>5.4992561864766414E-2</v>
      </c>
      <c r="R127" s="9">
        <f t="shared" si="131"/>
        <v>9.3951000000000007E-2</v>
      </c>
      <c r="S127" s="13">
        <f t="shared" si="132"/>
        <v>0.58533237394776438</v>
      </c>
      <c r="T127" s="2">
        <f t="shared" si="133"/>
        <v>0.01</v>
      </c>
      <c r="U127" s="14">
        <f t="shared" si="134"/>
        <v>5.8533237394776437E-3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1.5803323739477643E-2</v>
      </c>
      <c r="AU127" s="9">
        <f t="shared" si="138"/>
        <v>28.47</v>
      </c>
      <c r="AV127" s="1">
        <f t="shared" si="139"/>
        <v>0.33</v>
      </c>
      <c r="AW127" s="1">
        <f t="shared" si="140"/>
        <v>204.91666666666666</v>
      </c>
      <c r="AX127" s="1">
        <f t="shared" si="141"/>
        <v>203845.87585325717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24.431146167096799</v>
      </c>
      <c r="E128" s="10">
        <f t="shared" si="145"/>
        <v>20.439724713</v>
      </c>
      <c r="F128" s="7" t="s">
        <v>83</v>
      </c>
      <c r="G128" s="1">
        <v>8</v>
      </c>
      <c r="H128" s="9">
        <f t="shared" si="124"/>
        <v>24.431146167096799</v>
      </c>
      <c r="I128" s="9">
        <f t="shared" si="125"/>
        <v>297.58114616709679</v>
      </c>
      <c r="J128" s="9">
        <f t="shared" si="126"/>
        <v>0.32522423882350338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0.91751389304203734</v>
      </c>
      <c r="P128" s="9">
        <f t="shared" si="129"/>
        <v>0.29839775747458591</v>
      </c>
      <c r="Q128" s="12">
        <f t="shared" si="130"/>
        <v>9.847125996661335E-2</v>
      </c>
      <c r="R128" s="9">
        <f t="shared" si="131"/>
        <v>9.3951000000000007E-2</v>
      </c>
      <c r="S128" s="13">
        <f t="shared" si="132"/>
        <v>1.0481129521411516</v>
      </c>
      <c r="T128" s="2">
        <f t="shared" si="133"/>
        <v>0.01</v>
      </c>
      <c r="U128" s="14">
        <f t="shared" si="134"/>
        <v>1.0481129521411517E-2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2.0431129521411517E-2</v>
      </c>
      <c r="AU128" s="9">
        <f t="shared" si="138"/>
        <v>28.47</v>
      </c>
      <c r="AV128" s="1">
        <f t="shared" si="139"/>
        <v>0.33</v>
      </c>
      <c r="AW128" s="1">
        <f t="shared" si="140"/>
        <v>204.91666666666666</v>
      </c>
      <c r="AX128" s="1">
        <f t="shared" si="141"/>
        <v>263539.59208970371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23.042424085161301</v>
      </c>
      <c r="E129" s="10">
        <f t="shared" si="145"/>
        <v>24.431146167096799</v>
      </c>
      <c r="F129" s="7" t="s">
        <v>83</v>
      </c>
      <c r="G129" s="1">
        <v>9</v>
      </c>
      <c r="H129" s="9">
        <f t="shared" si="124"/>
        <v>23.042424085161301</v>
      </c>
      <c r="I129" s="9">
        <f t="shared" si="125"/>
        <v>296.19242408516129</v>
      </c>
      <c r="J129" s="9">
        <f t="shared" si="126"/>
        <v>0.27897037380201606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0.90381613556745144</v>
      </c>
      <c r="P129" s="9">
        <f t="shared" si="129"/>
        <v>0.25213792518754558</v>
      </c>
      <c r="Q129" s="12">
        <f t="shared" si="130"/>
        <v>8.3205515311890049E-2</v>
      </c>
      <c r="R129" s="9">
        <f t="shared" si="131"/>
        <v>9.3951000000000007E-2</v>
      </c>
      <c r="S129" s="13">
        <f t="shared" si="132"/>
        <v>0.88562671298751527</v>
      </c>
      <c r="T129" s="2">
        <f t="shared" si="133"/>
        <v>0.01</v>
      </c>
      <c r="U129" s="14">
        <f t="shared" si="134"/>
        <v>8.8562671298751533E-3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1.8806267129875154E-2</v>
      </c>
      <c r="AU129" s="9">
        <f t="shared" si="138"/>
        <v>28.47</v>
      </c>
      <c r="AV129" s="1">
        <f t="shared" si="139"/>
        <v>0.33</v>
      </c>
      <c r="AW129" s="1">
        <f t="shared" si="140"/>
        <v>204.91666666666666</v>
      </c>
      <c r="AX129" s="1">
        <f t="shared" si="141"/>
        <v>242580.61518054019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17.797764205</v>
      </c>
      <c r="E130" s="10">
        <f t="shared" si="145"/>
        <v>23.042424085161301</v>
      </c>
      <c r="F130" s="7" t="s">
        <v>83</v>
      </c>
      <c r="G130" s="1">
        <v>10</v>
      </c>
      <c r="H130" s="9">
        <f t="shared" si="124"/>
        <v>17.797764205</v>
      </c>
      <c r="I130" s="9">
        <f t="shared" si="125"/>
        <v>290.947764205</v>
      </c>
      <c r="J130" s="9">
        <f t="shared" si="126"/>
        <v>0.15424303379017718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0.93637821037990587</v>
      </c>
      <c r="P130" s="9">
        <f t="shared" si="129"/>
        <v>0.14442981594401344</v>
      </c>
      <c r="Q130" s="12">
        <f t="shared" si="130"/>
        <v>4.7661839261524439E-2</v>
      </c>
      <c r="R130" s="9">
        <f t="shared" si="131"/>
        <v>9.3951000000000007E-2</v>
      </c>
      <c r="S130" s="13">
        <f t="shared" si="132"/>
        <v>0.50730528958206333</v>
      </c>
      <c r="T130" s="2">
        <f t="shared" si="133"/>
        <v>0.01</v>
      </c>
      <c r="U130" s="14">
        <f t="shared" si="134"/>
        <v>5.0730528958206336E-3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1.5023052895820635E-2</v>
      </c>
      <c r="AU130" s="9">
        <f t="shared" si="138"/>
        <v>28.47</v>
      </c>
      <c r="AV130" s="1">
        <f t="shared" si="139"/>
        <v>0.33</v>
      </c>
      <c r="AW130" s="1">
        <f t="shared" si="140"/>
        <v>204.91666666666666</v>
      </c>
      <c r="AX130" s="1">
        <f t="shared" si="141"/>
        <v>193781.22134449115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11.877376296838699</v>
      </c>
      <c r="E131" s="10">
        <f t="shared" si="145"/>
        <v>17.797764205</v>
      </c>
      <c r="F131" s="7" t="s">
        <v>83</v>
      </c>
      <c r="G131" s="1">
        <v>11</v>
      </c>
      <c r="H131" s="9">
        <f t="shared" si="124"/>
        <v>11.877376296838699</v>
      </c>
      <c r="I131" s="9">
        <f t="shared" si="125"/>
        <v>285.02737629683867</v>
      </c>
      <c r="J131" s="9">
        <f t="shared" si="126"/>
        <v>7.6968960250292054E-2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0.75235097471409784</v>
      </c>
      <c r="O131" s="9">
        <f t="shared" si="146"/>
        <v>0.3242974197217946</v>
      </c>
      <c r="P131" s="9">
        <f t="shared" si="129"/>
        <v>2.4960835207839087E-2</v>
      </c>
      <c r="Q131" s="12">
        <f t="shared" si="130"/>
        <v>8.2370756185868987E-3</v>
      </c>
      <c r="R131" s="9">
        <f t="shared" si="131"/>
        <v>9.3951000000000007E-2</v>
      </c>
      <c r="S131" s="13">
        <f t="shared" si="132"/>
        <v>8.7674166518577748E-2</v>
      </c>
      <c r="T131" s="2">
        <f t="shared" si="133"/>
        <v>0.01</v>
      </c>
      <c r="U131" s="14">
        <f t="shared" si="134"/>
        <v>8.7674166518577745E-4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6.3667416651857775E-3</v>
      </c>
      <c r="AU131" s="9">
        <f t="shared" si="138"/>
        <v>28.47</v>
      </c>
      <c r="AV131" s="1">
        <f t="shared" si="139"/>
        <v>0.33</v>
      </c>
      <c r="AW131" s="1">
        <f t="shared" si="140"/>
        <v>204.91666666666666</v>
      </c>
      <c r="AX131" s="1">
        <f t="shared" si="141"/>
        <v>82124.118474467061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8.0430741556999994</v>
      </c>
      <c r="E132" s="10">
        <f t="shared" si="145"/>
        <v>11.877376296838699</v>
      </c>
      <c r="F132" s="7" t="s">
        <v>85</v>
      </c>
      <c r="G132" s="1">
        <v>12</v>
      </c>
      <c r="H132" s="9">
        <f t="shared" si="124"/>
        <v>8.0430741556999994</v>
      </c>
      <c r="I132" s="9">
        <f t="shared" si="125"/>
        <v>281.1930741557</v>
      </c>
      <c r="J132" s="9">
        <f t="shared" si="126"/>
        <v>4.8307652303772618E-2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0.58403658451395557</v>
      </c>
      <c r="P132" s="9">
        <f t="shared" si="129"/>
        <v>2.8213436257383078E-2</v>
      </c>
      <c r="Q132" s="12">
        <f t="shared" si="130"/>
        <v>9.3104339649364154E-3</v>
      </c>
      <c r="R132" s="9">
        <f t="shared" si="131"/>
        <v>9.3951000000000007E-2</v>
      </c>
      <c r="S132" s="13">
        <f t="shared" si="132"/>
        <v>9.9098827739315332E-2</v>
      </c>
      <c r="T132" s="2">
        <f t="shared" si="133"/>
        <v>0.01</v>
      </c>
      <c r="U132" s="14">
        <f t="shared" si="134"/>
        <v>9.9098827739315331E-4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6.4809882773931536E-3</v>
      </c>
      <c r="AU132" s="9">
        <f t="shared" si="138"/>
        <v>28.47</v>
      </c>
      <c r="AV132" s="1">
        <f t="shared" si="139"/>
        <v>0.33</v>
      </c>
      <c r="AW132" s="1">
        <f t="shared" si="140"/>
        <v>204.91666666666666</v>
      </c>
      <c r="AX132" s="1">
        <f t="shared" si="141"/>
        <v>83597.776871434748</v>
      </c>
      <c r="AY132" s="1">
        <f>SUM(AX121:AX132)</f>
        <v>1585824.1191311295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4.2509305540645199</v>
      </c>
      <c r="E133" s="10">
        <f t="shared" si="145"/>
        <v>8.0430741556999994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4.5370835930967699</v>
      </c>
      <c r="E136" s="7"/>
      <c r="F136" s="7"/>
      <c r="G136" s="1">
        <v>1</v>
      </c>
      <c r="H136" s="9">
        <f t="shared" ref="H136:H147" si="147">E137</f>
        <v>4.5370835930967699</v>
      </c>
      <c r="I136" s="9">
        <f t="shared" ref="I136:I147" si="148">H136+273.15</f>
        <v>277.68708359309676</v>
      </c>
      <c r="J136" s="9">
        <f t="shared" ref="J136:J147" si="149">EXP(($C$15*(I136-$C$13))/($C$16*I136*$C$13))</f>
        <v>3.1199560838389089E-2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2.3681961655294161E-2</v>
      </c>
      <c r="Q136" s="12">
        <f t="shared" ref="Q136:Q147" si="153">P136*$B$138</f>
        <v>6.1573100303764818E-3</v>
      </c>
      <c r="R136" s="9">
        <f t="shared" ref="R136:R147" si="154">L136*$B$138</f>
        <v>0.19735245833333334</v>
      </c>
      <c r="S136" s="13">
        <f t="shared" ref="S136:S147" si="155">Q136/R136</f>
        <v>3.1199560838389092E-2</v>
      </c>
      <c r="T136" s="2">
        <f t="shared" ref="T136:T147" si="156">$B$137/100</f>
        <v>0.01</v>
      </c>
      <c r="U136" s="14">
        <f t="shared" ref="U136:U147" si="157">S136*T136</f>
        <v>3.1199560838389092E-4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5.8019956083838909E-3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3.8061900477419401</v>
      </c>
      <c r="E137" s="10">
        <f t="shared" ref="E137:E148" si="166">D136</f>
        <v>4.5370835930967699</v>
      </c>
      <c r="F137" s="7" t="s">
        <v>83</v>
      </c>
      <c r="G137" s="1">
        <v>2</v>
      </c>
      <c r="H137" s="9">
        <f t="shared" si="147"/>
        <v>3.8061900477419401</v>
      </c>
      <c r="I137" s="9">
        <f t="shared" si="148"/>
        <v>276.95619004774193</v>
      </c>
      <c r="J137" s="9">
        <f t="shared" si="149"/>
        <v>2.8442077067493066E-2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1.4944138716780393</v>
      </c>
      <c r="P137" s="9">
        <f t="shared" si="152"/>
        <v>4.2504234508997485E-2</v>
      </c>
      <c r="Q137" s="12">
        <f t="shared" si="153"/>
        <v>1.1051100972339346E-2</v>
      </c>
      <c r="R137" s="9">
        <f t="shared" si="154"/>
        <v>0.19735245833333334</v>
      </c>
      <c r="S137" s="13">
        <f t="shared" si="155"/>
        <v>5.5996773821148725E-2</v>
      </c>
      <c r="T137" s="2">
        <f t="shared" si="156"/>
        <v>0.01</v>
      </c>
      <c r="U137" s="14">
        <f t="shared" si="157"/>
        <v>5.5996773821148725E-4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6.0499677382114874E-3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2.8972578647857099</v>
      </c>
      <c r="E138" s="10">
        <f t="shared" si="166"/>
        <v>3.8061900477419401</v>
      </c>
      <c r="F138" s="7" t="s">
        <v>83</v>
      </c>
      <c r="G138" s="1">
        <v>3</v>
      </c>
      <c r="H138" s="9">
        <f t="shared" si="147"/>
        <v>2.8972578647857099</v>
      </c>
      <c r="I138" s="9">
        <f t="shared" si="148"/>
        <v>276.04725786478571</v>
      </c>
      <c r="J138" s="9">
        <f t="shared" si="149"/>
        <v>2.5333083199666498E-2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2.2109575538357085</v>
      </c>
      <c r="P138" s="9">
        <f t="shared" si="152"/>
        <v>5.6010371662251125E-2</v>
      </c>
      <c r="Q138" s="12">
        <f t="shared" si="153"/>
        <v>1.4562696632185294E-2</v>
      </c>
      <c r="R138" s="9">
        <f t="shared" si="154"/>
        <v>0.19735245833333334</v>
      </c>
      <c r="S138" s="13">
        <f t="shared" si="155"/>
        <v>7.3790297598363475E-2</v>
      </c>
      <c r="T138" s="2">
        <f t="shared" si="156"/>
        <v>0.01</v>
      </c>
      <c r="U138" s="14">
        <f t="shared" si="157"/>
        <v>7.3790297598363475E-4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6.2279029759836346E-3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7.4732826859032304</v>
      </c>
      <c r="E139" s="10">
        <f t="shared" si="166"/>
        <v>2.8972578647857099</v>
      </c>
      <c r="F139" s="7" t="s">
        <v>83</v>
      </c>
      <c r="G139" s="1">
        <v>4</v>
      </c>
      <c r="H139" s="9">
        <f t="shared" si="147"/>
        <v>7.4732826859032304</v>
      </c>
      <c r="I139" s="9">
        <f t="shared" si="148"/>
        <v>280.62328268590323</v>
      </c>
      <c r="J139" s="9">
        <f t="shared" si="149"/>
        <v>4.5027895626521243E-2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2.913995098840124</v>
      </c>
      <c r="P139" s="9">
        <f t="shared" si="152"/>
        <v>0.13121106716676756</v>
      </c>
      <c r="Q139" s="12">
        <f t="shared" si="153"/>
        <v>3.4114877463359568E-2</v>
      </c>
      <c r="R139" s="9">
        <f t="shared" si="154"/>
        <v>0.19735245833333334</v>
      </c>
      <c r="S139" s="13">
        <f t="shared" si="155"/>
        <v>0.17286269323151104</v>
      </c>
      <c r="T139" s="2">
        <f t="shared" si="156"/>
        <v>0.01</v>
      </c>
      <c r="U139" s="14">
        <f t="shared" si="157"/>
        <v>1.7286269323151106E-3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7.2186269323151102E-3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11.4510296599</v>
      </c>
      <c r="E140" s="10">
        <f t="shared" si="166"/>
        <v>7.4732826859032304</v>
      </c>
      <c r="F140" s="7" t="s">
        <v>83</v>
      </c>
      <c r="G140" s="1">
        <v>5</v>
      </c>
      <c r="H140" s="9">
        <f t="shared" si="147"/>
        <v>11.4510296599</v>
      </c>
      <c r="I140" s="9">
        <f t="shared" si="148"/>
        <v>284.60102965989995</v>
      </c>
      <c r="J140" s="9">
        <f t="shared" si="149"/>
        <v>7.3129182205651094E-2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3.5418319483400231</v>
      </c>
      <c r="P140" s="9">
        <f t="shared" si="152"/>
        <v>0.25901127389195377</v>
      </c>
      <c r="Q140" s="12">
        <f t="shared" si="153"/>
        <v>6.7342931211907986E-2</v>
      </c>
      <c r="R140" s="9">
        <f t="shared" si="154"/>
        <v>0.19735245833333334</v>
      </c>
      <c r="S140" s="13">
        <f t="shared" si="155"/>
        <v>0.34123178287530653</v>
      </c>
      <c r="T140" s="2">
        <f t="shared" si="156"/>
        <v>0.01</v>
      </c>
      <c r="U140" s="14">
        <f t="shared" si="157"/>
        <v>3.4123178287530655E-3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8.902317828753066E-3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16.814033272903199</v>
      </c>
      <c r="E141" s="10">
        <f t="shared" si="166"/>
        <v>11.4510296599</v>
      </c>
      <c r="F141" s="7" t="s">
        <v>85</v>
      </c>
      <c r="G141" s="1">
        <v>6</v>
      </c>
      <c r="H141" s="9">
        <f t="shared" si="147"/>
        <v>16.814033272903199</v>
      </c>
      <c r="I141" s="9">
        <f t="shared" si="148"/>
        <v>289.96403327290318</v>
      </c>
      <c r="J141" s="9">
        <f t="shared" si="149"/>
        <v>0.13768847018807814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4.0418685911147358</v>
      </c>
      <c r="P141" s="9">
        <f t="shared" si="152"/>
        <v>0.55651870301183071</v>
      </c>
      <c r="Q141" s="12">
        <f t="shared" si="153"/>
        <v>0.144694862783076</v>
      </c>
      <c r="R141" s="9">
        <f t="shared" si="154"/>
        <v>0.19735245833333334</v>
      </c>
      <c r="S141" s="13">
        <f t="shared" si="155"/>
        <v>0.73317993606485854</v>
      </c>
      <c r="T141" s="2">
        <f t="shared" si="156"/>
        <v>0.01</v>
      </c>
      <c r="U141" s="14">
        <f t="shared" si="157"/>
        <v>7.3317993606485856E-3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1.2821799360648586E-2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20.439724713</v>
      </c>
      <c r="E142" s="10">
        <f t="shared" si="166"/>
        <v>16.814033272903199</v>
      </c>
      <c r="F142" s="7" t="s">
        <v>83</v>
      </c>
      <c r="G142" s="1">
        <v>7</v>
      </c>
      <c r="H142" s="9">
        <f t="shared" si="147"/>
        <v>20.439724713</v>
      </c>
      <c r="I142" s="9">
        <f t="shared" si="148"/>
        <v>293.58972471299995</v>
      </c>
      <c r="J142" s="9">
        <f t="shared" si="149"/>
        <v>0.20844637581187567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4.2443978047695721</v>
      </c>
      <c r="P142" s="9">
        <f t="shared" si="152"/>
        <v>0.88472933990809832</v>
      </c>
      <c r="Q142" s="12">
        <f t="shared" si="153"/>
        <v>0.23002962837610558</v>
      </c>
      <c r="R142" s="9">
        <f t="shared" si="154"/>
        <v>0.19735245833333334</v>
      </c>
      <c r="S142" s="13">
        <f t="shared" si="155"/>
        <v>1.1655777197747375</v>
      </c>
      <c r="T142" s="2">
        <f t="shared" si="156"/>
        <v>0.01</v>
      </c>
      <c r="U142" s="14">
        <f t="shared" si="157"/>
        <v>1.1655777197747375E-2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2.1605777197747374E-2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24.431146167096799</v>
      </c>
      <c r="E143" s="10">
        <f t="shared" si="166"/>
        <v>20.439724713</v>
      </c>
      <c r="F143" s="7" t="s">
        <v>83</v>
      </c>
      <c r="G143" s="1">
        <v>8</v>
      </c>
      <c r="H143" s="9">
        <f t="shared" si="147"/>
        <v>24.431146167096799</v>
      </c>
      <c r="I143" s="9">
        <f t="shared" si="148"/>
        <v>297.58114616709679</v>
      </c>
      <c r="J143" s="9">
        <f t="shared" si="149"/>
        <v>0.32522423882350338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4.1187163815281407</v>
      </c>
      <c r="P143" s="9">
        <f t="shared" si="152"/>
        <v>1.3395064001123838</v>
      </c>
      <c r="Q143" s="12">
        <f t="shared" si="153"/>
        <v>0.34827166402921977</v>
      </c>
      <c r="R143" s="9">
        <f t="shared" si="154"/>
        <v>0.19735245833333334</v>
      </c>
      <c r="S143" s="13">
        <f t="shared" si="155"/>
        <v>1.7647191576452523</v>
      </c>
      <c r="T143" s="2">
        <f t="shared" si="156"/>
        <v>0.01</v>
      </c>
      <c r="U143" s="14">
        <f t="shared" si="157"/>
        <v>1.7647191576452524E-2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2.7597191576452525E-2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23.042424085161301</v>
      </c>
      <c r="E144" s="10">
        <f t="shared" si="166"/>
        <v>24.431146167096799</v>
      </c>
      <c r="F144" s="7" t="s">
        <v>83</v>
      </c>
      <c r="G144" s="1">
        <v>9</v>
      </c>
      <c r="H144" s="9">
        <f t="shared" si="147"/>
        <v>23.042424085161301</v>
      </c>
      <c r="I144" s="9">
        <f t="shared" si="148"/>
        <v>296.19242408516129</v>
      </c>
      <c r="J144" s="9">
        <f t="shared" si="149"/>
        <v>0.27897037380201606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3.5382578980824237</v>
      </c>
      <c r="P144" s="9">
        <f t="shared" si="152"/>
        <v>0.98706912843598937</v>
      </c>
      <c r="Q144" s="12">
        <f t="shared" si="153"/>
        <v>0.25663797339335725</v>
      </c>
      <c r="R144" s="9">
        <f t="shared" si="154"/>
        <v>0.19735245833333334</v>
      </c>
      <c r="S144" s="13">
        <f t="shared" si="155"/>
        <v>1.300404238998073</v>
      </c>
      <c r="T144" s="2">
        <f t="shared" si="156"/>
        <v>0.01</v>
      </c>
      <c r="U144" s="14">
        <f t="shared" si="157"/>
        <v>1.300404238998073E-2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2.2954042389980729E-2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17.797764205</v>
      </c>
      <c r="E145" s="10">
        <f t="shared" si="166"/>
        <v>23.042424085161301</v>
      </c>
      <c r="F145" s="7" t="s">
        <v>83</v>
      </c>
      <c r="G145" s="1">
        <v>10</v>
      </c>
      <c r="H145" s="9">
        <f t="shared" si="147"/>
        <v>17.797764205</v>
      </c>
      <c r="I145" s="9">
        <f t="shared" si="148"/>
        <v>290.947764205</v>
      </c>
      <c r="J145" s="9">
        <f t="shared" si="149"/>
        <v>0.15424303379017718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3.3102366863131008</v>
      </c>
      <c r="P145" s="9">
        <f t="shared" si="152"/>
        <v>0.51058094906047569</v>
      </c>
      <c r="Q145" s="12">
        <f t="shared" si="153"/>
        <v>0.13275104675572369</v>
      </c>
      <c r="R145" s="9">
        <f t="shared" si="154"/>
        <v>0.19735245833333334</v>
      </c>
      <c r="S145" s="13">
        <f t="shared" si="155"/>
        <v>0.67265970678461873</v>
      </c>
      <c r="T145" s="2">
        <f t="shared" si="156"/>
        <v>0.01</v>
      </c>
      <c r="U145" s="14">
        <f t="shared" si="157"/>
        <v>6.7265970678461878E-3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1.6676597067846188E-2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11.877376296838699</v>
      </c>
      <c r="E146" s="10">
        <f t="shared" si="166"/>
        <v>17.797764205</v>
      </c>
      <c r="F146" s="7" t="s">
        <v>83</v>
      </c>
      <c r="G146" s="1">
        <v>11</v>
      </c>
      <c r="H146" s="9">
        <f t="shared" si="147"/>
        <v>11.877376296838699</v>
      </c>
      <c r="I146" s="9">
        <f t="shared" si="148"/>
        <v>285.02737629683867</v>
      </c>
      <c r="J146" s="9">
        <f t="shared" si="149"/>
        <v>7.6968960250292054E-2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3.5587036539192916</v>
      </c>
      <c r="P146" s="9">
        <f t="shared" si="152"/>
        <v>0.27390972008108305</v>
      </c>
      <c r="Q146" s="12">
        <f t="shared" si="153"/>
        <v>7.1216527221081599E-2</v>
      </c>
      <c r="R146" s="9">
        <f t="shared" si="154"/>
        <v>0.19735245833333334</v>
      </c>
      <c r="S146" s="13">
        <f t="shared" si="155"/>
        <v>0.36085959010855118</v>
      </c>
      <c r="T146" s="2">
        <f t="shared" si="156"/>
        <v>0.01</v>
      </c>
      <c r="U146" s="14">
        <f t="shared" si="157"/>
        <v>3.6085959010855118E-3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9.0985959010855127E-3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8.0430741556999994</v>
      </c>
      <c r="E147" s="10">
        <f t="shared" si="166"/>
        <v>11.877376296838699</v>
      </c>
      <c r="F147" s="7" t="s">
        <v>85</v>
      </c>
      <c r="G147" s="1">
        <v>12</v>
      </c>
      <c r="H147" s="9">
        <f t="shared" si="147"/>
        <v>8.0430741556999994</v>
      </c>
      <c r="I147" s="9">
        <f t="shared" si="148"/>
        <v>281.1930741557</v>
      </c>
      <c r="J147" s="9">
        <f t="shared" si="149"/>
        <v>4.8307652303772618E-2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4.043841850504875</v>
      </c>
      <c r="P147" s="9">
        <f t="shared" si="152"/>
        <v>0.19534850608563395</v>
      </c>
      <c r="Q147" s="12">
        <f t="shared" si="153"/>
        <v>5.0790611582264826E-2</v>
      </c>
      <c r="R147" s="9">
        <f t="shared" si="154"/>
        <v>0.19735245833333334</v>
      </c>
      <c r="S147" s="13">
        <f t="shared" si="155"/>
        <v>0.2573599133813585</v>
      </c>
      <c r="T147" s="2">
        <f t="shared" si="156"/>
        <v>0.01</v>
      </c>
      <c r="U147" s="14">
        <f t="shared" si="157"/>
        <v>2.573599133813585E-3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8.0635991338135864E-3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4.2509305540645199</v>
      </c>
      <c r="E148" s="10">
        <f t="shared" si="166"/>
        <v>8.0430741556999994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B148"/>
  <sheetViews>
    <sheetView workbookViewId="0">
      <pane xSplit="4" topLeftCell="E1" activePane="topRight" state="frozen"/>
      <selection pane="topRight" activeCell="E20" sqref="E20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802000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70000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1185000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3136000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61000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2000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186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5414711.5989981303</v>
      </c>
      <c r="J13" s="6" t="s">
        <v>37</v>
      </c>
      <c r="K13" s="6">
        <f>I13/(10000*1000)</f>
        <v>0.54147115989981298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2.6996779897419398</v>
      </c>
      <c r="E26" s="7"/>
      <c r="F26" s="7"/>
      <c r="G26" s="1">
        <v>1</v>
      </c>
      <c r="H26" s="9">
        <f t="shared" ref="H26:H37" si="0">E27</f>
        <v>2.6996779897419398</v>
      </c>
      <c r="I26" s="9">
        <f t="shared" ref="I26:I37" si="1">H26+273.15</f>
        <v>275.84967798974191</v>
      </c>
      <c r="J26" s="9">
        <f t="shared" ref="J26:J37" si="2">EXP(($C$15*(I26-$C$13))/($C$16*I26*$C$13))</f>
        <v>2.4701084567865066E-2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1.0011866857235037</v>
      </c>
      <c r="Q26" s="12">
        <f t="shared" ref="Q26:Q37" si="6">P26*$B$28</f>
        <v>0.10011866857235037</v>
      </c>
      <c r="R26" s="9">
        <f t="shared" ref="R26:R37" si="7">L26*$B$28</f>
        <v>4.0532094166666672</v>
      </c>
      <c r="S26" s="13">
        <f t="shared" ref="S26:S37" si="8">Q26/R26</f>
        <v>2.4701084567865062E-2</v>
      </c>
      <c r="T26" s="2">
        <f t="shared" ref="T26:T37" si="9">$B$27/100</f>
        <v>0.34</v>
      </c>
      <c r="U26" s="14">
        <f t="shared" ref="U26:U37" si="10">S26*T26</f>
        <v>8.398368753074122E-3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2.1298368753074122E-2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2.16625777419355</v>
      </c>
      <c r="E27" s="10">
        <f t="shared" ref="E27:E38" si="18">D26</f>
        <v>2.6996779897419398</v>
      </c>
      <c r="F27" s="7" t="s">
        <v>83</v>
      </c>
      <c r="G27" s="1">
        <v>2</v>
      </c>
      <c r="H27" s="9">
        <f t="shared" si="0"/>
        <v>2.16625777419355</v>
      </c>
      <c r="I27" s="9">
        <f t="shared" si="1"/>
        <v>275.3162577741935</v>
      </c>
      <c r="J27" s="9">
        <f t="shared" si="2"/>
        <v>2.3068291124293028E-2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80.063001647609823</v>
      </c>
      <c r="P27" s="9">
        <f t="shared" si="5"/>
        <v>1.8469166302918159</v>
      </c>
      <c r="Q27" s="12">
        <f t="shared" si="6"/>
        <v>0.18469166302918161</v>
      </c>
      <c r="R27" s="9">
        <f t="shared" si="7"/>
        <v>4.0532094166666672</v>
      </c>
      <c r="S27" s="13">
        <f t="shared" si="8"/>
        <v>4.5566770438688758E-2</v>
      </c>
      <c r="T27" s="2">
        <f t="shared" si="9"/>
        <v>0.34</v>
      </c>
      <c r="U27" s="14">
        <f t="shared" si="10"/>
        <v>1.5492701949154178E-2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2.8392701949154178E-2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2.16793397478571</v>
      </c>
      <c r="E28" s="10">
        <f t="shared" si="18"/>
        <v>2.16625777419355</v>
      </c>
      <c r="F28" s="7" t="s">
        <v>83</v>
      </c>
      <c r="G28" s="1">
        <v>3</v>
      </c>
      <c r="H28" s="9">
        <f t="shared" si="0"/>
        <v>2.16793397478571</v>
      </c>
      <c r="I28" s="9">
        <f t="shared" si="1"/>
        <v>275.31793397478566</v>
      </c>
      <c r="J28" s="9">
        <f t="shared" si="2"/>
        <v>2.3073258620844066E-2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118.74817918398467</v>
      </c>
      <c r="P28" s="9">
        <f t="shared" si="5"/>
        <v>2.7399074490664104</v>
      </c>
      <c r="Q28" s="12">
        <f t="shared" si="6"/>
        <v>0.27399074490664105</v>
      </c>
      <c r="R28" s="9">
        <f t="shared" si="7"/>
        <v>4.0532094166666672</v>
      </c>
      <c r="S28" s="13">
        <f t="shared" si="8"/>
        <v>6.7598467471234006E-2</v>
      </c>
      <c r="T28" s="2">
        <f t="shared" si="9"/>
        <v>0.34</v>
      </c>
      <c r="U28" s="14">
        <f t="shared" si="10"/>
        <v>2.2983478940219564E-2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3.5883478940219565E-2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6.8332361125161301</v>
      </c>
      <c r="E29" s="10">
        <f t="shared" si="18"/>
        <v>2.16793397478571</v>
      </c>
      <c r="F29" s="7" t="s">
        <v>83</v>
      </c>
      <c r="G29" s="1">
        <v>4</v>
      </c>
      <c r="H29" s="9">
        <f t="shared" si="0"/>
        <v>6.8332361125161301</v>
      </c>
      <c r="I29" s="9">
        <f t="shared" si="1"/>
        <v>279.98323611251612</v>
      </c>
      <c r="J29" s="9">
        <f t="shared" si="2"/>
        <v>4.1594345254979771E-2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156.54036590158492</v>
      </c>
      <c r="P29" s="9">
        <f t="shared" si="5"/>
        <v>6.5111940256513856</v>
      </c>
      <c r="Q29" s="12">
        <f t="shared" si="6"/>
        <v>0.65111940256513856</v>
      </c>
      <c r="R29" s="9">
        <f t="shared" si="7"/>
        <v>4.0532094166666672</v>
      </c>
      <c r="S29" s="13">
        <f t="shared" si="8"/>
        <v>0.16064292160374355</v>
      </c>
      <c r="T29" s="2">
        <f t="shared" si="9"/>
        <v>0.34</v>
      </c>
      <c r="U29" s="14">
        <f t="shared" si="10"/>
        <v>5.461859334527281E-2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6.7518593345272812E-2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11.376060436933299</v>
      </c>
      <c r="E30" s="10">
        <f t="shared" si="18"/>
        <v>6.8332361125161301</v>
      </c>
      <c r="F30" s="7" t="s">
        <v>83</v>
      </c>
      <c r="G30" s="1">
        <v>5</v>
      </c>
      <c r="H30" s="9">
        <f t="shared" si="0"/>
        <v>11.376060436933299</v>
      </c>
      <c r="I30" s="9">
        <f t="shared" si="1"/>
        <v>284.52606043693328</v>
      </c>
      <c r="J30" s="9">
        <f t="shared" si="2"/>
        <v>7.2472923653329496E-2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142.52771328213686</v>
      </c>
      <c r="O30" s="9">
        <f t="shared" si="19"/>
        <v>48.033552760463351</v>
      </c>
      <c r="P30" s="9">
        <f t="shared" si="5"/>
        <v>3.4811320020072349</v>
      </c>
      <c r="Q30" s="12">
        <f t="shared" si="6"/>
        <v>0.3481132002007235</v>
      </c>
      <c r="R30" s="9">
        <f t="shared" si="7"/>
        <v>4.0532094166666672</v>
      </c>
      <c r="S30" s="13">
        <f t="shared" si="8"/>
        <v>8.5885816501188705E-2</v>
      </c>
      <c r="T30" s="2">
        <f t="shared" si="9"/>
        <v>0.34</v>
      </c>
      <c r="U30" s="14">
        <f t="shared" si="10"/>
        <v>2.9201177610404163E-2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4.2101177610404161E-2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16.398817114516099</v>
      </c>
      <c r="E31" s="10">
        <f t="shared" si="18"/>
        <v>11.376060436933299</v>
      </c>
      <c r="F31" s="7" t="s">
        <v>85</v>
      </c>
      <c r="G31" s="1">
        <v>6</v>
      </c>
      <c r="H31" s="9">
        <f t="shared" si="0"/>
        <v>16.398817114516099</v>
      </c>
      <c r="I31" s="9">
        <f t="shared" si="1"/>
        <v>289.54881711451605</v>
      </c>
      <c r="J31" s="9">
        <f t="shared" si="2"/>
        <v>0.13121544484715805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85.084514925122789</v>
      </c>
      <c r="P31" s="9">
        <f t="shared" si="5"/>
        <v>11.164402475504646</v>
      </c>
      <c r="Q31" s="12">
        <f t="shared" si="6"/>
        <v>1.1164402475504647</v>
      </c>
      <c r="R31" s="9">
        <f t="shared" si="7"/>
        <v>4.0532094166666672</v>
      </c>
      <c r="S31" s="13">
        <f t="shared" si="8"/>
        <v>0.27544598188282554</v>
      </c>
      <c r="T31" s="2">
        <f t="shared" si="9"/>
        <v>0.34</v>
      </c>
      <c r="U31" s="14">
        <f t="shared" si="10"/>
        <v>9.3651633840160689E-2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0.10655163384016068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20.472330243666701</v>
      </c>
      <c r="E32" s="10">
        <f t="shared" si="18"/>
        <v>16.398817114516099</v>
      </c>
      <c r="F32" s="7" t="s">
        <v>83</v>
      </c>
      <c r="G32" s="1">
        <v>7</v>
      </c>
      <c r="H32" s="9">
        <f t="shared" si="0"/>
        <v>20.472330243666701</v>
      </c>
      <c r="I32" s="9">
        <f t="shared" si="1"/>
        <v>293.62233024366668</v>
      </c>
      <c r="J32" s="9">
        <f t="shared" si="2"/>
        <v>0.20921545561546395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114.45220661628481</v>
      </c>
      <c r="P32" s="9">
        <f t="shared" si="5"/>
        <v>23.945170553421246</v>
      </c>
      <c r="Q32" s="12">
        <f t="shared" si="6"/>
        <v>2.3945170553421247</v>
      </c>
      <c r="R32" s="9">
        <f t="shared" si="7"/>
        <v>4.0532094166666672</v>
      </c>
      <c r="S32" s="13">
        <f t="shared" si="8"/>
        <v>0.59077062376692091</v>
      </c>
      <c r="T32" s="2">
        <f t="shared" si="9"/>
        <v>0.34</v>
      </c>
      <c r="U32" s="14">
        <f t="shared" si="10"/>
        <v>0.20086201208075313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0.22651201208075314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23.823756670322599</v>
      </c>
      <c r="E33" s="10">
        <f t="shared" si="18"/>
        <v>20.472330243666701</v>
      </c>
      <c r="F33" s="7" t="s">
        <v>83</v>
      </c>
      <c r="G33" s="1">
        <v>8</v>
      </c>
      <c r="H33" s="9">
        <f t="shared" si="0"/>
        <v>23.823756670322599</v>
      </c>
      <c r="I33" s="9">
        <f t="shared" si="1"/>
        <v>296.97375667032259</v>
      </c>
      <c r="J33" s="9">
        <f t="shared" si="2"/>
        <v>0.30417231042946868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131.03913022953026</v>
      </c>
      <c r="P33" s="9">
        <f t="shared" si="5"/>
        <v>39.858474998584249</v>
      </c>
      <c r="Q33" s="12">
        <f t="shared" si="6"/>
        <v>3.985847499858425</v>
      </c>
      <c r="R33" s="9">
        <f t="shared" si="7"/>
        <v>4.0532094166666672</v>
      </c>
      <c r="S33" s="13">
        <f t="shared" si="8"/>
        <v>0.98338059796978361</v>
      </c>
      <c r="T33" s="2">
        <f t="shared" si="9"/>
        <v>0.34</v>
      </c>
      <c r="U33" s="14">
        <f t="shared" si="10"/>
        <v>0.33434940330972646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0.35999940330972646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23.684051976128998</v>
      </c>
      <c r="E34" s="10">
        <f t="shared" si="18"/>
        <v>23.823756670322599</v>
      </c>
      <c r="F34" s="7" t="s">
        <v>83</v>
      </c>
      <c r="G34" s="1">
        <v>9</v>
      </c>
      <c r="H34" s="9">
        <f t="shared" si="0"/>
        <v>23.684051976128998</v>
      </c>
      <c r="I34" s="9">
        <f t="shared" si="1"/>
        <v>296.83405197612899</v>
      </c>
      <c r="J34" s="9">
        <f t="shared" si="2"/>
        <v>0.29951464649341925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131.71274939761267</v>
      </c>
      <c r="P34" s="9">
        <f t="shared" si="5"/>
        <v>39.44989757450228</v>
      </c>
      <c r="Q34" s="12">
        <f t="shared" si="6"/>
        <v>3.9449897574502284</v>
      </c>
      <c r="R34" s="9">
        <f t="shared" si="7"/>
        <v>4.0532094166666672</v>
      </c>
      <c r="S34" s="13">
        <f t="shared" si="8"/>
        <v>0.97330025466450287</v>
      </c>
      <c r="T34" s="2">
        <f t="shared" si="9"/>
        <v>0.34</v>
      </c>
      <c r="U34" s="14">
        <f t="shared" si="10"/>
        <v>0.33092208658593097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0.35657208658593098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17.755723489000001</v>
      </c>
      <c r="E35" s="10">
        <f t="shared" si="18"/>
        <v>23.684051976128998</v>
      </c>
      <c r="F35" s="7" t="s">
        <v>83</v>
      </c>
      <c r="G35" s="1">
        <v>10</v>
      </c>
      <c r="H35" s="9">
        <f t="shared" si="0"/>
        <v>17.755723489000001</v>
      </c>
      <c r="I35" s="9">
        <f t="shared" si="1"/>
        <v>290.90572348899997</v>
      </c>
      <c r="J35" s="9">
        <f t="shared" si="2"/>
        <v>0.15349886002036806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132.79494598977706</v>
      </c>
      <c r="P35" s="9">
        <f t="shared" si="5"/>
        <v>20.383872825897125</v>
      </c>
      <c r="Q35" s="12">
        <f t="shared" si="6"/>
        <v>2.0383872825897127</v>
      </c>
      <c r="R35" s="9">
        <f t="shared" si="7"/>
        <v>4.0532094166666672</v>
      </c>
      <c r="S35" s="13">
        <f t="shared" si="8"/>
        <v>0.5029069739668347</v>
      </c>
      <c r="T35" s="2">
        <f t="shared" si="9"/>
        <v>0.34</v>
      </c>
      <c r="U35" s="14">
        <f t="shared" si="10"/>
        <v>0.17098837114872381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0.19663837114872382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10.309062118967701</v>
      </c>
      <c r="E36" s="10">
        <f t="shared" si="18"/>
        <v>17.755723489000001</v>
      </c>
      <c r="F36" s="7" t="s">
        <v>83</v>
      </c>
      <c r="G36" s="1">
        <v>11</v>
      </c>
      <c r="H36" s="9">
        <f t="shared" si="0"/>
        <v>10.309062118967701</v>
      </c>
      <c r="I36" s="9">
        <f t="shared" si="1"/>
        <v>283.45906211896767</v>
      </c>
      <c r="J36" s="9">
        <f t="shared" si="2"/>
        <v>6.3713586456616275E-2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106.79051950568594</v>
      </c>
      <c r="O36" s="9">
        <f t="shared" si="19"/>
        <v>46.152647824860665</v>
      </c>
      <c r="P36" s="9">
        <f t="shared" si="5"/>
        <v>2.940550717391023</v>
      </c>
      <c r="Q36" s="12">
        <f t="shared" si="6"/>
        <v>0.29405507173910234</v>
      </c>
      <c r="R36" s="9">
        <f t="shared" si="7"/>
        <v>4.0532094166666672</v>
      </c>
      <c r="S36" s="13">
        <f t="shared" si="8"/>
        <v>7.2548699440487155E-2</v>
      </c>
      <c r="T36" s="2">
        <f t="shared" si="9"/>
        <v>0.34</v>
      </c>
      <c r="U36" s="14">
        <f t="shared" si="10"/>
        <v>2.4666557809765635E-2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3.7566557809765637E-2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6.6645395018666704</v>
      </c>
      <c r="E37" s="10">
        <f t="shared" si="18"/>
        <v>10.309062118967701</v>
      </c>
      <c r="F37" s="7" t="s">
        <v>85</v>
      </c>
      <c r="G37" s="1">
        <v>12</v>
      </c>
      <c r="H37" s="9">
        <f t="shared" si="0"/>
        <v>6.6645395018666704</v>
      </c>
      <c r="I37" s="9">
        <f t="shared" si="1"/>
        <v>279.81453950186665</v>
      </c>
      <c r="J37" s="9">
        <f t="shared" si="2"/>
        <v>4.0731348209425533E-2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83.744191274136313</v>
      </c>
      <c r="P37" s="9">
        <f t="shared" si="5"/>
        <v>3.4110138153035816</v>
      </c>
      <c r="Q37" s="12">
        <f t="shared" si="6"/>
        <v>0.34110138153035818</v>
      </c>
      <c r="R37" s="9">
        <f t="shared" si="7"/>
        <v>4.0532094166666672</v>
      </c>
      <c r="S37" s="13">
        <f t="shared" si="8"/>
        <v>8.4155874139579423E-2</v>
      </c>
      <c r="T37" s="2">
        <f t="shared" si="9"/>
        <v>0.34</v>
      </c>
      <c r="U37" s="14">
        <f t="shared" si="10"/>
        <v>2.8612997207457008E-2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4.1512997207457006E-2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2.8179621888387101</v>
      </c>
      <c r="E38" s="10">
        <f t="shared" si="18"/>
        <v>6.6645395018666704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2.6996779897419398</v>
      </c>
      <c r="E42" s="7"/>
      <c r="F42" s="7"/>
      <c r="G42" s="1">
        <v>1</v>
      </c>
      <c r="H42" s="9">
        <f t="shared" ref="H42:H53" si="20">E43</f>
        <v>2.6996779897419398</v>
      </c>
      <c r="I42" s="9">
        <f t="shared" ref="I42:I53" si="21">H42+273.15</f>
        <v>275.84967798974191</v>
      </c>
      <c r="J42" s="9">
        <f t="shared" ref="J42:J53" si="22">EXP(($C$15*(I42-$C$13))/($C$16*I42*$C$13))</f>
        <v>2.4701084567865066E-2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1.4538132085974083</v>
      </c>
      <c r="Q42" s="12">
        <f t="shared" ref="Q42:Q53" si="26">P42*$B$44</f>
        <v>0.34891517006337797</v>
      </c>
      <c r="R42" s="9">
        <f t="shared" ref="R42:R53" si="27">L42*$B$44</f>
        <v>14.125500000000001</v>
      </c>
      <c r="S42" s="13">
        <f t="shared" ref="S42:S53" si="28">Q42/R42</f>
        <v>2.4701084567865062E-2</v>
      </c>
      <c r="T42" s="2">
        <f t="shared" ref="T42:T53" si="29">$B$43/100</f>
        <v>0.43</v>
      </c>
      <c r="U42" s="14">
        <f t="shared" ref="U42:U53" si="30">S42*T42</f>
        <v>1.0621466364181976E-2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1.9041466364181976E-2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66833.333333333328</v>
      </c>
      <c r="AU42" s="1">
        <f t="shared" ref="AU42:AU53" si="38">AT42*10000*AS42*0.67*AR42*AQ42</f>
        <v>280093924.55154622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2.16625777419355</v>
      </c>
      <c r="E43" s="10">
        <f t="shared" ref="E43:E54" si="40">D42</f>
        <v>2.6996779897419398</v>
      </c>
      <c r="F43" s="7" t="s">
        <v>83</v>
      </c>
      <c r="G43" s="1">
        <v>2</v>
      </c>
      <c r="H43" s="9">
        <f t="shared" si="20"/>
        <v>2.16625777419355</v>
      </c>
      <c r="I43" s="9">
        <f t="shared" si="21"/>
        <v>275.3162577741935</v>
      </c>
      <c r="J43" s="9">
        <f t="shared" si="22"/>
        <v>2.3068291124293028E-2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116.2586867914026</v>
      </c>
      <c r="P43" s="9">
        <f t="shared" si="25"/>
        <v>2.6818892326320758</v>
      </c>
      <c r="Q43" s="12">
        <f t="shared" si="26"/>
        <v>0.64365341583169822</v>
      </c>
      <c r="R43" s="9">
        <f t="shared" si="27"/>
        <v>14.125500000000001</v>
      </c>
      <c r="S43" s="13">
        <f t="shared" si="28"/>
        <v>4.5566770438688765E-2</v>
      </c>
      <c r="T43" s="2">
        <f t="shared" si="29"/>
        <v>0.43</v>
      </c>
      <c r="U43" s="14">
        <f t="shared" si="30"/>
        <v>1.959371128863617E-2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2.8013711288636167E-2</v>
      </c>
      <c r="AR43" s="9">
        <f t="shared" si="35"/>
        <v>136.875</v>
      </c>
      <c r="AS43" s="1">
        <f t="shared" si="36"/>
        <v>0.24</v>
      </c>
      <c r="AT43" s="1">
        <f t="shared" si="37"/>
        <v>66833.333333333328</v>
      </c>
      <c r="AU43" s="1">
        <f t="shared" si="38"/>
        <v>412072798.7025038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2.16793397478571</v>
      </c>
      <c r="E44" s="10">
        <f t="shared" si="40"/>
        <v>2.16625777419355</v>
      </c>
      <c r="F44" s="7" t="s">
        <v>83</v>
      </c>
      <c r="G44" s="1">
        <v>3</v>
      </c>
      <c r="H44" s="9">
        <f t="shared" si="20"/>
        <v>2.16793397478571</v>
      </c>
      <c r="I44" s="9">
        <f t="shared" si="21"/>
        <v>275.31793397478566</v>
      </c>
      <c r="J44" s="9">
        <f t="shared" si="22"/>
        <v>2.3073258620844066E-2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172.43304755877054</v>
      </c>
      <c r="P44" s="9">
        <f t="shared" si="25"/>
        <v>3.9785923011038173</v>
      </c>
      <c r="Q44" s="12">
        <f t="shared" si="26"/>
        <v>0.95486215226491611</v>
      </c>
      <c r="R44" s="9">
        <f t="shared" si="27"/>
        <v>14.125500000000001</v>
      </c>
      <c r="S44" s="13">
        <f t="shared" si="28"/>
        <v>6.7598467471234019E-2</v>
      </c>
      <c r="T44" s="2">
        <f t="shared" si="29"/>
        <v>0.43</v>
      </c>
      <c r="U44" s="14">
        <f t="shared" si="30"/>
        <v>2.9067341012630629E-2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3.7487341012630626E-2</v>
      </c>
      <c r="AR44" s="9">
        <f t="shared" si="35"/>
        <v>136.875</v>
      </c>
      <c r="AS44" s="1">
        <f t="shared" si="36"/>
        <v>0.24</v>
      </c>
      <c r="AT44" s="1">
        <f t="shared" si="37"/>
        <v>66833.333333333328</v>
      </c>
      <c r="AU44" s="1">
        <f t="shared" si="38"/>
        <v>551426884.06502497</v>
      </c>
    </row>
    <row r="45" spans="1:48" x14ac:dyDescent="0.15">
      <c r="C45" s="7">
        <v>3</v>
      </c>
      <c r="D45" s="7">
        <f t="shared" si="39"/>
        <v>6.8332361125161301</v>
      </c>
      <c r="E45" s="10">
        <f t="shared" si="40"/>
        <v>2.16793397478571</v>
      </c>
      <c r="F45" s="7" t="s">
        <v>83</v>
      </c>
      <c r="G45" s="1">
        <v>4</v>
      </c>
      <c r="H45" s="9">
        <f t="shared" si="20"/>
        <v>6.8332361125161301</v>
      </c>
      <c r="I45" s="9">
        <f t="shared" si="21"/>
        <v>279.98323611251612</v>
      </c>
      <c r="J45" s="9">
        <f t="shared" si="22"/>
        <v>4.1594345254979771E-2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227.31070525766674</v>
      </c>
      <c r="P45" s="9">
        <f t="shared" si="25"/>
        <v>9.4548399546403363</v>
      </c>
      <c r="Q45" s="12">
        <f t="shared" si="26"/>
        <v>2.2691615891136805</v>
      </c>
      <c r="R45" s="9">
        <f t="shared" si="27"/>
        <v>14.125500000000001</v>
      </c>
      <c r="S45" s="13">
        <f t="shared" si="28"/>
        <v>0.1606429216037436</v>
      </c>
      <c r="T45" s="2">
        <f t="shared" si="29"/>
        <v>0.43</v>
      </c>
      <c r="U45" s="14">
        <f t="shared" si="30"/>
        <v>6.9076456289609747E-2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7.7496456289609758E-2</v>
      </c>
      <c r="AR45" s="9">
        <f t="shared" si="35"/>
        <v>136.875</v>
      </c>
      <c r="AS45" s="1">
        <f t="shared" si="36"/>
        <v>0.24</v>
      </c>
      <c r="AT45" s="1">
        <f t="shared" si="37"/>
        <v>66833.333333333328</v>
      </c>
      <c r="AU45" s="1">
        <f t="shared" si="38"/>
        <v>1139948266.8952875</v>
      </c>
    </row>
    <row r="46" spans="1:48" x14ac:dyDescent="0.15">
      <c r="C46" s="7">
        <v>4</v>
      </c>
      <c r="D46" s="7">
        <f t="shared" si="39"/>
        <v>11.376060436933299</v>
      </c>
      <c r="E46" s="10">
        <f t="shared" si="40"/>
        <v>6.8332361125161301</v>
      </c>
      <c r="F46" s="7" t="s">
        <v>83</v>
      </c>
      <c r="G46" s="1">
        <v>5</v>
      </c>
      <c r="H46" s="9">
        <f t="shared" si="20"/>
        <v>11.376060436933299</v>
      </c>
      <c r="I46" s="9">
        <f t="shared" si="21"/>
        <v>284.52606043693328</v>
      </c>
      <c r="J46" s="9">
        <f t="shared" si="22"/>
        <v>7.2472923653329496E-2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206.96307203787509</v>
      </c>
      <c r="O46" s="9">
        <f t="shared" si="41"/>
        <v>69.7490432651513</v>
      </c>
      <c r="P46" s="9">
        <f t="shared" si="25"/>
        <v>5.0549170874480858</v>
      </c>
      <c r="Q46" s="12">
        <f t="shared" si="26"/>
        <v>1.2131801009875405</v>
      </c>
      <c r="R46" s="9">
        <f t="shared" si="27"/>
        <v>14.125500000000001</v>
      </c>
      <c r="S46" s="13">
        <f t="shared" si="28"/>
        <v>8.5885816501188664E-2</v>
      </c>
      <c r="T46" s="2">
        <f t="shared" si="29"/>
        <v>0.43</v>
      </c>
      <c r="U46" s="14">
        <f t="shared" si="30"/>
        <v>3.6930901095511122E-2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4.5350901095511119E-2</v>
      </c>
      <c r="AR46" s="9">
        <f t="shared" si="35"/>
        <v>136.875</v>
      </c>
      <c r="AS46" s="1">
        <f t="shared" si="36"/>
        <v>0.24</v>
      </c>
      <c r="AT46" s="1">
        <f t="shared" si="37"/>
        <v>66833.333333333328</v>
      </c>
      <c r="AU46" s="1">
        <f t="shared" si="38"/>
        <v>667097356.20387065</v>
      </c>
    </row>
    <row r="47" spans="1:48" x14ac:dyDescent="0.15">
      <c r="C47" s="7">
        <v>5</v>
      </c>
      <c r="D47" s="7">
        <f t="shared" si="39"/>
        <v>16.398817114516099</v>
      </c>
      <c r="E47" s="10">
        <f t="shared" si="40"/>
        <v>11.376060436933299</v>
      </c>
      <c r="F47" s="7" t="s">
        <v>85</v>
      </c>
      <c r="G47" s="1">
        <v>6</v>
      </c>
      <c r="H47" s="9">
        <f t="shared" si="20"/>
        <v>16.398817114516099</v>
      </c>
      <c r="I47" s="9">
        <f t="shared" si="21"/>
        <v>289.54881711451605</v>
      </c>
      <c r="J47" s="9">
        <f t="shared" si="22"/>
        <v>0.13121544484715805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123.55037617770323</v>
      </c>
      <c r="P47" s="9">
        <f t="shared" si="25"/>
        <v>16.211717571191048</v>
      </c>
      <c r="Q47" s="12">
        <f t="shared" si="26"/>
        <v>3.8908122170858515</v>
      </c>
      <c r="R47" s="9">
        <f t="shared" si="27"/>
        <v>14.125500000000001</v>
      </c>
      <c r="S47" s="13">
        <f t="shared" si="28"/>
        <v>0.27544598188282549</v>
      </c>
      <c r="T47" s="2">
        <f t="shared" si="29"/>
        <v>0.43</v>
      </c>
      <c r="U47" s="14">
        <f t="shared" si="30"/>
        <v>0.11844177220961495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0.12686177220961495</v>
      </c>
      <c r="AR47" s="9">
        <f t="shared" si="35"/>
        <v>136.875</v>
      </c>
      <c r="AS47" s="1">
        <f t="shared" si="36"/>
        <v>0.24</v>
      </c>
      <c r="AT47" s="1">
        <f t="shared" si="37"/>
        <v>66833.333333333328</v>
      </c>
      <c r="AU47" s="1">
        <f t="shared" si="38"/>
        <v>1866096390.590759</v>
      </c>
    </row>
    <row r="48" spans="1:48" x14ac:dyDescent="0.15">
      <c r="C48" s="7">
        <v>6</v>
      </c>
      <c r="D48" s="7">
        <f t="shared" si="39"/>
        <v>20.472330243666701</v>
      </c>
      <c r="E48" s="10">
        <f t="shared" si="40"/>
        <v>16.398817114516099</v>
      </c>
      <c r="F48" s="7" t="s">
        <v>83</v>
      </c>
      <c r="G48" s="1">
        <v>7</v>
      </c>
      <c r="H48" s="9">
        <f t="shared" si="20"/>
        <v>20.472330243666701</v>
      </c>
      <c r="I48" s="9">
        <f t="shared" si="21"/>
        <v>293.62233024366668</v>
      </c>
      <c r="J48" s="9">
        <f t="shared" si="22"/>
        <v>0.20921545561546395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166.19490860651217</v>
      </c>
      <c r="P48" s="9">
        <f t="shared" si="25"/>
        <v>34.770543525081834</v>
      </c>
      <c r="Q48" s="12">
        <f t="shared" si="26"/>
        <v>8.3449304460196405</v>
      </c>
      <c r="R48" s="9">
        <f t="shared" si="27"/>
        <v>14.125500000000001</v>
      </c>
      <c r="S48" s="13">
        <f t="shared" si="28"/>
        <v>0.5907706237669208</v>
      </c>
      <c r="T48" s="2">
        <f t="shared" si="29"/>
        <v>0.43</v>
      </c>
      <c r="U48" s="14">
        <f t="shared" si="30"/>
        <v>0.25403136821977595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0.26963136821977596</v>
      </c>
      <c r="AR48" s="9">
        <f t="shared" si="35"/>
        <v>136.875</v>
      </c>
      <c r="AS48" s="1">
        <f t="shared" si="36"/>
        <v>0.24</v>
      </c>
      <c r="AT48" s="1">
        <f t="shared" si="37"/>
        <v>66833.333333333328</v>
      </c>
      <c r="AU48" s="1">
        <f t="shared" si="38"/>
        <v>3966191818.553494</v>
      </c>
    </row>
    <row r="49" spans="1:48" x14ac:dyDescent="0.15">
      <c r="C49" s="7">
        <v>7</v>
      </c>
      <c r="D49" s="7">
        <f t="shared" si="39"/>
        <v>23.823756670322599</v>
      </c>
      <c r="E49" s="10">
        <f t="shared" si="40"/>
        <v>20.472330243666701</v>
      </c>
      <c r="F49" s="7" t="s">
        <v>83</v>
      </c>
      <c r="G49" s="1">
        <v>8</v>
      </c>
      <c r="H49" s="9">
        <f t="shared" si="20"/>
        <v>23.823756670322599</v>
      </c>
      <c r="I49" s="9">
        <f t="shared" si="21"/>
        <v>296.97375667032259</v>
      </c>
      <c r="J49" s="9">
        <f t="shared" si="22"/>
        <v>0.30417231042946868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190.28061508143031</v>
      </c>
      <c r="P49" s="9">
        <f t="shared" si="25"/>
        <v>57.878094319259063</v>
      </c>
      <c r="Q49" s="12">
        <f t="shared" si="26"/>
        <v>13.890742636622175</v>
      </c>
      <c r="R49" s="9">
        <f t="shared" si="27"/>
        <v>14.125500000000001</v>
      </c>
      <c r="S49" s="13">
        <f t="shared" si="28"/>
        <v>0.98338059796978328</v>
      </c>
      <c r="T49" s="2">
        <f t="shared" si="29"/>
        <v>0.43</v>
      </c>
      <c r="U49" s="14">
        <f t="shared" si="30"/>
        <v>0.42285365712700679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0.43845365712700679</v>
      </c>
      <c r="AR49" s="9">
        <f t="shared" si="35"/>
        <v>136.875</v>
      </c>
      <c r="AS49" s="1">
        <f t="shared" si="36"/>
        <v>0.24</v>
      </c>
      <c r="AT49" s="1">
        <f t="shared" si="37"/>
        <v>66833.333333333328</v>
      </c>
      <c r="AU49" s="1">
        <f t="shared" si="38"/>
        <v>6449514087.3021317</v>
      </c>
    </row>
    <row r="50" spans="1:48" x14ac:dyDescent="0.15">
      <c r="C50" s="7">
        <v>8</v>
      </c>
      <c r="D50" s="7">
        <f t="shared" si="39"/>
        <v>23.684051976128998</v>
      </c>
      <c r="E50" s="10">
        <f t="shared" si="40"/>
        <v>23.823756670322599</v>
      </c>
      <c r="F50" s="7" t="s">
        <v>83</v>
      </c>
      <c r="G50" s="1">
        <v>9</v>
      </c>
      <c r="H50" s="9">
        <f t="shared" si="20"/>
        <v>23.684051976128998</v>
      </c>
      <c r="I50" s="9">
        <f t="shared" si="21"/>
        <v>296.83405197612899</v>
      </c>
      <c r="J50" s="9">
        <f t="shared" si="22"/>
        <v>0.29951464649341925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191.25877076217125</v>
      </c>
      <c r="P50" s="9">
        <f t="shared" si="25"/>
        <v>57.284803113597633</v>
      </c>
      <c r="Q50" s="12">
        <f t="shared" si="26"/>
        <v>13.748352747263432</v>
      </c>
      <c r="R50" s="9">
        <f t="shared" si="27"/>
        <v>14.125500000000001</v>
      </c>
      <c r="S50" s="13">
        <f t="shared" si="28"/>
        <v>0.97330025466450265</v>
      </c>
      <c r="T50" s="2">
        <f t="shared" si="29"/>
        <v>0.43</v>
      </c>
      <c r="U50" s="14">
        <f t="shared" si="30"/>
        <v>0.41851910950573612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0.43411910950573612</v>
      </c>
      <c r="AR50" s="9">
        <f t="shared" si="35"/>
        <v>136.875</v>
      </c>
      <c r="AS50" s="1">
        <f t="shared" si="36"/>
        <v>0.24</v>
      </c>
      <c r="AT50" s="1">
        <f t="shared" si="37"/>
        <v>66833.333333333328</v>
      </c>
      <c r="AU50" s="1">
        <f t="shared" si="38"/>
        <v>6385754268.0121098</v>
      </c>
    </row>
    <row r="51" spans="1:48" x14ac:dyDescent="0.15">
      <c r="C51" s="7">
        <v>9</v>
      </c>
      <c r="D51" s="7">
        <f t="shared" si="39"/>
        <v>17.755723489000001</v>
      </c>
      <c r="E51" s="10">
        <f t="shared" si="40"/>
        <v>23.684051976128998</v>
      </c>
      <c r="F51" s="7" t="s">
        <v>83</v>
      </c>
      <c r="G51" s="1">
        <v>10</v>
      </c>
      <c r="H51" s="9">
        <f t="shared" si="20"/>
        <v>17.755723489000001</v>
      </c>
      <c r="I51" s="9">
        <f t="shared" si="21"/>
        <v>290.90572348899997</v>
      </c>
      <c r="J51" s="9">
        <f t="shared" si="22"/>
        <v>0.15349886002036806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192.83021764857361</v>
      </c>
      <c r="P51" s="9">
        <f t="shared" si="25"/>
        <v>29.599218586535507</v>
      </c>
      <c r="Q51" s="12">
        <f t="shared" si="26"/>
        <v>7.1038124607685216</v>
      </c>
      <c r="R51" s="9">
        <f t="shared" si="27"/>
        <v>14.125500000000001</v>
      </c>
      <c r="S51" s="13">
        <f t="shared" si="28"/>
        <v>0.50290697396683459</v>
      </c>
      <c r="T51" s="2">
        <f t="shared" si="29"/>
        <v>0.43</v>
      </c>
      <c r="U51" s="14">
        <f t="shared" si="30"/>
        <v>0.21624999880573886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0.23184999880573887</v>
      </c>
      <c r="AR51" s="9">
        <f t="shared" si="35"/>
        <v>136.875</v>
      </c>
      <c r="AS51" s="1">
        <f t="shared" si="36"/>
        <v>0.24</v>
      </c>
      <c r="AT51" s="1">
        <f t="shared" si="37"/>
        <v>66833.333333333328</v>
      </c>
      <c r="AU51" s="1">
        <f t="shared" si="38"/>
        <v>3410439870.0577974</v>
      </c>
    </row>
    <row r="52" spans="1:48" x14ac:dyDescent="0.15">
      <c r="C52" s="7">
        <v>10</v>
      </c>
      <c r="D52" s="7">
        <f t="shared" si="39"/>
        <v>10.309062118967701</v>
      </c>
      <c r="E52" s="10">
        <f t="shared" si="40"/>
        <v>17.755723489000001</v>
      </c>
      <c r="F52" s="7" t="s">
        <v>83</v>
      </c>
      <c r="G52" s="1">
        <v>11</v>
      </c>
      <c r="H52" s="9">
        <f t="shared" si="20"/>
        <v>10.309062118967701</v>
      </c>
      <c r="I52" s="9">
        <f t="shared" si="21"/>
        <v>283.45906211896767</v>
      </c>
      <c r="J52" s="9">
        <f t="shared" si="22"/>
        <v>6.3713586456616275E-2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155.0694491089362</v>
      </c>
      <c r="O52" s="9">
        <f t="shared" si="41"/>
        <v>67.017799953101928</v>
      </c>
      <c r="P52" s="9">
        <f t="shared" si="25"/>
        <v>4.2699443914441737</v>
      </c>
      <c r="Q52" s="12">
        <f t="shared" si="26"/>
        <v>1.0247866539466017</v>
      </c>
      <c r="R52" s="9">
        <f t="shared" si="27"/>
        <v>14.125500000000001</v>
      </c>
      <c r="S52" s="13">
        <f t="shared" si="28"/>
        <v>7.2548699440487183E-2</v>
      </c>
      <c r="T52" s="2">
        <f t="shared" si="29"/>
        <v>0.43</v>
      </c>
      <c r="U52" s="14">
        <f t="shared" si="30"/>
        <v>3.1195940759409489E-2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3.9615940759409489E-2</v>
      </c>
      <c r="AR52" s="9">
        <f t="shared" si="35"/>
        <v>136.875</v>
      </c>
      <c r="AS52" s="1">
        <f t="shared" si="36"/>
        <v>0.24</v>
      </c>
      <c r="AT52" s="1">
        <f t="shared" si="37"/>
        <v>66833.333333333328</v>
      </c>
      <c r="AU52" s="1">
        <f t="shared" si="38"/>
        <v>582737910.50972235</v>
      </c>
    </row>
    <row r="53" spans="1:48" x14ac:dyDescent="0.15">
      <c r="C53" s="7">
        <v>11</v>
      </c>
      <c r="D53" s="7">
        <f t="shared" si="39"/>
        <v>6.6645395018666704</v>
      </c>
      <c r="E53" s="10">
        <f t="shared" si="40"/>
        <v>10.309062118967701</v>
      </c>
      <c r="F53" s="7" t="s">
        <v>85</v>
      </c>
      <c r="G53" s="1">
        <v>12</v>
      </c>
      <c r="H53" s="9">
        <f t="shared" si="20"/>
        <v>6.6645395018666704</v>
      </c>
      <c r="I53" s="9">
        <f t="shared" si="21"/>
        <v>279.81453950186665</v>
      </c>
      <c r="J53" s="9">
        <f t="shared" si="22"/>
        <v>4.0731348209425533E-2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121.60410556165776</v>
      </c>
      <c r="P53" s="9">
        <f t="shared" si="25"/>
        <v>4.9530991673276219</v>
      </c>
      <c r="Q53" s="12">
        <f t="shared" si="26"/>
        <v>1.1887438001586292</v>
      </c>
      <c r="R53" s="9">
        <f t="shared" si="27"/>
        <v>14.125500000000001</v>
      </c>
      <c r="S53" s="13">
        <f t="shared" si="28"/>
        <v>8.4155874139579423E-2</v>
      </c>
      <c r="T53" s="2">
        <f t="shared" si="29"/>
        <v>0.43</v>
      </c>
      <c r="U53" s="14">
        <f t="shared" si="30"/>
        <v>3.6187025880019152E-2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4.4607025880019149E-2</v>
      </c>
      <c r="AR53" s="9">
        <f t="shared" si="35"/>
        <v>136.875</v>
      </c>
      <c r="AS53" s="1">
        <f t="shared" si="36"/>
        <v>0.24</v>
      </c>
      <c r="AT53" s="1">
        <f t="shared" si="37"/>
        <v>66833.333333333328</v>
      </c>
      <c r="AU53" s="1">
        <f t="shared" si="38"/>
        <v>656155187.96436465</v>
      </c>
      <c r="AV53" s="1">
        <f>SUM(AU42:AU53)</f>
        <v>26367528763.408611</v>
      </c>
    </row>
    <row r="54" spans="1:48" x14ac:dyDescent="0.15">
      <c r="C54" s="7">
        <v>12</v>
      </c>
      <c r="D54" s="7">
        <f t="shared" si="39"/>
        <v>2.8179621888387101</v>
      </c>
      <c r="E54" s="10">
        <f t="shared" si="40"/>
        <v>6.6645395018666704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2.6996779897419398</v>
      </c>
      <c r="E58" s="7"/>
      <c r="F58" s="7"/>
      <c r="G58" s="1">
        <v>1</v>
      </c>
      <c r="H58" s="9">
        <f t="shared" ref="H58:H69" si="42">E59</f>
        <v>2.6996779897419398</v>
      </c>
      <c r="I58" s="9">
        <f t="shared" ref="I58:I69" si="43">H58+273.15</f>
        <v>275.84967798974191</v>
      </c>
      <c r="J58" s="9">
        <f t="shared" ref="J58:J69" si="44">EXP(($C$15*(I58-$C$13))/($C$16*I58*$C$13))</f>
        <v>2.4701084567865066E-2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2.464344870387338E-3</v>
      </c>
      <c r="Q58" s="12">
        <f t="shared" ref="Q58:Q69" si="48">P58*$B$60</f>
        <v>4.6822552537359425E-4</v>
      </c>
      <c r="R58" s="9">
        <f t="shared" ref="R58:R69" si="49">L58*$B$60</f>
        <v>1.8955666666666669E-2</v>
      </c>
      <c r="S58" s="13">
        <f t="shared" ref="S58:S69" si="50">Q58/R58</f>
        <v>2.4701084567865062E-2</v>
      </c>
      <c r="T58" s="2">
        <f t="shared" ref="T58:T69" si="51">$B$59/100</f>
        <v>0.01</v>
      </c>
      <c r="U58" s="14">
        <f t="shared" ref="U58:U69" si="52">S58*T58</f>
        <v>2.4701084567865062E-4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1.2247010845678651E-2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98750</v>
      </c>
      <c r="AU58" s="1">
        <f t="shared" ref="AU58:AU69" si="59">AT58*10000*AS58*0.67*AR58*AQ58</f>
        <v>15359641.263225308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2.16625777419355</v>
      </c>
      <c r="E59" s="10">
        <f t="shared" ref="E59:E70" si="61">D58</f>
        <v>2.6996779897419398</v>
      </c>
      <c r="F59" s="7" t="s">
        <v>83</v>
      </c>
      <c r="G59" s="1">
        <v>2</v>
      </c>
      <c r="H59" s="9">
        <f t="shared" si="42"/>
        <v>2.16625777419355</v>
      </c>
      <c r="I59" s="9">
        <f t="shared" si="43"/>
        <v>275.3162577741935</v>
      </c>
      <c r="J59" s="9">
        <f t="shared" si="44"/>
        <v>2.3068291124293028E-2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0.19706898846294602</v>
      </c>
      <c r="P59" s="9">
        <f t="shared" si="47"/>
        <v>4.5460447974331828E-3</v>
      </c>
      <c r="Q59" s="12">
        <f t="shared" si="48"/>
        <v>8.6374851151230475E-4</v>
      </c>
      <c r="R59" s="9">
        <f t="shared" si="49"/>
        <v>1.8955666666666669E-2</v>
      </c>
      <c r="S59" s="13">
        <f t="shared" si="50"/>
        <v>4.5566770438688765E-2</v>
      </c>
      <c r="T59" s="2">
        <f t="shared" si="51"/>
        <v>0.01</v>
      </c>
      <c r="U59" s="14">
        <f t="shared" si="52"/>
        <v>4.5566770438688767E-4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1.2455667704386887E-2</v>
      </c>
      <c r="AR59" s="9">
        <f t="shared" si="56"/>
        <v>9.9766666666666666</v>
      </c>
      <c r="AS59" s="1">
        <f t="shared" si="57"/>
        <v>0.19</v>
      </c>
      <c r="AT59" s="1">
        <f t="shared" si="58"/>
        <v>98750</v>
      </c>
      <c r="AU59" s="1">
        <f t="shared" si="59"/>
        <v>15621329.158929331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2.16793397478571</v>
      </c>
      <c r="E60" s="10">
        <f t="shared" si="61"/>
        <v>2.16625777419355</v>
      </c>
      <c r="F60" s="7" t="s">
        <v>83</v>
      </c>
      <c r="G60" s="1">
        <v>3</v>
      </c>
      <c r="H60" s="9">
        <f t="shared" si="42"/>
        <v>2.16793397478571</v>
      </c>
      <c r="I60" s="9">
        <f t="shared" si="43"/>
        <v>275.31793397478566</v>
      </c>
      <c r="J60" s="9">
        <f t="shared" si="44"/>
        <v>2.3073258620844066E-2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0.29228961033217948</v>
      </c>
      <c r="P60" s="9">
        <f t="shared" si="47"/>
        <v>6.7440737713801132E-3</v>
      </c>
      <c r="Q60" s="12">
        <f t="shared" si="48"/>
        <v>1.2813740165622215E-3</v>
      </c>
      <c r="R60" s="9">
        <f t="shared" si="49"/>
        <v>1.8955666666666669E-2</v>
      </c>
      <c r="S60" s="13">
        <f t="shared" si="50"/>
        <v>6.7598467471234006E-2</v>
      </c>
      <c r="T60" s="2">
        <f t="shared" si="51"/>
        <v>0.01</v>
      </c>
      <c r="U60" s="14">
        <f t="shared" si="52"/>
        <v>6.7598467471234006E-4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1.2675984674712341E-2</v>
      </c>
      <c r="AR60" s="9">
        <f t="shared" si="56"/>
        <v>9.9766666666666666</v>
      </c>
      <c r="AS60" s="1">
        <f t="shared" si="57"/>
        <v>0.19</v>
      </c>
      <c r="AT60" s="1">
        <f t="shared" si="58"/>
        <v>98750</v>
      </c>
      <c r="AU60" s="1">
        <f t="shared" si="59"/>
        <v>15897640.633707983</v>
      </c>
    </row>
    <row r="61" spans="1:48" x14ac:dyDescent="0.15">
      <c r="C61" s="7">
        <v>3</v>
      </c>
      <c r="D61" s="7">
        <f t="shared" si="60"/>
        <v>6.8332361125161301</v>
      </c>
      <c r="E61" s="10">
        <f t="shared" si="61"/>
        <v>2.16793397478571</v>
      </c>
      <c r="F61" s="7" t="s">
        <v>83</v>
      </c>
      <c r="G61" s="1">
        <v>4</v>
      </c>
      <c r="H61" s="9">
        <f t="shared" si="42"/>
        <v>6.8332361125161301</v>
      </c>
      <c r="I61" s="9">
        <f t="shared" si="43"/>
        <v>279.98323611251612</v>
      </c>
      <c r="J61" s="9">
        <f t="shared" si="44"/>
        <v>4.1594345254979771E-2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0.38531220322746607</v>
      </c>
      <c r="P61" s="9">
        <f t="shared" si="47"/>
        <v>1.6026808812000155E-2</v>
      </c>
      <c r="Q61" s="12">
        <f t="shared" si="48"/>
        <v>3.0450936742800294E-3</v>
      </c>
      <c r="R61" s="9">
        <f t="shared" si="49"/>
        <v>1.8955666666666669E-2</v>
      </c>
      <c r="S61" s="13">
        <f t="shared" si="50"/>
        <v>0.1606429216037436</v>
      </c>
      <c r="T61" s="2">
        <f t="shared" si="51"/>
        <v>0.01</v>
      </c>
      <c r="U61" s="14">
        <f t="shared" si="52"/>
        <v>1.6064292160374361E-3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1.3606429216037436E-2</v>
      </c>
      <c r="AR61" s="9">
        <f t="shared" si="56"/>
        <v>9.9766666666666666</v>
      </c>
      <c r="AS61" s="1">
        <f t="shared" si="57"/>
        <v>0.19</v>
      </c>
      <c r="AT61" s="1">
        <f t="shared" si="58"/>
        <v>98750</v>
      </c>
      <c r="AU61" s="1">
        <f t="shared" si="59"/>
        <v>17064561.652245525</v>
      </c>
    </row>
    <row r="62" spans="1:48" x14ac:dyDescent="0.15">
      <c r="C62" s="7">
        <v>4</v>
      </c>
      <c r="D62" s="7">
        <f t="shared" si="60"/>
        <v>11.376060436933299</v>
      </c>
      <c r="E62" s="10">
        <f t="shared" si="61"/>
        <v>6.8332361125161301</v>
      </c>
      <c r="F62" s="7" t="s">
        <v>83</v>
      </c>
      <c r="G62" s="1">
        <v>5</v>
      </c>
      <c r="H62" s="9">
        <f t="shared" si="42"/>
        <v>11.376060436933299</v>
      </c>
      <c r="I62" s="9">
        <f t="shared" si="43"/>
        <v>284.52606043693328</v>
      </c>
      <c r="J62" s="9">
        <f t="shared" si="44"/>
        <v>7.2472923653329496E-2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0.35082112469469268</v>
      </c>
      <c r="O62" s="9">
        <f t="shared" si="62"/>
        <v>0.11823093638743992</v>
      </c>
      <c r="P62" s="9">
        <f t="shared" si="47"/>
        <v>8.5685416262685898E-3</v>
      </c>
      <c r="Q62" s="12">
        <f t="shared" si="48"/>
        <v>1.628022908991032E-3</v>
      </c>
      <c r="R62" s="9">
        <f t="shared" si="49"/>
        <v>1.8955666666666669E-2</v>
      </c>
      <c r="S62" s="13">
        <f t="shared" si="50"/>
        <v>8.588581650118865E-2</v>
      </c>
      <c r="T62" s="2">
        <f t="shared" si="51"/>
        <v>0.01</v>
      </c>
      <c r="U62" s="14">
        <f t="shared" si="52"/>
        <v>8.5885816501188653E-4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1.2858858165011887E-2</v>
      </c>
      <c r="AR62" s="9">
        <f t="shared" si="56"/>
        <v>9.9766666666666666</v>
      </c>
      <c r="AS62" s="1">
        <f t="shared" si="57"/>
        <v>0.19</v>
      </c>
      <c r="AT62" s="1">
        <f t="shared" si="58"/>
        <v>98750</v>
      </c>
      <c r="AU62" s="1">
        <f t="shared" si="59"/>
        <v>16126992.207161194</v>
      </c>
    </row>
    <row r="63" spans="1:48" x14ac:dyDescent="0.15">
      <c r="C63" s="7">
        <v>5</v>
      </c>
      <c r="D63" s="7">
        <f t="shared" si="60"/>
        <v>16.398817114516099</v>
      </c>
      <c r="E63" s="10">
        <f t="shared" si="61"/>
        <v>11.376060436933299</v>
      </c>
      <c r="F63" s="7" t="s">
        <v>85</v>
      </c>
      <c r="G63" s="1">
        <v>6</v>
      </c>
      <c r="H63" s="9">
        <f t="shared" si="42"/>
        <v>16.398817114516099</v>
      </c>
      <c r="I63" s="9">
        <f t="shared" si="43"/>
        <v>289.54881711451605</v>
      </c>
      <c r="J63" s="9">
        <f t="shared" si="44"/>
        <v>0.13121544484715805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0.20942906142783801</v>
      </c>
      <c r="P63" s="9">
        <f t="shared" si="47"/>
        <v>2.7480327459176553E-2</v>
      </c>
      <c r="Q63" s="12">
        <f t="shared" si="48"/>
        <v>5.2212622172435452E-3</v>
      </c>
      <c r="R63" s="9">
        <f t="shared" si="49"/>
        <v>1.8955666666666669E-2</v>
      </c>
      <c r="S63" s="13">
        <f t="shared" si="50"/>
        <v>0.27544598188282543</v>
      </c>
      <c r="T63" s="2">
        <f t="shared" si="51"/>
        <v>0.01</v>
      </c>
      <c r="U63" s="14">
        <f t="shared" si="52"/>
        <v>2.7544598188282542E-3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1.4754459818828254E-2</v>
      </c>
      <c r="AR63" s="9">
        <f t="shared" si="56"/>
        <v>9.9766666666666666</v>
      </c>
      <c r="AS63" s="1">
        <f t="shared" si="57"/>
        <v>0.19</v>
      </c>
      <c r="AT63" s="1">
        <f t="shared" si="58"/>
        <v>98750</v>
      </c>
      <c r="AU63" s="1">
        <f t="shared" si="59"/>
        <v>18504369.164483763</v>
      </c>
    </row>
    <row r="64" spans="1:48" x14ac:dyDescent="0.15">
      <c r="C64" s="7">
        <v>6</v>
      </c>
      <c r="D64" s="7">
        <f t="shared" si="60"/>
        <v>20.472330243666701</v>
      </c>
      <c r="E64" s="10">
        <f t="shared" si="61"/>
        <v>16.398817114516099</v>
      </c>
      <c r="F64" s="7" t="s">
        <v>83</v>
      </c>
      <c r="G64" s="1">
        <v>7</v>
      </c>
      <c r="H64" s="9">
        <f t="shared" si="42"/>
        <v>20.472330243666701</v>
      </c>
      <c r="I64" s="9">
        <f t="shared" si="43"/>
        <v>293.62233024366668</v>
      </c>
      <c r="J64" s="9">
        <f t="shared" si="44"/>
        <v>0.20921545561546395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0.28171540063532813</v>
      </c>
      <c r="P64" s="9">
        <f t="shared" si="47"/>
        <v>5.8939215897813139E-2</v>
      </c>
      <c r="Q64" s="12">
        <f t="shared" si="48"/>
        <v>1.1198451020584496E-2</v>
      </c>
      <c r="R64" s="9">
        <f t="shared" si="49"/>
        <v>1.8955666666666669E-2</v>
      </c>
      <c r="S64" s="13">
        <f t="shared" si="50"/>
        <v>0.5907706237669208</v>
      </c>
      <c r="T64" s="2">
        <f t="shared" si="51"/>
        <v>0.01</v>
      </c>
      <c r="U64" s="14">
        <f t="shared" si="52"/>
        <v>5.9077062376692085E-3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2.6007706237669209E-2</v>
      </c>
      <c r="AR64" s="9">
        <f t="shared" si="56"/>
        <v>9.9766666666666666</v>
      </c>
      <c r="AS64" s="1">
        <f t="shared" si="57"/>
        <v>0.19</v>
      </c>
      <c r="AT64" s="1">
        <f t="shared" si="58"/>
        <v>98750</v>
      </c>
      <c r="AU64" s="1">
        <f t="shared" si="59"/>
        <v>32617676.502744224</v>
      </c>
    </row>
    <row r="65" spans="1:48" x14ac:dyDescent="0.15">
      <c r="C65" s="7">
        <v>7</v>
      </c>
      <c r="D65" s="7">
        <f t="shared" si="60"/>
        <v>23.823756670322599</v>
      </c>
      <c r="E65" s="10">
        <f t="shared" si="61"/>
        <v>20.472330243666701</v>
      </c>
      <c r="F65" s="7" t="s">
        <v>83</v>
      </c>
      <c r="G65" s="1">
        <v>8</v>
      </c>
      <c r="H65" s="9">
        <f t="shared" si="42"/>
        <v>23.823756670322599</v>
      </c>
      <c r="I65" s="9">
        <f t="shared" si="43"/>
        <v>296.97375667032259</v>
      </c>
      <c r="J65" s="9">
        <f t="shared" si="44"/>
        <v>0.30417231042946868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0.32254285140418165</v>
      </c>
      <c r="P65" s="9">
        <f t="shared" si="47"/>
        <v>9.8108604324118734E-2</v>
      </c>
      <c r="Q65" s="12">
        <f t="shared" si="48"/>
        <v>1.8640634821582559E-2</v>
      </c>
      <c r="R65" s="9">
        <f t="shared" si="49"/>
        <v>1.8955666666666669E-2</v>
      </c>
      <c r="S65" s="13">
        <f t="shared" si="50"/>
        <v>0.98338059796978328</v>
      </c>
      <c r="T65" s="2">
        <f t="shared" si="51"/>
        <v>0.01</v>
      </c>
      <c r="U65" s="14">
        <f t="shared" si="52"/>
        <v>9.8338059796978326E-3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2.9933805979697831E-2</v>
      </c>
      <c r="AR65" s="9">
        <f t="shared" si="56"/>
        <v>9.9766666666666666</v>
      </c>
      <c r="AS65" s="1">
        <f t="shared" si="57"/>
        <v>0.19</v>
      </c>
      <c r="AT65" s="1">
        <f t="shared" si="58"/>
        <v>98750</v>
      </c>
      <c r="AU65" s="1">
        <f t="shared" si="59"/>
        <v>37541611.360079557</v>
      </c>
    </row>
    <row r="66" spans="1:48" x14ac:dyDescent="0.15">
      <c r="C66" s="7">
        <v>8</v>
      </c>
      <c r="D66" s="7">
        <f t="shared" si="60"/>
        <v>23.684051976128998</v>
      </c>
      <c r="E66" s="10">
        <f t="shared" si="61"/>
        <v>23.823756670322599</v>
      </c>
      <c r="F66" s="7" t="s">
        <v>83</v>
      </c>
      <c r="G66" s="1">
        <v>9</v>
      </c>
      <c r="H66" s="9">
        <f t="shared" si="42"/>
        <v>23.684051976128998</v>
      </c>
      <c r="I66" s="9">
        <f t="shared" si="43"/>
        <v>296.83405197612899</v>
      </c>
      <c r="J66" s="9">
        <f t="shared" si="44"/>
        <v>0.29951464649341925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0.3242009137467296</v>
      </c>
      <c r="P66" s="9">
        <f t="shared" si="47"/>
        <v>9.7102922073695225E-2</v>
      </c>
      <c r="Q66" s="12">
        <f t="shared" si="48"/>
        <v>1.8449555194002092E-2</v>
      </c>
      <c r="R66" s="9">
        <f t="shared" si="49"/>
        <v>1.8955666666666669E-2</v>
      </c>
      <c r="S66" s="13">
        <f t="shared" si="50"/>
        <v>0.97330025466450254</v>
      </c>
      <c r="T66" s="2">
        <f t="shared" si="51"/>
        <v>0.01</v>
      </c>
      <c r="U66" s="14">
        <f t="shared" si="52"/>
        <v>9.7330025466450254E-3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2.9833002546645025E-2</v>
      </c>
      <c r="AR66" s="9">
        <f t="shared" si="56"/>
        <v>9.9766666666666666</v>
      </c>
      <c r="AS66" s="1">
        <f t="shared" si="57"/>
        <v>0.19</v>
      </c>
      <c r="AT66" s="1">
        <f t="shared" si="58"/>
        <v>98750</v>
      </c>
      <c r="AU66" s="1">
        <f t="shared" si="59"/>
        <v>37415188.301481634</v>
      </c>
    </row>
    <row r="67" spans="1:48" x14ac:dyDescent="0.15">
      <c r="C67" s="7">
        <v>9</v>
      </c>
      <c r="D67" s="7">
        <f t="shared" si="60"/>
        <v>17.755723489000001</v>
      </c>
      <c r="E67" s="10">
        <f t="shared" si="61"/>
        <v>23.684051976128998</v>
      </c>
      <c r="F67" s="7" t="s">
        <v>83</v>
      </c>
      <c r="G67" s="1">
        <v>10</v>
      </c>
      <c r="H67" s="9">
        <f t="shared" si="42"/>
        <v>17.755723489000001</v>
      </c>
      <c r="I67" s="9">
        <f t="shared" si="43"/>
        <v>290.90572348899997</v>
      </c>
      <c r="J67" s="9">
        <f t="shared" si="44"/>
        <v>0.15349886002036806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0.32686465833970102</v>
      </c>
      <c r="P67" s="9">
        <f t="shared" si="47"/>
        <v>5.0173352436091195E-2</v>
      </c>
      <c r="Q67" s="12">
        <f t="shared" si="48"/>
        <v>9.5329369628573274E-3</v>
      </c>
      <c r="R67" s="9">
        <f t="shared" si="49"/>
        <v>1.8955666666666669E-2</v>
      </c>
      <c r="S67" s="13">
        <f t="shared" si="50"/>
        <v>0.50290697396683448</v>
      </c>
      <c r="T67" s="2">
        <f t="shared" si="51"/>
        <v>0.01</v>
      </c>
      <c r="U67" s="14">
        <f t="shared" si="52"/>
        <v>5.0290697396683445E-3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2.5129069739668344E-2</v>
      </c>
      <c r="AR67" s="9">
        <f t="shared" si="56"/>
        <v>9.9766666666666666</v>
      </c>
      <c r="AS67" s="1">
        <f t="shared" si="57"/>
        <v>0.19</v>
      </c>
      <c r="AT67" s="1">
        <f t="shared" si="58"/>
        <v>98750</v>
      </c>
      <c r="AU67" s="1">
        <f t="shared" si="59"/>
        <v>31515730.76430048</v>
      </c>
    </row>
    <row r="68" spans="1:48" x14ac:dyDescent="0.15">
      <c r="C68" s="7">
        <v>10</v>
      </c>
      <c r="D68" s="7">
        <f t="shared" si="60"/>
        <v>10.309062118967701</v>
      </c>
      <c r="E68" s="10">
        <f t="shared" si="61"/>
        <v>17.755723489000001</v>
      </c>
      <c r="F68" s="7" t="s">
        <v>83</v>
      </c>
      <c r="G68" s="1">
        <v>11</v>
      </c>
      <c r="H68" s="9">
        <f t="shared" si="42"/>
        <v>10.309062118967701</v>
      </c>
      <c r="I68" s="9">
        <f t="shared" si="43"/>
        <v>283.45906211896767</v>
      </c>
      <c r="J68" s="9">
        <f t="shared" si="44"/>
        <v>6.3713586456616275E-2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0.26285674060842928</v>
      </c>
      <c r="O68" s="9">
        <f t="shared" si="62"/>
        <v>0.11360123196184718</v>
      </c>
      <c r="P68" s="9">
        <f t="shared" si="47"/>
        <v>7.2379419141792708E-3</v>
      </c>
      <c r="Q68" s="12">
        <f t="shared" si="48"/>
        <v>1.3752089636940616E-3</v>
      </c>
      <c r="R68" s="9">
        <f t="shared" si="49"/>
        <v>1.8955666666666669E-2</v>
      </c>
      <c r="S68" s="13">
        <f t="shared" si="50"/>
        <v>7.2548699440487169E-2</v>
      </c>
      <c r="T68" s="2">
        <f t="shared" si="51"/>
        <v>0.01</v>
      </c>
      <c r="U68" s="14">
        <f t="shared" si="52"/>
        <v>7.2548699440487172E-4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1.2725486994404872E-2</v>
      </c>
      <c r="AR68" s="9">
        <f t="shared" si="56"/>
        <v>9.9766666666666666</v>
      </c>
      <c r="AS68" s="1">
        <f t="shared" si="57"/>
        <v>0.19</v>
      </c>
      <c r="AT68" s="1">
        <f t="shared" si="58"/>
        <v>98750</v>
      </c>
      <c r="AU68" s="1">
        <f t="shared" si="59"/>
        <v>15959724.180604085</v>
      </c>
    </row>
    <row r="69" spans="1:48" x14ac:dyDescent="0.15">
      <c r="C69" s="7">
        <v>11</v>
      </c>
      <c r="D69" s="7">
        <f t="shared" si="60"/>
        <v>6.6645395018666704</v>
      </c>
      <c r="E69" s="10">
        <f t="shared" si="61"/>
        <v>10.309062118967701</v>
      </c>
      <c r="F69" s="7" t="s">
        <v>85</v>
      </c>
      <c r="G69" s="1">
        <v>12</v>
      </c>
      <c r="H69" s="9">
        <f t="shared" si="42"/>
        <v>6.6645395018666704</v>
      </c>
      <c r="I69" s="9">
        <f t="shared" si="43"/>
        <v>279.81453950186665</v>
      </c>
      <c r="J69" s="9">
        <f t="shared" si="44"/>
        <v>4.0731348209425533E-2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0.20612995671433459</v>
      </c>
      <c r="P69" s="9">
        <f t="shared" si="47"/>
        <v>8.395951043325375E-3</v>
      </c>
      <c r="Q69" s="12">
        <f t="shared" si="48"/>
        <v>1.5952306982318213E-3</v>
      </c>
      <c r="R69" s="9">
        <f t="shared" si="49"/>
        <v>1.8955666666666669E-2</v>
      </c>
      <c r="S69" s="13">
        <f t="shared" si="50"/>
        <v>8.4155874139579423E-2</v>
      </c>
      <c r="T69" s="2">
        <f t="shared" si="51"/>
        <v>0.01</v>
      </c>
      <c r="U69" s="14">
        <f t="shared" si="52"/>
        <v>8.4155874139579421E-4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1.2841558741395795E-2</v>
      </c>
      <c r="AR69" s="9">
        <f t="shared" si="56"/>
        <v>9.9766666666666666</v>
      </c>
      <c r="AS69" s="1">
        <f t="shared" si="57"/>
        <v>0.19</v>
      </c>
      <c r="AT69" s="1">
        <f t="shared" si="58"/>
        <v>98750</v>
      </c>
      <c r="AU69" s="1">
        <f t="shared" si="59"/>
        <v>16105296.060717631</v>
      </c>
      <c r="AV69" s="1">
        <f>SUM(AU58:AU69)</f>
        <v>269729761.24968076</v>
      </c>
    </row>
    <row r="70" spans="1:48" x14ac:dyDescent="0.15">
      <c r="C70" s="7">
        <v>12</v>
      </c>
      <c r="D70" s="7">
        <f t="shared" si="60"/>
        <v>2.8179621888387101</v>
      </c>
      <c r="E70" s="10">
        <f t="shared" si="61"/>
        <v>6.6645395018666704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2.6996779897419398</v>
      </c>
      <c r="E73" s="7"/>
      <c r="F73" s="7"/>
      <c r="G73" s="1">
        <v>1</v>
      </c>
      <c r="H73" s="9">
        <f t="shared" ref="H73:H84" si="63">E74</f>
        <v>2.6996779897419398</v>
      </c>
      <c r="I73" s="9">
        <f t="shared" ref="I73:I84" si="64">H73+273.15</f>
        <v>275.84967798974191</v>
      </c>
      <c r="J73" s="9">
        <f t="shared" ref="J73:J84" si="65">EXP(($C$15*(I73-$C$13))/($C$16*I73*$C$13))</f>
        <v>2.4701084567865066E-2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2.704768760181225E-3</v>
      </c>
      <c r="Q73" s="12">
        <f t="shared" ref="Q73:Q84" si="69">P73*$B$75</f>
        <v>4.8685837683262051E-4</v>
      </c>
      <c r="R73" s="9">
        <f t="shared" ref="R73:R84" si="70">L73*$B$75</f>
        <v>1.9710000000000002E-2</v>
      </c>
      <c r="S73" s="13">
        <f t="shared" ref="S73:S84" si="71">Q73/R73</f>
        <v>2.4701084567865066E-2</v>
      </c>
      <c r="T73" s="2">
        <f t="shared" ref="T73:T84" si="72">$B$74/100</f>
        <v>0.01</v>
      </c>
      <c r="U73" s="14">
        <f t="shared" ref="U73:U84" si="73">S73*T73</f>
        <v>2.4701084567865068E-4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1.2847010845678651E-2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5833.333333333333</v>
      </c>
      <c r="AU73" s="1">
        <f t="shared" ref="AU73:AU84" si="80">AT73*10000*AS73*0.67*AR73*AQ73</f>
        <v>989646.99822787498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2.16625777419355</v>
      </c>
      <c r="E74" s="10">
        <f t="shared" ref="E74:E85" si="82">D73</f>
        <v>2.6996779897419398</v>
      </c>
      <c r="F74" s="7" t="s">
        <v>83</v>
      </c>
      <c r="G74" s="1">
        <v>2</v>
      </c>
      <c r="H74" s="9">
        <f t="shared" si="63"/>
        <v>2.16625777419355</v>
      </c>
      <c r="I74" s="9">
        <f t="shared" si="64"/>
        <v>275.3162577741935</v>
      </c>
      <c r="J74" s="9">
        <f t="shared" si="65"/>
        <v>2.3068291124293028E-2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0.21629523123981881</v>
      </c>
      <c r="P74" s="9">
        <f t="shared" si="68"/>
        <v>4.9895613630364204E-3</v>
      </c>
      <c r="Q74" s="12">
        <f t="shared" si="69"/>
        <v>8.981210453465556E-4</v>
      </c>
      <c r="R74" s="9">
        <f t="shared" si="70"/>
        <v>1.9710000000000002E-2</v>
      </c>
      <c r="S74" s="13">
        <f t="shared" si="71"/>
        <v>4.5566770438688765E-2</v>
      </c>
      <c r="T74" s="2">
        <f t="shared" si="72"/>
        <v>0.01</v>
      </c>
      <c r="U74" s="14">
        <f t="shared" si="73"/>
        <v>4.5566770438688767E-4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1.3055667704386887E-2</v>
      </c>
      <c r="AR74" s="9">
        <f t="shared" si="77"/>
        <v>10.950000000000001</v>
      </c>
      <c r="AS74" s="1">
        <f t="shared" si="78"/>
        <v>0.18</v>
      </c>
      <c r="AT74" s="1">
        <f t="shared" si="79"/>
        <v>5833.333333333333</v>
      </c>
      <c r="AU74" s="1">
        <f t="shared" si="80"/>
        <v>1005720.5141889612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2.16793397478571</v>
      </c>
      <c r="E75" s="10">
        <f t="shared" si="82"/>
        <v>2.16625777419355</v>
      </c>
      <c r="F75" s="7" t="s">
        <v>83</v>
      </c>
      <c r="G75" s="1">
        <v>3</v>
      </c>
      <c r="H75" s="9">
        <f t="shared" si="63"/>
        <v>2.16793397478571</v>
      </c>
      <c r="I75" s="9">
        <f t="shared" si="64"/>
        <v>275.31793397478566</v>
      </c>
      <c r="J75" s="9">
        <f t="shared" si="65"/>
        <v>2.3073258620844066E-2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0.32080566987678238</v>
      </c>
      <c r="P75" s="9">
        <f t="shared" si="68"/>
        <v>7.4020321881001251E-3</v>
      </c>
      <c r="Q75" s="12">
        <f t="shared" si="69"/>
        <v>1.3323657938580226E-3</v>
      </c>
      <c r="R75" s="9">
        <f t="shared" si="70"/>
        <v>1.9710000000000002E-2</v>
      </c>
      <c r="S75" s="13">
        <f t="shared" si="71"/>
        <v>6.7598467471234019E-2</v>
      </c>
      <c r="T75" s="2">
        <f t="shared" si="72"/>
        <v>0.01</v>
      </c>
      <c r="U75" s="14">
        <f t="shared" si="73"/>
        <v>6.7598467471234017E-4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1.3275984674712341E-2</v>
      </c>
      <c r="AR75" s="9">
        <f t="shared" si="77"/>
        <v>10.950000000000001</v>
      </c>
      <c r="AS75" s="1">
        <f t="shared" si="78"/>
        <v>0.18</v>
      </c>
      <c r="AT75" s="1">
        <f t="shared" si="79"/>
        <v>5833.333333333333</v>
      </c>
      <c r="AU75" s="1">
        <f t="shared" si="80"/>
        <v>1022692.2464432844</v>
      </c>
    </row>
    <row r="76" spans="1:48" x14ac:dyDescent="0.15">
      <c r="C76" s="7">
        <v>3</v>
      </c>
      <c r="D76" s="7">
        <f t="shared" si="81"/>
        <v>6.8332361125161301</v>
      </c>
      <c r="E76" s="10">
        <f t="shared" si="82"/>
        <v>2.16793397478571</v>
      </c>
      <c r="F76" s="7" t="s">
        <v>83</v>
      </c>
      <c r="G76" s="1">
        <v>4</v>
      </c>
      <c r="H76" s="9">
        <f t="shared" si="63"/>
        <v>6.8332361125161301</v>
      </c>
      <c r="I76" s="9">
        <f t="shared" si="64"/>
        <v>279.98323611251612</v>
      </c>
      <c r="J76" s="9">
        <f t="shared" si="65"/>
        <v>4.1594345254979771E-2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0.42290363768868228</v>
      </c>
      <c r="P76" s="9">
        <f t="shared" si="68"/>
        <v>1.7590399915609924E-2</v>
      </c>
      <c r="Q76" s="12">
        <f t="shared" si="69"/>
        <v>3.1662719848097863E-3</v>
      </c>
      <c r="R76" s="9">
        <f t="shared" si="70"/>
        <v>1.9710000000000002E-2</v>
      </c>
      <c r="S76" s="13">
        <f t="shared" si="71"/>
        <v>0.16064292160374358</v>
      </c>
      <c r="T76" s="2">
        <f t="shared" si="72"/>
        <v>0.01</v>
      </c>
      <c r="U76" s="14">
        <f t="shared" si="73"/>
        <v>1.6064292160374357E-3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1.4206429216037436E-2</v>
      </c>
      <c r="AR76" s="9">
        <f t="shared" si="77"/>
        <v>10.950000000000001</v>
      </c>
      <c r="AS76" s="1">
        <f t="shared" si="78"/>
        <v>0.18</v>
      </c>
      <c r="AT76" s="1">
        <f t="shared" si="79"/>
        <v>5833.333333333333</v>
      </c>
      <c r="AU76" s="1">
        <f t="shared" si="80"/>
        <v>1094367.4134063157</v>
      </c>
    </row>
    <row r="77" spans="1:48" x14ac:dyDescent="0.15">
      <c r="C77" s="7">
        <v>4</v>
      </c>
      <c r="D77" s="7">
        <f t="shared" si="81"/>
        <v>11.376060436933299</v>
      </c>
      <c r="E77" s="10">
        <f t="shared" si="82"/>
        <v>6.8332361125161301</v>
      </c>
      <c r="F77" s="7" t="s">
        <v>83</v>
      </c>
      <c r="G77" s="1">
        <v>5</v>
      </c>
      <c r="H77" s="9">
        <f t="shared" si="63"/>
        <v>11.376060436933299</v>
      </c>
      <c r="I77" s="9">
        <f t="shared" si="64"/>
        <v>284.52606043693328</v>
      </c>
      <c r="J77" s="9">
        <f t="shared" si="65"/>
        <v>7.2472923653329496E-2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0.38504757588441874</v>
      </c>
      <c r="O77" s="9">
        <f t="shared" si="83"/>
        <v>0.12976566188865357</v>
      </c>
      <c r="P77" s="9">
        <f t="shared" si="68"/>
        <v>9.4044969068801595E-3</v>
      </c>
      <c r="Q77" s="12">
        <f t="shared" si="69"/>
        <v>1.6928094432384286E-3</v>
      </c>
      <c r="R77" s="9">
        <f t="shared" si="70"/>
        <v>1.9710000000000002E-2</v>
      </c>
      <c r="S77" s="13">
        <f t="shared" si="71"/>
        <v>8.588581650118865E-2</v>
      </c>
      <c r="T77" s="2">
        <f t="shared" si="72"/>
        <v>0.01</v>
      </c>
      <c r="U77" s="14">
        <f t="shared" si="73"/>
        <v>8.5885816501188653E-4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1.3458858165011887E-2</v>
      </c>
      <c r="AR77" s="9">
        <f t="shared" si="77"/>
        <v>10.950000000000001</v>
      </c>
      <c r="AS77" s="1">
        <f t="shared" si="78"/>
        <v>0.18</v>
      </c>
      <c r="AT77" s="1">
        <f t="shared" si="79"/>
        <v>5833.333333333333</v>
      </c>
      <c r="AU77" s="1">
        <f t="shared" si="80"/>
        <v>1036779.5857399019</v>
      </c>
    </row>
    <row r="78" spans="1:48" x14ac:dyDescent="0.15">
      <c r="C78" s="7">
        <v>5</v>
      </c>
      <c r="D78" s="7">
        <f t="shared" si="81"/>
        <v>16.398817114516099</v>
      </c>
      <c r="E78" s="10">
        <f t="shared" si="82"/>
        <v>11.376060436933299</v>
      </c>
      <c r="F78" s="7" t="s">
        <v>85</v>
      </c>
      <c r="G78" s="1">
        <v>6</v>
      </c>
      <c r="H78" s="9">
        <f t="shared" si="63"/>
        <v>16.398817114516099</v>
      </c>
      <c r="I78" s="9">
        <f t="shared" si="64"/>
        <v>289.54881711451605</v>
      </c>
      <c r="J78" s="9">
        <f t="shared" si="65"/>
        <v>0.13121544484715805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0.22986116498177342</v>
      </c>
      <c r="P78" s="9">
        <f t="shared" si="68"/>
        <v>3.016133501616939E-2</v>
      </c>
      <c r="Q78" s="12">
        <f t="shared" si="69"/>
        <v>5.4290403029104897E-3</v>
      </c>
      <c r="R78" s="9">
        <f t="shared" si="70"/>
        <v>1.9710000000000002E-2</v>
      </c>
      <c r="S78" s="13">
        <f t="shared" si="71"/>
        <v>0.27544598188282543</v>
      </c>
      <c r="T78" s="2">
        <f t="shared" si="72"/>
        <v>0.01</v>
      </c>
      <c r="U78" s="14">
        <f t="shared" si="73"/>
        <v>2.7544598188282542E-3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1.5354459818828254E-2</v>
      </c>
      <c r="AR78" s="9">
        <f t="shared" si="77"/>
        <v>10.950000000000001</v>
      </c>
      <c r="AS78" s="1">
        <f t="shared" si="78"/>
        <v>0.18</v>
      </c>
      <c r="AT78" s="1">
        <f t="shared" si="79"/>
        <v>5833.333333333333</v>
      </c>
      <c r="AU78" s="1">
        <f t="shared" si="80"/>
        <v>1182803.9418387515</v>
      </c>
    </row>
    <row r="79" spans="1:48" x14ac:dyDescent="0.15">
      <c r="C79" s="7">
        <v>6</v>
      </c>
      <c r="D79" s="7">
        <f t="shared" si="81"/>
        <v>20.472330243666701</v>
      </c>
      <c r="E79" s="10">
        <f t="shared" si="82"/>
        <v>16.398817114516099</v>
      </c>
      <c r="F79" s="7" t="s">
        <v>83</v>
      </c>
      <c r="G79" s="1">
        <v>7</v>
      </c>
      <c r="H79" s="9">
        <f t="shared" si="63"/>
        <v>20.472330243666701</v>
      </c>
      <c r="I79" s="9">
        <f t="shared" si="64"/>
        <v>293.62233024366668</v>
      </c>
      <c r="J79" s="9">
        <f t="shared" si="65"/>
        <v>0.20921545561546395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0.30919982996560402</v>
      </c>
      <c r="P79" s="9">
        <f t="shared" si="68"/>
        <v>6.4689383302477824E-2</v>
      </c>
      <c r="Q79" s="12">
        <f t="shared" si="69"/>
        <v>1.1644088994446009E-2</v>
      </c>
      <c r="R79" s="9">
        <f t="shared" si="70"/>
        <v>1.9710000000000002E-2</v>
      </c>
      <c r="S79" s="13">
        <f t="shared" si="71"/>
        <v>0.59077062376692069</v>
      </c>
      <c r="T79" s="2">
        <f t="shared" si="72"/>
        <v>0.01</v>
      </c>
      <c r="U79" s="14">
        <f t="shared" si="73"/>
        <v>5.9077062376692068E-3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2.7507706237669207E-2</v>
      </c>
      <c r="AR79" s="9">
        <f t="shared" si="77"/>
        <v>10.950000000000001</v>
      </c>
      <c r="AS79" s="1">
        <f t="shared" si="78"/>
        <v>0.18</v>
      </c>
      <c r="AT79" s="1">
        <f t="shared" si="79"/>
        <v>5833.333333333333</v>
      </c>
      <c r="AU79" s="1">
        <f t="shared" si="80"/>
        <v>2119008.0115329316</v>
      </c>
    </row>
    <row r="80" spans="1:48" x14ac:dyDescent="0.15">
      <c r="C80" s="7">
        <v>7</v>
      </c>
      <c r="D80" s="7">
        <f t="shared" si="81"/>
        <v>23.823756670322599</v>
      </c>
      <c r="E80" s="10">
        <f t="shared" si="82"/>
        <v>20.472330243666701</v>
      </c>
      <c r="F80" s="7" t="s">
        <v>83</v>
      </c>
      <c r="G80" s="1">
        <v>8</v>
      </c>
      <c r="H80" s="9">
        <f t="shared" si="63"/>
        <v>23.823756670322599</v>
      </c>
      <c r="I80" s="9">
        <f t="shared" si="64"/>
        <v>296.97375667032259</v>
      </c>
      <c r="J80" s="9">
        <f t="shared" si="65"/>
        <v>0.30417231042946868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0.35401044666312625</v>
      </c>
      <c r="P80" s="9">
        <f t="shared" si="68"/>
        <v>0.10768017547769131</v>
      </c>
      <c r="Q80" s="12">
        <f t="shared" si="69"/>
        <v>1.9382431585984433E-2</v>
      </c>
      <c r="R80" s="9">
        <f t="shared" si="70"/>
        <v>1.9710000000000002E-2</v>
      </c>
      <c r="S80" s="13">
        <f t="shared" si="71"/>
        <v>0.98338059796978339</v>
      </c>
      <c r="T80" s="2">
        <f t="shared" si="72"/>
        <v>0.01</v>
      </c>
      <c r="U80" s="14">
        <f t="shared" si="73"/>
        <v>9.8338059796978343E-3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3.1433805979697832E-2</v>
      </c>
      <c r="AR80" s="9">
        <f t="shared" si="77"/>
        <v>10.950000000000001</v>
      </c>
      <c r="AS80" s="1">
        <f t="shared" si="78"/>
        <v>0.18</v>
      </c>
      <c r="AT80" s="1">
        <f t="shared" si="79"/>
        <v>5833.333333333333</v>
      </c>
      <c r="AU80" s="1">
        <f t="shared" si="80"/>
        <v>2421448.2344855582</v>
      </c>
    </row>
    <row r="81" spans="1:48" x14ac:dyDescent="0.15">
      <c r="C81" s="7">
        <v>8</v>
      </c>
      <c r="D81" s="7">
        <f t="shared" si="81"/>
        <v>23.684051976128998</v>
      </c>
      <c r="E81" s="10">
        <f t="shared" si="82"/>
        <v>23.823756670322599</v>
      </c>
      <c r="F81" s="7" t="s">
        <v>83</v>
      </c>
      <c r="G81" s="1">
        <v>9</v>
      </c>
      <c r="H81" s="9">
        <f t="shared" si="63"/>
        <v>23.684051976128998</v>
      </c>
      <c r="I81" s="9">
        <f t="shared" si="64"/>
        <v>296.83405197612899</v>
      </c>
      <c r="J81" s="9">
        <f t="shared" si="65"/>
        <v>0.29951464649341925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0.35583027118543492</v>
      </c>
      <c r="P81" s="9">
        <f t="shared" si="68"/>
        <v>0.10657637788576305</v>
      </c>
      <c r="Q81" s="12">
        <f t="shared" si="69"/>
        <v>1.9183748019437348E-2</v>
      </c>
      <c r="R81" s="9">
        <f t="shared" si="70"/>
        <v>1.9710000000000002E-2</v>
      </c>
      <c r="S81" s="13">
        <f t="shared" si="71"/>
        <v>0.97330025466450265</v>
      </c>
      <c r="T81" s="2">
        <f t="shared" si="72"/>
        <v>0.01</v>
      </c>
      <c r="U81" s="14">
        <f t="shared" si="73"/>
        <v>9.7330025466450271E-3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3.1333002546645027E-2</v>
      </c>
      <c r="AR81" s="9">
        <f t="shared" si="77"/>
        <v>10.950000000000001</v>
      </c>
      <c r="AS81" s="1">
        <f t="shared" si="78"/>
        <v>0.18</v>
      </c>
      <c r="AT81" s="1">
        <f t="shared" si="79"/>
        <v>5833.333333333333</v>
      </c>
      <c r="AU81" s="1">
        <f t="shared" si="80"/>
        <v>2413683.0184263429</v>
      </c>
    </row>
    <row r="82" spans="1:48" x14ac:dyDescent="0.15">
      <c r="C82" s="7">
        <v>9</v>
      </c>
      <c r="D82" s="7">
        <f t="shared" si="81"/>
        <v>17.755723489000001</v>
      </c>
      <c r="E82" s="10">
        <f t="shared" si="82"/>
        <v>23.684051976128998</v>
      </c>
      <c r="F82" s="7" t="s">
        <v>83</v>
      </c>
      <c r="G82" s="1">
        <v>10</v>
      </c>
      <c r="H82" s="9">
        <f t="shared" si="63"/>
        <v>17.755723489000001</v>
      </c>
      <c r="I82" s="9">
        <f t="shared" si="64"/>
        <v>290.90572348899997</v>
      </c>
      <c r="J82" s="9">
        <f t="shared" si="65"/>
        <v>0.15349886002036806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0.35875389329967189</v>
      </c>
      <c r="P82" s="9">
        <f t="shared" si="68"/>
        <v>5.5068313649368393E-2</v>
      </c>
      <c r="Q82" s="12">
        <f t="shared" si="69"/>
        <v>9.912296456886311E-3</v>
      </c>
      <c r="R82" s="9">
        <f t="shared" si="70"/>
        <v>1.9710000000000002E-2</v>
      </c>
      <c r="S82" s="13">
        <f t="shared" si="71"/>
        <v>0.50290697396683459</v>
      </c>
      <c r="T82" s="2">
        <f t="shared" si="72"/>
        <v>0.01</v>
      </c>
      <c r="U82" s="14">
        <f t="shared" si="73"/>
        <v>5.0290697396683463E-3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2.6629069739668346E-2</v>
      </c>
      <c r="AR82" s="9">
        <f t="shared" si="77"/>
        <v>10.950000000000001</v>
      </c>
      <c r="AS82" s="1">
        <f t="shared" si="78"/>
        <v>0.18</v>
      </c>
      <c r="AT82" s="1">
        <f t="shared" si="79"/>
        <v>5833.333333333333</v>
      </c>
      <c r="AU82" s="1">
        <f t="shared" si="80"/>
        <v>2051323.7865233065</v>
      </c>
    </row>
    <row r="83" spans="1:48" x14ac:dyDescent="0.15">
      <c r="C83" s="7">
        <v>10</v>
      </c>
      <c r="D83" s="7">
        <f t="shared" si="81"/>
        <v>10.309062118967701</v>
      </c>
      <c r="E83" s="10">
        <f t="shared" si="82"/>
        <v>17.755723489000001</v>
      </c>
      <c r="F83" s="7" t="s">
        <v>83</v>
      </c>
      <c r="G83" s="1">
        <v>11</v>
      </c>
      <c r="H83" s="9">
        <f t="shared" si="63"/>
        <v>10.309062118967701</v>
      </c>
      <c r="I83" s="9">
        <f t="shared" si="64"/>
        <v>283.45906211896767</v>
      </c>
      <c r="J83" s="9">
        <f t="shared" si="65"/>
        <v>6.3713586456616275E-2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0.28850130066778834</v>
      </c>
      <c r="O83" s="9">
        <f t="shared" si="83"/>
        <v>0.12468427898251522</v>
      </c>
      <c r="P83" s="9">
        <f t="shared" si="68"/>
        <v>7.9440825887333467E-3</v>
      </c>
      <c r="Q83" s="12">
        <f t="shared" si="69"/>
        <v>1.4299348659720023E-3</v>
      </c>
      <c r="R83" s="9">
        <f t="shared" si="70"/>
        <v>1.9710000000000002E-2</v>
      </c>
      <c r="S83" s="13">
        <f t="shared" si="71"/>
        <v>7.2548699440487169E-2</v>
      </c>
      <c r="T83" s="2">
        <f t="shared" si="72"/>
        <v>0.01</v>
      </c>
      <c r="U83" s="14">
        <f t="shared" si="73"/>
        <v>7.2548699440487172E-4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1.3325486994404872E-2</v>
      </c>
      <c r="AR83" s="9">
        <f t="shared" si="77"/>
        <v>10.950000000000001</v>
      </c>
      <c r="AS83" s="1">
        <f t="shared" si="78"/>
        <v>0.18</v>
      </c>
      <c r="AT83" s="1">
        <f t="shared" si="79"/>
        <v>5833.333333333333</v>
      </c>
      <c r="AU83" s="1">
        <f t="shared" si="80"/>
        <v>1026505.5710117391</v>
      </c>
    </row>
    <row r="84" spans="1:48" x14ac:dyDescent="0.15">
      <c r="C84" s="7">
        <v>11</v>
      </c>
      <c r="D84" s="7">
        <f t="shared" si="81"/>
        <v>6.6645395018666704</v>
      </c>
      <c r="E84" s="10">
        <f t="shared" si="82"/>
        <v>10.309062118967701</v>
      </c>
      <c r="F84" s="7" t="s">
        <v>85</v>
      </c>
      <c r="G84" s="1">
        <v>12</v>
      </c>
      <c r="H84" s="9">
        <f t="shared" si="63"/>
        <v>6.6645395018666704</v>
      </c>
      <c r="I84" s="9">
        <f t="shared" si="64"/>
        <v>279.81453950186665</v>
      </c>
      <c r="J84" s="9">
        <f t="shared" si="65"/>
        <v>4.0731348209425533E-2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0.22624019639378187</v>
      </c>
      <c r="P84" s="9">
        <f t="shared" si="68"/>
        <v>9.2150682182839481E-3</v>
      </c>
      <c r="Q84" s="12">
        <f t="shared" si="69"/>
        <v>1.6587122792911105E-3</v>
      </c>
      <c r="R84" s="9">
        <f t="shared" si="70"/>
        <v>1.9710000000000002E-2</v>
      </c>
      <c r="S84" s="13">
        <f t="shared" si="71"/>
        <v>8.4155874139579423E-2</v>
      </c>
      <c r="T84" s="2">
        <f t="shared" si="72"/>
        <v>0.01</v>
      </c>
      <c r="U84" s="14">
        <f t="shared" si="73"/>
        <v>8.4155874139579421E-4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1.3441558741395795E-2</v>
      </c>
      <c r="AR84" s="9">
        <f t="shared" si="77"/>
        <v>10.950000000000001</v>
      </c>
      <c r="AS84" s="1">
        <f t="shared" si="78"/>
        <v>0.18</v>
      </c>
      <c r="AT84" s="1">
        <f t="shared" si="79"/>
        <v>5833.333333333333</v>
      </c>
      <c r="AU84" s="1">
        <f t="shared" si="80"/>
        <v>1035446.9549156276</v>
      </c>
      <c r="AV84" s="1">
        <f>SUM(AU73:AU84)</f>
        <v>17399426.276740596</v>
      </c>
    </row>
    <row r="85" spans="1:48" x14ac:dyDescent="0.15">
      <c r="C85" s="7">
        <v>12</v>
      </c>
      <c r="D85" s="7">
        <f t="shared" si="81"/>
        <v>2.8179621888387101</v>
      </c>
      <c r="E85" s="10">
        <f t="shared" si="82"/>
        <v>6.6645395018666704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2.6996779897419398</v>
      </c>
      <c r="E89" s="7"/>
      <c r="F89" s="7"/>
      <c r="G89" s="1">
        <v>1</v>
      </c>
      <c r="H89" s="9">
        <f t="shared" ref="H89:H100" si="84">E90</f>
        <v>2.6996779897419398</v>
      </c>
      <c r="I89" s="9">
        <f t="shared" ref="I89:I100" si="85">H89+273.15</f>
        <v>275.84967798974191</v>
      </c>
      <c r="J89" s="9">
        <f t="shared" ref="J89:J100" si="86">EXP(($C$15*(I89-$C$13))/($C$16*I89*$C$13))</f>
        <v>2.4701084567865066E-2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0.13104604643078033</v>
      </c>
      <c r="Q89" s="12">
        <f t="shared" ref="Q89:Q100" si="90">P89*$B$91</f>
        <v>5.897072089385115E-2</v>
      </c>
      <c r="R89" s="9">
        <f t="shared" ref="R89:R100" si="91">L89*$B$91</f>
        <v>2.3873737500000001</v>
      </c>
      <c r="S89" s="13">
        <f t="shared" ref="S89:S100" si="92">Q89/R89</f>
        <v>2.4701084567865066E-2</v>
      </c>
      <c r="T89" s="2">
        <f t="shared" ref="T89:T100" si="93">$B$90/100</f>
        <v>0.51</v>
      </c>
      <c r="U89" s="14">
        <f t="shared" ref="U89:U100" si="94">S89*T89</f>
        <v>1.2597553129611184E-2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3.4135162268577775E-2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261333.33333333334</v>
      </c>
      <c r="AN89" s="1">
        <f t="shared" ref="AN89:AN100" si="99">AM89*10000*AK89*AJ89</f>
        <v>927971213.3037405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2.16625777419355</v>
      </c>
      <c r="E90" s="10">
        <f t="shared" ref="E90:E101" si="101">D89</f>
        <v>2.6996779897419398</v>
      </c>
      <c r="F90" s="7" t="s">
        <v>83</v>
      </c>
      <c r="G90" s="1">
        <v>2</v>
      </c>
      <c r="H90" s="9">
        <f t="shared" si="84"/>
        <v>2.16625777419355</v>
      </c>
      <c r="I90" s="9">
        <f t="shared" si="85"/>
        <v>275.3162577741935</v>
      </c>
      <c r="J90" s="9">
        <f t="shared" si="86"/>
        <v>2.3068291124293028E-2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10.479503953569219</v>
      </c>
      <c r="P90" s="9">
        <f t="shared" si="89"/>
        <v>0.24174424803911451</v>
      </c>
      <c r="Q90" s="12">
        <f t="shared" si="90"/>
        <v>0.10878491161760154</v>
      </c>
      <c r="R90" s="9">
        <f t="shared" si="91"/>
        <v>2.3873737500000001</v>
      </c>
      <c r="S90" s="13">
        <f t="shared" si="92"/>
        <v>4.5566770438688758E-2</v>
      </c>
      <c r="T90" s="2">
        <f t="shared" si="93"/>
        <v>0.51</v>
      </c>
      <c r="U90" s="14">
        <f t="shared" si="94"/>
        <v>2.3239052923731268E-2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3.7343574456504977E-2</v>
      </c>
      <c r="AK90" s="9">
        <f t="shared" si="96"/>
        <v>10.4025</v>
      </c>
      <c r="AL90" s="1">
        <f t="shared" si="97"/>
        <v>0.45</v>
      </c>
      <c r="AM90" s="17">
        <f t="shared" si="98"/>
        <v>261333.33333333334</v>
      </c>
      <c r="AN90" s="1">
        <f t="shared" si="99"/>
        <v>1015192540.3149791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2.16793397478571</v>
      </c>
      <c r="E91" s="10">
        <f t="shared" si="101"/>
        <v>2.16625777419355</v>
      </c>
      <c r="F91" s="7" t="s">
        <v>83</v>
      </c>
      <c r="G91" s="1">
        <v>3</v>
      </c>
      <c r="H91" s="9">
        <f t="shared" si="84"/>
        <v>2.16793397478571</v>
      </c>
      <c r="I91" s="9">
        <f t="shared" si="85"/>
        <v>275.31793397478566</v>
      </c>
      <c r="J91" s="9">
        <f t="shared" si="86"/>
        <v>2.3073258620844066E-2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15.543034705530104</v>
      </c>
      <c r="P91" s="9">
        <f t="shared" si="89"/>
        <v>0.35862845951345101</v>
      </c>
      <c r="Q91" s="12">
        <f t="shared" si="90"/>
        <v>0.16138280678105296</v>
      </c>
      <c r="R91" s="9">
        <f t="shared" si="91"/>
        <v>2.3873737500000001</v>
      </c>
      <c r="S91" s="13">
        <f t="shared" si="92"/>
        <v>6.7598467471234006E-2</v>
      </c>
      <c r="T91" s="2">
        <f t="shared" si="93"/>
        <v>0.51</v>
      </c>
      <c r="U91" s="14">
        <f t="shared" si="94"/>
        <v>3.4475218410329342E-2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4.0731278350714301E-2</v>
      </c>
      <c r="AK91" s="9">
        <f t="shared" si="96"/>
        <v>10.4025</v>
      </c>
      <c r="AL91" s="1">
        <f t="shared" si="97"/>
        <v>0.45</v>
      </c>
      <c r="AM91" s="17">
        <f t="shared" si="98"/>
        <v>261333.33333333334</v>
      </c>
      <c r="AN91" s="1">
        <f t="shared" si="99"/>
        <v>1107287948.2198384</v>
      </c>
    </row>
    <row r="92" spans="1:48" x14ac:dyDescent="0.15">
      <c r="C92" s="7">
        <v>3</v>
      </c>
      <c r="D92" s="7">
        <f t="shared" si="100"/>
        <v>6.8332361125161301</v>
      </c>
      <c r="E92" s="10">
        <f t="shared" si="101"/>
        <v>2.16793397478571</v>
      </c>
      <c r="F92" s="7" t="s">
        <v>83</v>
      </c>
      <c r="G92" s="1">
        <v>4</v>
      </c>
      <c r="H92" s="9">
        <f t="shared" si="84"/>
        <v>6.8332361125161301</v>
      </c>
      <c r="I92" s="9">
        <f t="shared" si="85"/>
        <v>279.98323611251612</v>
      </c>
      <c r="J92" s="9">
        <f t="shared" si="86"/>
        <v>4.1594345254979771E-2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20.489681246016655</v>
      </c>
      <c r="P92" s="9">
        <f t="shared" si="89"/>
        <v>0.85225487591130089</v>
      </c>
      <c r="Q92" s="12">
        <f t="shared" si="90"/>
        <v>0.38351469416008543</v>
      </c>
      <c r="R92" s="9">
        <f t="shared" si="91"/>
        <v>2.3873737500000001</v>
      </c>
      <c r="S92" s="13">
        <f t="shared" si="92"/>
        <v>0.16064292160374363</v>
      </c>
      <c r="T92" s="2">
        <f t="shared" si="93"/>
        <v>0.51</v>
      </c>
      <c r="U92" s="14">
        <f t="shared" si="94"/>
        <v>8.1927890017909261E-2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5.5038258840399645E-2</v>
      </c>
      <c r="AK92" s="9">
        <f t="shared" si="96"/>
        <v>10.4025</v>
      </c>
      <c r="AL92" s="1">
        <f t="shared" si="97"/>
        <v>0.45</v>
      </c>
      <c r="AM92" s="17">
        <f t="shared" si="98"/>
        <v>261333.33333333334</v>
      </c>
      <c r="AN92" s="1">
        <f t="shared" si="99"/>
        <v>1496226074.2280324</v>
      </c>
    </row>
    <row r="93" spans="1:48" x14ac:dyDescent="0.15">
      <c r="C93" s="7">
        <v>4</v>
      </c>
      <c r="D93" s="7">
        <f t="shared" si="100"/>
        <v>11.376060436933299</v>
      </c>
      <c r="E93" s="10">
        <f t="shared" si="101"/>
        <v>6.8332361125161301</v>
      </c>
      <c r="F93" s="7" t="s">
        <v>83</v>
      </c>
      <c r="G93" s="1">
        <v>5</v>
      </c>
      <c r="H93" s="9">
        <f t="shared" si="84"/>
        <v>11.376060436933299</v>
      </c>
      <c r="I93" s="9">
        <f t="shared" si="85"/>
        <v>284.52606043693328</v>
      </c>
      <c r="J93" s="9">
        <f t="shared" si="86"/>
        <v>7.2472923653329496E-2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18.655555051600089</v>
      </c>
      <c r="O93" s="9">
        <f t="shared" si="102"/>
        <v>6.2871463185052647</v>
      </c>
      <c r="P93" s="9">
        <f t="shared" si="89"/>
        <v>0.45564787513834365</v>
      </c>
      <c r="Q93" s="12">
        <f t="shared" si="90"/>
        <v>0.20504154381225465</v>
      </c>
      <c r="R93" s="9">
        <f t="shared" si="91"/>
        <v>2.3873737500000001</v>
      </c>
      <c r="S93" s="13">
        <f t="shared" si="92"/>
        <v>8.588581650118865E-2</v>
      </c>
      <c r="T93" s="2">
        <f t="shared" si="93"/>
        <v>0.51</v>
      </c>
      <c r="U93" s="14">
        <f t="shared" si="94"/>
        <v>4.3801766415606215E-2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3.6117232574305276E-2</v>
      </c>
      <c r="AK93" s="9">
        <f t="shared" si="96"/>
        <v>10.4025</v>
      </c>
      <c r="AL93" s="1">
        <f t="shared" si="97"/>
        <v>0.45</v>
      </c>
      <c r="AM93" s="17">
        <f t="shared" si="98"/>
        <v>261333.33333333334</v>
      </c>
      <c r="AN93" s="1">
        <f t="shared" si="99"/>
        <v>981854190.97900379</v>
      </c>
    </row>
    <row r="94" spans="1:48" x14ac:dyDescent="0.15">
      <c r="C94" s="7">
        <v>5</v>
      </c>
      <c r="D94" s="7">
        <f t="shared" si="100"/>
        <v>16.398817114516099</v>
      </c>
      <c r="E94" s="10">
        <f t="shared" si="101"/>
        <v>11.376060436933299</v>
      </c>
      <c r="F94" s="7" t="s">
        <v>85</v>
      </c>
      <c r="G94" s="1">
        <v>6</v>
      </c>
      <c r="H94" s="9">
        <f t="shared" si="84"/>
        <v>16.398817114516099</v>
      </c>
      <c r="I94" s="9">
        <f t="shared" si="85"/>
        <v>289.54881711451605</v>
      </c>
      <c r="J94" s="9">
        <f t="shared" si="86"/>
        <v>0.13121544484715805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11.136773443366922</v>
      </c>
      <c r="P94" s="9">
        <f t="shared" si="89"/>
        <v>1.4613166815334069</v>
      </c>
      <c r="Q94" s="12">
        <f t="shared" si="90"/>
        <v>0.65759250669003311</v>
      </c>
      <c r="R94" s="9">
        <f t="shared" si="91"/>
        <v>2.3873737500000001</v>
      </c>
      <c r="S94" s="13">
        <f t="shared" si="92"/>
        <v>0.27544598188282549</v>
      </c>
      <c r="T94" s="2">
        <f t="shared" si="93"/>
        <v>0.51</v>
      </c>
      <c r="U94" s="14">
        <f t="shared" si="94"/>
        <v>0.14047745076024101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6.8482951404212664E-2</v>
      </c>
      <c r="AK94" s="9">
        <f t="shared" si="96"/>
        <v>10.4025</v>
      </c>
      <c r="AL94" s="1">
        <f t="shared" si="97"/>
        <v>0.45</v>
      </c>
      <c r="AM94" s="17">
        <f t="shared" si="98"/>
        <v>261333.33333333334</v>
      </c>
      <c r="AN94" s="1">
        <f t="shared" si="99"/>
        <v>1861722730.5138021</v>
      </c>
    </row>
    <row r="95" spans="1:48" x14ac:dyDescent="0.15">
      <c r="C95" s="7">
        <v>6</v>
      </c>
      <c r="D95" s="7">
        <f t="shared" si="100"/>
        <v>20.472330243666701</v>
      </c>
      <c r="E95" s="10">
        <f t="shared" si="101"/>
        <v>16.398817114516099</v>
      </c>
      <c r="F95" s="7" t="s">
        <v>83</v>
      </c>
      <c r="G95" s="1">
        <v>7</v>
      </c>
      <c r="H95" s="9">
        <f t="shared" si="84"/>
        <v>20.472330243666701</v>
      </c>
      <c r="I95" s="9">
        <f t="shared" si="85"/>
        <v>293.62233024366668</v>
      </c>
      <c r="J95" s="9">
        <f t="shared" si="86"/>
        <v>0.20921545561546395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14.980731761833514</v>
      </c>
      <c r="P95" s="9">
        <f t="shared" si="89"/>
        <v>3.1342006210050508</v>
      </c>
      <c r="Q95" s="12">
        <f t="shared" si="90"/>
        <v>1.4103902794522729</v>
      </c>
      <c r="R95" s="9">
        <f t="shared" si="91"/>
        <v>2.3873737500000001</v>
      </c>
      <c r="S95" s="13">
        <f t="shared" si="92"/>
        <v>0.5907706237669208</v>
      </c>
      <c r="T95" s="2">
        <f t="shared" si="93"/>
        <v>0.51</v>
      </c>
      <c r="U95" s="14">
        <f t="shared" si="94"/>
        <v>0.30129301812112963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0.13729484496352057</v>
      </c>
      <c r="AK95" s="9">
        <f t="shared" si="96"/>
        <v>10.4025</v>
      </c>
      <c r="AL95" s="1">
        <f t="shared" si="97"/>
        <v>0.45</v>
      </c>
      <c r="AM95" s="17">
        <f t="shared" si="98"/>
        <v>261333.33333333334</v>
      </c>
      <c r="AN95" s="1">
        <f t="shared" si="99"/>
        <v>3732387819.3022995</v>
      </c>
    </row>
    <row r="96" spans="1:48" x14ac:dyDescent="0.15">
      <c r="C96" s="7">
        <v>7</v>
      </c>
      <c r="D96" s="7">
        <f t="shared" si="100"/>
        <v>23.823756670322599</v>
      </c>
      <c r="E96" s="10">
        <f t="shared" si="101"/>
        <v>20.472330243666701</v>
      </c>
      <c r="F96" s="7" t="s">
        <v>83</v>
      </c>
      <c r="G96" s="1">
        <v>8</v>
      </c>
      <c r="H96" s="9">
        <f t="shared" si="84"/>
        <v>23.823756670322599</v>
      </c>
      <c r="I96" s="9">
        <f t="shared" si="85"/>
        <v>296.97375667032259</v>
      </c>
      <c r="J96" s="9">
        <f t="shared" si="86"/>
        <v>0.30417231042946868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17.151806140828462</v>
      </c>
      <c r="P96" s="9">
        <f t="shared" si="89"/>
        <v>5.2171045018941422</v>
      </c>
      <c r="Q96" s="12">
        <f t="shared" si="90"/>
        <v>2.347697025852364</v>
      </c>
      <c r="R96" s="9">
        <f t="shared" si="91"/>
        <v>2.3873737500000001</v>
      </c>
      <c r="S96" s="13">
        <f t="shared" si="92"/>
        <v>0.98338059796978328</v>
      </c>
      <c r="T96" s="2">
        <f t="shared" si="93"/>
        <v>0.51</v>
      </c>
      <c r="U96" s="14">
        <f t="shared" si="94"/>
        <v>0.50152410496458943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0.19766451764682372</v>
      </c>
      <c r="AK96" s="9">
        <f t="shared" si="96"/>
        <v>10.4025</v>
      </c>
      <c r="AL96" s="1">
        <f t="shared" si="97"/>
        <v>0.45</v>
      </c>
      <c r="AM96" s="17">
        <f t="shared" si="98"/>
        <v>261333.33333333334</v>
      </c>
      <c r="AN96" s="1">
        <f t="shared" si="99"/>
        <v>5373549445.132432</v>
      </c>
    </row>
    <row r="97" spans="1:50" x14ac:dyDescent="0.15">
      <c r="C97" s="7">
        <v>8</v>
      </c>
      <c r="D97" s="7">
        <f t="shared" si="100"/>
        <v>23.684051976128998</v>
      </c>
      <c r="E97" s="10">
        <f t="shared" si="101"/>
        <v>23.823756670322599</v>
      </c>
      <c r="F97" s="7" t="s">
        <v>83</v>
      </c>
      <c r="G97" s="1">
        <v>9</v>
      </c>
      <c r="H97" s="9">
        <f t="shared" si="84"/>
        <v>23.684051976128998</v>
      </c>
      <c r="I97" s="9">
        <f t="shared" si="85"/>
        <v>296.83405197612899</v>
      </c>
      <c r="J97" s="9">
        <f t="shared" si="86"/>
        <v>0.29951464649341925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17.239976638934323</v>
      </c>
      <c r="P97" s="9">
        <f t="shared" si="89"/>
        <v>5.1636255085652198</v>
      </c>
      <c r="Q97" s="12">
        <f t="shared" si="90"/>
        <v>2.3236314788543488</v>
      </c>
      <c r="R97" s="9">
        <f t="shared" si="91"/>
        <v>2.3873737500000001</v>
      </c>
      <c r="S97" s="13">
        <f t="shared" si="92"/>
        <v>0.97330025466450265</v>
      </c>
      <c r="T97" s="2">
        <f t="shared" si="93"/>
        <v>0.51</v>
      </c>
      <c r="U97" s="14">
        <f t="shared" si="94"/>
        <v>0.49638312987889638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0.19611451365848728</v>
      </c>
      <c r="AK97" s="9">
        <f t="shared" si="96"/>
        <v>10.4025</v>
      </c>
      <c r="AL97" s="1">
        <f t="shared" si="97"/>
        <v>0.45</v>
      </c>
      <c r="AM97" s="17">
        <f t="shared" si="98"/>
        <v>261333.33333333334</v>
      </c>
      <c r="AN97" s="1">
        <f t="shared" si="99"/>
        <v>5331412276.7087088</v>
      </c>
    </row>
    <row r="98" spans="1:50" x14ac:dyDescent="0.15">
      <c r="C98" s="7">
        <v>9</v>
      </c>
      <c r="D98" s="7">
        <f t="shared" si="100"/>
        <v>17.755723489000001</v>
      </c>
      <c r="E98" s="10">
        <f t="shared" si="101"/>
        <v>23.684051976128998</v>
      </c>
      <c r="F98" s="7" t="s">
        <v>83</v>
      </c>
      <c r="G98" s="1">
        <v>10</v>
      </c>
      <c r="H98" s="9">
        <f t="shared" si="84"/>
        <v>17.755723489000001</v>
      </c>
      <c r="I98" s="9">
        <f t="shared" si="85"/>
        <v>290.90572348899997</v>
      </c>
      <c r="J98" s="9">
        <f t="shared" si="86"/>
        <v>0.15349886002036806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17.381626130369106</v>
      </c>
      <c r="P98" s="9">
        <f t="shared" si="89"/>
        <v>2.668059796311899</v>
      </c>
      <c r="Q98" s="12">
        <f t="shared" si="90"/>
        <v>1.2006269083403547</v>
      </c>
      <c r="R98" s="9">
        <f t="shared" si="91"/>
        <v>2.3873737500000001</v>
      </c>
      <c r="S98" s="13">
        <f t="shared" si="92"/>
        <v>0.5029069739668347</v>
      </c>
      <c r="T98" s="2">
        <f t="shared" si="93"/>
        <v>0.51</v>
      </c>
      <c r="U98" s="14">
        <f t="shared" si="94"/>
        <v>0.25648255672308573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0.12057849085201035</v>
      </c>
      <c r="AK98" s="9">
        <f t="shared" si="96"/>
        <v>10.4025</v>
      </c>
      <c r="AL98" s="1">
        <f t="shared" si="97"/>
        <v>0.45</v>
      </c>
      <c r="AM98" s="17">
        <f t="shared" si="98"/>
        <v>261333.33333333334</v>
      </c>
      <c r="AN98" s="1">
        <f t="shared" si="99"/>
        <v>3277950389.5100718</v>
      </c>
    </row>
    <row r="99" spans="1:50" x14ac:dyDescent="0.15">
      <c r="C99" s="7">
        <v>10</v>
      </c>
      <c r="D99" s="7">
        <f t="shared" si="100"/>
        <v>10.309062118967701</v>
      </c>
      <c r="E99" s="10">
        <f t="shared" si="101"/>
        <v>17.755723489000001</v>
      </c>
      <c r="F99" s="7" t="s">
        <v>83</v>
      </c>
      <c r="G99" s="1">
        <v>11</v>
      </c>
      <c r="H99" s="9">
        <f t="shared" si="84"/>
        <v>10.309062118967701</v>
      </c>
      <c r="I99" s="9">
        <f t="shared" si="85"/>
        <v>283.45906211896767</v>
      </c>
      <c r="J99" s="9">
        <f t="shared" si="86"/>
        <v>6.3713586456616275E-2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13.977888017354346</v>
      </c>
      <c r="O99" s="9">
        <f t="shared" si="102"/>
        <v>6.0409533167028648</v>
      </c>
      <c r="P99" s="9">
        <f t="shared" si="89"/>
        <v>0.38489080142413079</v>
      </c>
      <c r="Q99" s="12">
        <f t="shared" si="90"/>
        <v>0.17320086064085885</v>
      </c>
      <c r="R99" s="9">
        <f t="shared" si="91"/>
        <v>2.3873737500000001</v>
      </c>
      <c r="S99" s="13">
        <f t="shared" si="92"/>
        <v>7.254869944048721E-2</v>
      </c>
      <c r="T99" s="2">
        <f t="shared" si="93"/>
        <v>0.51</v>
      </c>
      <c r="U99" s="14">
        <f t="shared" si="94"/>
        <v>3.6999836714648481E-2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4.1492450769466518E-2</v>
      </c>
      <c r="AK99" s="9">
        <f t="shared" si="96"/>
        <v>10.4025</v>
      </c>
      <c r="AL99" s="1">
        <f t="shared" si="97"/>
        <v>0.45</v>
      </c>
      <c r="AM99" s="17">
        <f t="shared" si="98"/>
        <v>261333.33333333334</v>
      </c>
      <c r="AN99" s="1">
        <f t="shared" si="99"/>
        <v>1127980572.6581011</v>
      </c>
    </row>
    <row r="100" spans="1:50" x14ac:dyDescent="0.15">
      <c r="C100" s="7">
        <v>11</v>
      </c>
      <c r="D100" s="7">
        <f t="shared" si="100"/>
        <v>6.6645395018666704</v>
      </c>
      <c r="E100" s="10">
        <f t="shared" si="101"/>
        <v>10.309062118967701</v>
      </c>
      <c r="F100" s="7" t="s">
        <v>85</v>
      </c>
      <c r="G100" s="1">
        <v>12</v>
      </c>
      <c r="H100" s="9">
        <f t="shared" si="84"/>
        <v>6.6645395018666704</v>
      </c>
      <c r="I100" s="9">
        <f t="shared" si="85"/>
        <v>279.81453950186665</v>
      </c>
      <c r="J100" s="9">
        <f t="shared" si="86"/>
        <v>4.0731348209425533E-2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10.961337515278734</v>
      </c>
      <c r="P100" s="9">
        <f t="shared" si="89"/>
        <v>0.44647005517585736</v>
      </c>
      <c r="Q100" s="12">
        <f t="shared" si="90"/>
        <v>0.20091152482913582</v>
      </c>
      <c r="R100" s="9">
        <f t="shared" si="91"/>
        <v>2.3873737500000001</v>
      </c>
      <c r="S100" s="13">
        <f t="shared" si="92"/>
        <v>8.4155874139579451E-2</v>
      </c>
      <c r="T100" s="2">
        <f t="shared" si="93"/>
        <v>0.51</v>
      </c>
      <c r="U100" s="14">
        <f t="shared" si="94"/>
        <v>4.2919495811185523E-2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4.3277227987072439E-2</v>
      </c>
      <c r="AK100" s="9">
        <f t="shared" si="96"/>
        <v>10.4025</v>
      </c>
      <c r="AL100" s="1">
        <f t="shared" si="97"/>
        <v>0.45</v>
      </c>
      <c r="AM100" s="17">
        <f t="shared" si="98"/>
        <v>261333.33333333334</v>
      </c>
      <c r="AN100" s="1">
        <f t="shared" si="99"/>
        <v>1176500098.2741616</v>
      </c>
      <c r="AO100" s="1">
        <f>SUM(AN89:AN100)</f>
        <v>27410035299.145172</v>
      </c>
    </row>
    <row r="101" spans="1:50" x14ac:dyDescent="0.15">
      <c r="C101" s="7">
        <v>12</v>
      </c>
      <c r="D101" s="7">
        <f t="shared" si="100"/>
        <v>2.8179621888387101</v>
      </c>
      <c r="E101" s="10">
        <f t="shared" si="101"/>
        <v>6.6645395018666704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2.6996779897419398</v>
      </c>
      <c r="E105" s="7"/>
      <c r="F105" s="7"/>
      <c r="G105" s="1">
        <v>1</v>
      </c>
      <c r="H105" s="9">
        <f t="shared" ref="H105:H116" si="103">E106</f>
        <v>2.6996779897419398</v>
      </c>
      <c r="I105" s="9">
        <f t="shared" ref="I105:I116" si="104">H105+273.15</f>
        <v>275.84967798974191</v>
      </c>
      <c r="J105" s="9">
        <f t="shared" ref="J105:J116" si="105">EXP(($C$15*(I105-$C$13))/($C$16*I105*$C$13))</f>
        <v>2.4701084567865066E-2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1.6003590826733385E-2</v>
      </c>
      <c r="Q105" s="12">
        <f t="shared" ref="Q105:Q116" si="109">P105*$B$107</f>
        <v>4.8010772480200151E-3</v>
      </c>
      <c r="R105" s="9">
        <f t="shared" ref="R105:R116" si="110">L105*$B$107</f>
        <v>0.19436706250000002</v>
      </c>
      <c r="S105" s="13">
        <f t="shared" ref="S105:S116" si="111">Q105/R105</f>
        <v>2.4701084567865066E-2</v>
      </c>
      <c r="T105" s="2">
        <f t="shared" ref="T105:T116" si="112">$B$106/100</f>
        <v>0.01</v>
      </c>
      <c r="U105" s="14">
        <f t="shared" ref="U105:U116" si="113">S105*T105</f>
        <v>2.4701084567865068E-4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5.7370108456786511E-3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5083.333333333333</v>
      </c>
      <c r="AX105" s="1">
        <f t="shared" ref="AX105:AX116" si="120">AW105*10000*AV105*0.67*AU105*AT105</f>
        <v>3797796.8830737113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2.16625777419355</v>
      </c>
      <c r="E106" s="10">
        <f t="shared" ref="E106:E117" si="122">D105</f>
        <v>2.6996779897419398</v>
      </c>
      <c r="F106" s="7" t="s">
        <v>83</v>
      </c>
      <c r="G106" s="1">
        <v>2</v>
      </c>
      <c r="H106" s="9">
        <f t="shared" si="103"/>
        <v>2.16625777419355</v>
      </c>
      <c r="I106" s="9">
        <f t="shared" si="104"/>
        <v>275.3162577741935</v>
      </c>
      <c r="J106" s="9">
        <f t="shared" si="105"/>
        <v>2.3068291124293028E-2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1.2797768258399336</v>
      </c>
      <c r="P106" s="9">
        <f t="shared" si="108"/>
        <v>2.9522264392599244E-2</v>
      </c>
      <c r="Q106" s="12">
        <f t="shared" si="109"/>
        <v>8.8566793177797722E-3</v>
      </c>
      <c r="R106" s="9">
        <f t="shared" si="110"/>
        <v>0.19436706250000002</v>
      </c>
      <c r="S106" s="13">
        <f t="shared" si="111"/>
        <v>4.5566770438688765E-2</v>
      </c>
      <c r="T106" s="2">
        <f t="shared" si="112"/>
        <v>0.01</v>
      </c>
      <c r="U106" s="14">
        <f t="shared" si="113"/>
        <v>4.5566770438688767E-4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5.9456677043868882E-3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5083.333333333333</v>
      </c>
      <c r="AX106" s="1">
        <f t="shared" si="120"/>
        <v>3935923.9302329458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2.16793397478571</v>
      </c>
      <c r="E107" s="10">
        <f t="shared" si="122"/>
        <v>2.16625777419355</v>
      </c>
      <c r="F107" s="7" t="s">
        <v>83</v>
      </c>
      <c r="G107" s="1">
        <v>3</v>
      </c>
      <c r="H107" s="9">
        <f t="shared" si="103"/>
        <v>2.16793397478571</v>
      </c>
      <c r="I107" s="9">
        <f t="shared" si="104"/>
        <v>275.31793397478566</v>
      </c>
      <c r="J107" s="9">
        <f t="shared" si="105"/>
        <v>2.3073258620844066E-2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1.8981447697806677</v>
      </c>
      <c r="P107" s="9">
        <f t="shared" si="108"/>
        <v>4.3796385172951868E-2</v>
      </c>
      <c r="Q107" s="12">
        <f t="shared" si="109"/>
        <v>1.3138915551885561E-2</v>
      </c>
      <c r="R107" s="9">
        <f t="shared" si="110"/>
        <v>0.19436706250000002</v>
      </c>
      <c r="S107" s="13">
        <f t="shared" si="111"/>
        <v>6.7598467471234019E-2</v>
      </c>
      <c r="T107" s="2">
        <f t="shared" si="112"/>
        <v>0.01</v>
      </c>
      <c r="U107" s="14">
        <f t="shared" si="113"/>
        <v>6.7598467471234017E-4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6.16598467471234E-3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5083.333333333333</v>
      </c>
      <c r="AX107" s="1">
        <f t="shared" si="120"/>
        <v>4081769.7593061985</v>
      </c>
    </row>
    <row r="108" spans="1:50" x14ac:dyDescent="0.15">
      <c r="C108" s="7">
        <v>3</v>
      </c>
      <c r="D108" s="7">
        <f t="shared" si="121"/>
        <v>6.8332361125161301</v>
      </c>
      <c r="E108" s="10">
        <f t="shared" si="122"/>
        <v>2.16793397478571</v>
      </c>
      <c r="F108" s="7" t="s">
        <v>83</v>
      </c>
      <c r="G108" s="1">
        <v>4</v>
      </c>
      <c r="H108" s="9">
        <f t="shared" si="103"/>
        <v>6.8332361125161301</v>
      </c>
      <c r="I108" s="9">
        <f t="shared" si="104"/>
        <v>279.98323611251612</v>
      </c>
      <c r="J108" s="9">
        <f t="shared" si="105"/>
        <v>4.1594345254979771E-2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2.5022385929410493</v>
      </c>
      <c r="P108" s="9">
        <f t="shared" si="108"/>
        <v>0.10407897594512479</v>
      </c>
      <c r="Q108" s="12">
        <f t="shared" si="109"/>
        <v>3.1223692783537434E-2</v>
      </c>
      <c r="R108" s="9">
        <f t="shared" si="110"/>
        <v>0.19436706250000002</v>
      </c>
      <c r="S108" s="13">
        <f t="shared" si="111"/>
        <v>0.16064292160374358</v>
      </c>
      <c r="T108" s="2">
        <f t="shared" si="112"/>
        <v>0.01</v>
      </c>
      <c r="U108" s="14">
        <f t="shared" si="113"/>
        <v>1.6064292160374357E-3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7.0964292160374358E-3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5083.333333333333</v>
      </c>
      <c r="AX108" s="1">
        <f t="shared" si="120"/>
        <v>4697707.1305208746</v>
      </c>
    </row>
    <row r="109" spans="1:50" x14ac:dyDescent="0.15">
      <c r="C109" s="7">
        <v>4</v>
      </c>
      <c r="D109" s="7">
        <f t="shared" si="121"/>
        <v>11.376060436933299</v>
      </c>
      <c r="E109" s="10">
        <f t="shared" si="122"/>
        <v>6.8332361125161301</v>
      </c>
      <c r="F109" s="7" t="s">
        <v>83</v>
      </c>
      <c r="G109" s="1">
        <v>5</v>
      </c>
      <c r="H109" s="9">
        <f t="shared" si="103"/>
        <v>11.376060436933299</v>
      </c>
      <c r="I109" s="9">
        <f t="shared" si="104"/>
        <v>284.52606043693328</v>
      </c>
      <c r="J109" s="9">
        <f t="shared" si="105"/>
        <v>7.2472923653329496E-2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2.2782516361461287</v>
      </c>
      <c r="O109" s="9">
        <f t="shared" si="123"/>
        <v>0.76779818918312959</v>
      </c>
      <c r="P109" s="9">
        <f t="shared" si="108"/>
        <v>5.5644579545833586E-2</v>
      </c>
      <c r="Q109" s="12">
        <f t="shared" si="109"/>
        <v>1.6693373863750076E-2</v>
      </c>
      <c r="R109" s="9">
        <f t="shared" si="110"/>
        <v>0.19436706250000002</v>
      </c>
      <c r="S109" s="13">
        <f t="shared" si="111"/>
        <v>8.5885816501188691E-2</v>
      </c>
      <c r="T109" s="2">
        <f t="shared" si="112"/>
        <v>0.01</v>
      </c>
      <c r="U109" s="14">
        <f t="shared" si="113"/>
        <v>8.5885816501188696E-4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6.3488581650118867E-3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5083.333333333333</v>
      </c>
      <c r="AX109" s="1">
        <f t="shared" si="120"/>
        <v>4202828.6853111172</v>
      </c>
    </row>
    <row r="110" spans="1:50" x14ac:dyDescent="0.15">
      <c r="C110" s="7">
        <v>5</v>
      </c>
      <c r="D110" s="7">
        <f t="shared" si="121"/>
        <v>16.398817114516099</v>
      </c>
      <c r="E110" s="10">
        <f t="shared" si="122"/>
        <v>11.376060436933299</v>
      </c>
      <c r="F110" s="7" t="s">
        <v>85</v>
      </c>
      <c r="G110" s="1">
        <v>6</v>
      </c>
      <c r="H110" s="9">
        <f t="shared" si="103"/>
        <v>16.398817114516099</v>
      </c>
      <c r="I110" s="9">
        <f t="shared" si="104"/>
        <v>289.54881711451605</v>
      </c>
      <c r="J110" s="9">
        <f t="shared" si="105"/>
        <v>0.13121544484715805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1.3600438179706296</v>
      </c>
      <c r="P110" s="9">
        <f t="shared" si="108"/>
        <v>0.1784587545866434</v>
      </c>
      <c r="Q110" s="12">
        <f t="shared" si="109"/>
        <v>5.3537626375993019E-2</v>
      </c>
      <c r="R110" s="9">
        <f t="shared" si="110"/>
        <v>0.19436706250000002</v>
      </c>
      <c r="S110" s="13">
        <f t="shared" si="111"/>
        <v>0.27544598188282549</v>
      </c>
      <c r="T110" s="2">
        <f t="shared" si="112"/>
        <v>0.01</v>
      </c>
      <c r="U110" s="14">
        <f t="shared" si="113"/>
        <v>2.7544598188282551E-3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8.2444598188282543E-3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5083.333333333333</v>
      </c>
      <c r="AX110" s="1">
        <f t="shared" si="120"/>
        <v>5457682.5187905906</v>
      </c>
    </row>
    <row r="111" spans="1:50" x14ac:dyDescent="0.15">
      <c r="C111" s="7">
        <v>6</v>
      </c>
      <c r="D111" s="7">
        <f t="shared" si="121"/>
        <v>20.472330243666701</v>
      </c>
      <c r="E111" s="10">
        <f t="shared" si="122"/>
        <v>16.398817114516099</v>
      </c>
      <c r="F111" s="7" t="s">
        <v>83</v>
      </c>
      <c r="G111" s="1">
        <v>7</v>
      </c>
      <c r="H111" s="9">
        <f t="shared" si="103"/>
        <v>20.472330243666701</v>
      </c>
      <c r="I111" s="9">
        <f t="shared" si="104"/>
        <v>293.62233024366668</v>
      </c>
      <c r="J111" s="9">
        <f t="shared" si="105"/>
        <v>0.20921545561546395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1.8294752717173197</v>
      </c>
      <c r="P111" s="9">
        <f t="shared" si="108"/>
        <v>0.38275450250956378</v>
      </c>
      <c r="Q111" s="12">
        <f t="shared" si="109"/>
        <v>0.11482635075286912</v>
      </c>
      <c r="R111" s="9">
        <f t="shared" si="110"/>
        <v>0.19436706250000002</v>
      </c>
      <c r="S111" s="13">
        <f t="shared" si="111"/>
        <v>0.59077062376692091</v>
      </c>
      <c r="T111" s="2">
        <f t="shared" si="112"/>
        <v>0.01</v>
      </c>
      <c r="U111" s="14">
        <f t="shared" si="113"/>
        <v>5.9077062376692094E-3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1.585770623766921E-2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5083.333333333333</v>
      </c>
      <c r="AX111" s="1">
        <f t="shared" si="120"/>
        <v>10497513.242019072</v>
      </c>
    </row>
    <row r="112" spans="1:50" x14ac:dyDescent="0.15">
      <c r="C112" s="7">
        <v>7</v>
      </c>
      <c r="D112" s="7">
        <f t="shared" si="121"/>
        <v>23.823756670322599</v>
      </c>
      <c r="E112" s="10">
        <f t="shared" si="122"/>
        <v>20.472330243666701</v>
      </c>
      <c r="F112" s="7" t="s">
        <v>83</v>
      </c>
      <c r="G112" s="1">
        <v>8</v>
      </c>
      <c r="H112" s="9">
        <f t="shared" si="103"/>
        <v>23.823756670322599</v>
      </c>
      <c r="I112" s="9">
        <f t="shared" si="104"/>
        <v>296.97375667032259</v>
      </c>
      <c r="J112" s="9">
        <f t="shared" si="105"/>
        <v>0.30417231042946868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2.0946109775410893</v>
      </c>
      <c r="P112" s="9">
        <f t="shared" si="108"/>
        <v>0.63712266048960109</v>
      </c>
      <c r="Q112" s="12">
        <f t="shared" si="109"/>
        <v>0.19113679814688031</v>
      </c>
      <c r="R112" s="9">
        <f t="shared" si="110"/>
        <v>0.19436706250000002</v>
      </c>
      <c r="S112" s="13">
        <f t="shared" si="111"/>
        <v>0.9833805979697835</v>
      </c>
      <c r="T112" s="2">
        <f t="shared" si="112"/>
        <v>0.01</v>
      </c>
      <c r="U112" s="14">
        <f t="shared" si="113"/>
        <v>9.833805979697836E-3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1.9783805979697838E-2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5083.333333333333</v>
      </c>
      <c r="AX112" s="1">
        <f t="shared" si="120"/>
        <v>13096519.896180104</v>
      </c>
    </row>
    <row r="113" spans="1:53" x14ac:dyDescent="0.15">
      <c r="C113" s="7">
        <v>8</v>
      </c>
      <c r="D113" s="7">
        <f t="shared" si="121"/>
        <v>23.684051976128998</v>
      </c>
      <c r="E113" s="10">
        <f t="shared" si="122"/>
        <v>23.823756670322599</v>
      </c>
      <c r="F113" s="7" t="s">
        <v>83</v>
      </c>
      <c r="G113" s="1">
        <v>9</v>
      </c>
      <c r="H113" s="9">
        <f t="shared" si="103"/>
        <v>23.684051976128998</v>
      </c>
      <c r="I113" s="9">
        <f t="shared" si="104"/>
        <v>296.83405197612899</v>
      </c>
      <c r="J113" s="9">
        <f t="shared" si="105"/>
        <v>0.29951464649341925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2.1053785253848218</v>
      </c>
      <c r="P113" s="9">
        <f t="shared" si="108"/>
        <v>0.63059170476547122</v>
      </c>
      <c r="Q113" s="12">
        <f t="shared" si="109"/>
        <v>0.18917751142964137</v>
      </c>
      <c r="R113" s="9">
        <f t="shared" si="110"/>
        <v>0.19436706250000002</v>
      </c>
      <c r="S113" s="13">
        <f t="shared" si="111"/>
        <v>0.97330025466450287</v>
      </c>
      <c r="T113" s="2">
        <f t="shared" si="112"/>
        <v>0.01</v>
      </c>
      <c r="U113" s="14">
        <f t="shared" si="113"/>
        <v>9.7330025466450289E-3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1.9683002546645029E-2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5083.333333333333</v>
      </c>
      <c r="AX113" s="1">
        <f t="shared" si="120"/>
        <v>13029789.856068807</v>
      </c>
    </row>
    <row r="114" spans="1:53" x14ac:dyDescent="0.15">
      <c r="C114" s="7">
        <v>9</v>
      </c>
      <c r="D114" s="7">
        <f t="shared" si="121"/>
        <v>17.755723489000001</v>
      </c>
      <c r="E114" s="10">
        <f t="shared" si="122"/>
        <v>23.684051976128998</v>
      </c>
      <c r="F114" s="7" t="s">
        <v>83</v>
      </c>
      <c r="G114" s="1">
        <v>10</v>
      </c>
      <c r="H114" s="9">
        <f t="shared" si="103"/>
        <v>17.755723489000001</v>
      </c>
      <c r="I114" s="9">
        <f t="shared" si="104"/>
        <v>290.90572348899997</v>
      </c>
      <c r="J114" s="9">
        <f t="shared" si="105"/>
        <v>0.15349886002036806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2.1226770289526842</v>
      </c>
      <c r="P114" s="9">
        <f t="shared" si="108"/>
        <v>0.32582850413565884</v>
      </c>
      <c r="Q114" s="12">
        <f t="shared" si="109"/>
        <v>9.7748551240697645E-2</v>
      </c>
      <c r="R114" s="9">
        <f t="shared" si="110"/>
        <v>0.19436706250000002</v>
      </c>
      <c r="S114" s="13">
        <f t="shared" si="111"/>
        <v>0.5029069739668347</v>
      </c>
      <c r="T114" s="2">
        <f t="shared" si="112"/>
        <v>0.01</v>
      </c>
      <c r="U114" s="14">
        <f t="shared" si="113"/>
        <v>5.0290697396683471E-3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1.4979069739668349E-2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5083.333333333333</v>
      </c>
      <c r="AX114" s="1">
        <f t="shared" si="120"/>
        <v>9915871.8536336999</v>
      </c>
    </row>
    <row r="115" spans="1:53" x14ac:dyDescent="0.15">
      <c r="C115" s="7">
        <v>10</v>
      </c>
      <c r="D115" s="7">
        <f t="shared" si="121"/>
        <v>10.309062118967701</v>
      </c>
      <c r="E115" s="10">
        <f t="shared" si="122"/>
        <v>17.755723489000001</v>
      </c>
      <c r="F115" s="7" t="s">
        <v>83</v>
      </c>
      <c r="G115" s="1">
        <v>11</v>
      </c>
      <c r="H115" s="9">
        <f t="shared" si="103"/>
        <v>10.309062118967701</v>
      </c>
      <c r="I115" s="9">
        <f t="shared" si="104"/>
        <v>283.45906211896767</v>
      </c>
      <c r="J115" s="9">
        <f t="shared" si="105"/>
        <v>6.3713586456616275E-2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1.7070060985761741</v>
      </c>
      <c r="O115" s="9">
        <f t="shared" si="123"/>
        <v>0.73773263457418459</v>
      </c>
      <c r="P115" s="9">
        <f t="shared" si="108"/>
        <v>4.7003591994809614E-2</v>
      </c>
      <c r="Q115" s="12">
        <f t="shared" si="109"/>
        <v>1.4101077598442884E-2</v>
      </c>
      <c r="R115" s="9">
        <f t="shared" si="110"/>
        <v>0.19436706250000002</v>
      </c>
      <c r="S115" s="13">
        <f t="shared" si="111"/>
        <v>7.2548699440487155E-2</v>
      </c>
      <c r="T115" s="2">
        <f t="shared" si="112"/>
        <v>0.01</v>
      </c>
      <c r="U115" s="14">
        <f t="shared" si="113"/>
        <v>7.2548699440487161E-4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6.2154869944048719E-3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5083.333333333333</v>
      </c>
      <c r="AX115" s="1">
        <f t="shared" si="120"/>
        <v>4114539.39500853</v>
      </c>
    </row>
    <row r="116" spans="1:53" x14ac:dyDescent="0.15">
      <c r="C116" s="7">
        <v>11</v>
      </c>
      <c r="D116" s="7">
        <f t="shared" si="121"/>
        <v>6.6645395018666704</v>
      </c>
      <c r="E116" s="10">
        <f t="shared" si="122"/>
        <v>10.309062118967701</v>
      </c>
      <c r="F116" s="7" t="s">
        <v>85</v>
      </c>
      <c r="G116" s="1">
        <v>12</v>
      </c>
      <c r="H116" s="9">
        <f t="shared" si="103"/>
        <v>6.6645395018666704</v>
      </c>
      <c r="I116" s="9">
        <f t="shared" si="104"/>
        <v>279.81453950186665</v>
      </c>
      <c r="J116" s="9">
        <f t="shared" si="105"/>
        <v>4.0731348209425533E-2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1.3386192509127086</v>
      </c>
      <c r="P116" s="9">
        <f t="shared" si="108"/>
        <v>5.4523766828765904E-2</v>
      </c>
      <c r="Q116" s="12">
        <f t="shared" si="109"/>
        <v>1.6357130048629771E-2</v>
      </c>
      <c r="R116" s="9">
        <f t="shared" si="110"/>
        <v>0.19436706250000002</v>
      </c>
      <c r="S116" s="13">
        <f t="shared" si="111"/>
        <v>8.4155874139579437E-2</v>
      </c>
      <c r="T116" s="2">
        <f t="shared" si="112"/>
        <v>0.01</v>
      </c>
      <c r="U116" s="14">
        <f t="shared" si="113"/>
        <v>8.4155874139579443E-4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6.3315587413957947E-3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5083.333333333333</v>
      </c>
      <c r="AX116" s="1">
        <f t="shared" si="120"/>
        <v>4191376.7813744787</v>
      </c>
      <c r="AY116" s="1">
        <f>SUM(AX105:AX116)</f>
        <v>81019319.931520149</v>
      </c>
    </row>
    <row r="117" spans="1:53" x14ac:dyDescent="0.15">
      <c r="C117" s="7">
        <v>12</v>
      </c>
      <c r="D117" s="7">
        <f t="shared" si="121"/>
        <v>2.8179621888387101</v>
      </c>
      <c r="E117" s="10">
        <f t="shared" si="122"/>
        <v>6.6645395018666704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2.6996779897419398</v>
      </c>
      <c r="E121" s="7"/>
      <c r="F121" s="7"/>
      <c r="G121" s="1">
        <v>1</v>
      </c>
      <c r="H121" s="9">
        <f t="shared" ref="H121:H132" si="124">E122</f>
        <v>2.6996779897419398</v>
      </c>
      <c r="I121" s="9">
        <f t="shared" ref="I121:I132" si="125">H121+273.15</f>
        <v>275.84967798974191</v>
      </c>
      <c r="J121" s="9">
        <f t="shared" ref="J121:J132" si="126">EXP(($C$15*(I121-$C$13))/($C$16*I121*$C$13))</f>
        <v>2.4701084567865066E-2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7.0323987764711847E-3</v>
      </c>
      <c r="Q121" s="12">
        <f t="shared" ref="Q121:Q132" si="130">P121*$B$123</f>
        <v>2.3206915962354913E-3</v>
      </c>
      <c r="R121" s="9">
        <f t="shared" ref="R121:R132" si="131">L121*$B$123</f>
        <v>9.3951000000000007E-2</v>
      </c>
      <c r="S121" s="13">
        <f t="shared" ref="S121:S132" si="132">Q121/R121</f>
        <v>2.4701084567865069E-2</v>
      </c>
      <c r="T121" s="2">
        <f t="shared" ref="T121:T132" si="133">$B$122/100</f>
        <v>0.01</v>
      </c>
      <c r="U121" s="14">
        <f t="shared" ref="U121:U132" si="134">S121*T121</f>
        <v>2.4701084567865068E-4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5.7370108456786511E-3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166.66666666666666</v>
      </c>
      <c r="AX121" s="1">
        <f t="shared" ref="AX121:AX132" si="141">AW121*10000*AV121*0.67*AU121*AT121</f>
        <v>60188.099499129639</v>
      </c>
      <c r="AZ121" s="1">
        <f t="shared" ref="AZ121:AZ132" si="142">$E$9/12</f>
        <v>15.5</v>
      </c>
      <c r="BA121" s="1">
        <f t="shared" ref="BA121:BA132" si="143">AZ121*10000*AV121*0.67*AU121*AT121</f>
        <v>5597.4932534190566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2.16625777419355</v>
      </c>
      <c r="E122" s="10">
        <f t="shared" ref="E122:E133" si="145">D121</f>
        <v>2.6996779897419398</v>
      </c>
      <c r="F122" s="7" t="s">
        <v>83</v>
      </c>
      <c r="G122" s="1">
        <v>2</v>
      </c>
      <c r="H122" s="9">
        <f t="shared" si="124"/>
        <v>2.16625777419355</v>
      </c>
      <c r="I122" s="9">
        <f t="shared" si="125"/>
        <v>275.3162577741935</v>
      </c>
      <c r="J122" s="9">
        <f t="shared" si="126"/>
        <v>2.3068291124293028E-2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0.5623676012235288</v>
      </c>
      <c r="P122" s="9">
        <f t="shared" si="129"/>
        <v>1.2972859543894691E-2</v>
      </c>
      <c r="Q122" s="12">
        <f t="shared" si="130"/>
        <v>4.2810436494852486E-3</v>
      </c>
      <c r="R122" s="9">
        <f t="shared" si="131"/>
        <v>9.3951000000000007E-2</v>
      </c>
      <c r="S122" s="13">
        <f t="shared" si="132"/>
        <v>4.5566770438688765E-2</v>
      </c>
      <c r="T122" s="2">
        <f t="shared" si="133"/>
        <v>0.01</v>
      </c>
      <c r="U122" s="14">
        <f t="shared" si="134"/>
        <v>4.5566770438688767E-4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5.9456677043868882E-3</v>
      </c>
      <c r="AU122" s="9">
        <f t="shared" si="138"/>
        <v>28.47</v>
      </c>
      <c r="AV122" s="1">
        <f t="shared" si="139"/>
        <v>0.33</v>
      </c>
      <c r="AW122" s="1">
        <f t="shared" si="140"/>
        <v>166.66666666666666</v>
      </c>
      <c r="AX122" s="1">
        <f t="shared" si="141"/>
        <v>62377.1592919252</v>
      </c>
      <c r="AZ122" s="1">
        <f t="shared" si="142"/>
        <v>15.5</v>
      </c>
      <c r="BA122" s="1">
        <f t="shared" si="143"/>
        <v>5801.0758141490433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2.16793397478571</v>
      </c>
      <c r="E123" s="10">
        <f t="shared" si="145"/>
        <v>2.16625777419355</v>
      </c>
      <c r="F123" s="7" t="s">
        <v>83</v>
      </c>
      <c r="G123" s="1">
        <v>3</v>
      </c>
      <c r="H123" s="9">
        <f t="shared" si="124"/>
        <v>2.16793397478571</v>
      </c>
      <c r="I123" s="9">
        <f t="shared" si="125"/>
        <v>275.31793397478566</v>
      </c>
      <c r="J123" s="9">
        <f t="shared" si="126"/>
        <v>2.3073258620844066E-2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0.83409474167963404</v>
      </c>
      <c r="P123" s="9">
        <f t="shared" si="129"/>
        <v>1.9245283689060321E-2</v>
      </c>
      <c r="Q123" s="12">
        <f t="shared" si="130"/>
        <v>6.3509436173899061E-3</v>
      </c>
      <c r="R123" s="9">
        <f t="shared" si="131"/>
        <v>9.3951000000000007E-2</v>
      </c>
      <c r="S123" s="13">
        <f t="shared" si="132"/>
        <v>6.7598467471234006E-2</v>
      </c>
      <c r="T123" s="2">
        <f t="shared" si="133"/>
        <v>0.01</v>
      </c>
      <c r="U123" s="14">
        <f t="shared" si="134"/>
        <v>6.7598467471234006E-4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6.16598467471234E-3</v>
      </c>
      <c r="AU123" s="9">
        <f t="shared" si="138"/>
        <v>28.47</v>
      </c>
      <c r="AV123" s="1">
        <f t="shared" si="139"/>
        <v>0.33</v>
      </c>
      <c r="AW123" s="1">
        <f t="shared" si="140"/>
        <v>166.66666666666666</v>
      </c>
      <c r="AX123" s="1">
        <f t="shared" si="141"/>
        <v>64688.547589418726</v>
      </c>
      <c r="AZ123" s="1">
        <f t="shared" si="142"/>
        <v>15.5</v>
      </c>
      <c r="BA123" s="1">
        <f t="shared" si="143"/>
        <v>6016.0349258159422</v>
      </c>
    </row>
    <row r="124" spans="1:53" x14ac:dyDescent="0.15">
      <c r="C124" s="7">
        <v>3</v>
      </c>
      <c r="D124" s="7">
        <f t="shared" si="144"/>
        <v>6.8332361125161301</v>
      </c>
      <c r="E124" s="10">
        <f t="shared" si="145"/>
        <v>2.16793397478571</v>
      </c>
      <c r="F124" s="7" t="s">
        <v>83</v>
      </c>
      <c r="G124" s="1">
        <v>4</v>
      </c>
      <c r="H124" s="9">
        <f t="shared" si="124"/>
        <v>6.8332361125161301</v>
      </c>
      <c r="I124" s="9">
        <f t="shared" si="125"/>
        <v>279.98323611251612</v>
      </c>
      <c r="J124" s="9">
        <f t="shared" si="126"/>
        <v>4.1594345254979771E-2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1.0995494579905736</v>
      </c>
      <c r="P124" s="9">
        <f t="shared" si="129"/>
        <v>4.5735039780585796E-2</v>
      </c>
      <c r="Q124" s="12">
        <f t="shared" si="130"/>
        <v>1.5092563127593312E-2</v>
      </c>
      <c r="R124" s="9">
        <f t="shared" si="131"/>
        <v>9.3951000000000007E-2</v>
      </c>
      <c r="S124" s="13">
        <f t="shared" si="132"/>
        <v>0.16064292160374355</v>
      </c>
      <c r="T124" s="2">
        <f t="shared" si="133"/>
        <v>0.01</v>
      </c>
      <c r="U124" s="14">
        <f t="shared" si="134"/>
        <v>1.6064292160374355E-3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7.0964292160374358E-3</v>
      </c>
      <c r="AU124" s="9">
        <f t="shared" si="138"/>
        <v>28.47</v>
      </c>
      <c r="AV124" s="1">
        <f t="shared" si="139"/>
        <v>0.33</v>
      </c>
      <c r="AW124" s="1">
        <f t="shared" si="140"/>
        <v>166.66666666666666</v>
      </c>
      <c r="AX124" s="1">
        <f t="shared" si="141"/>
        <v>74450.022709145866</v>
      </c>
      <c r="AZ124" s="1">
        <f t="shared" si="142"/>
        <v>15.5</v>
      </c>
      <c r="BA124" s="1">
        <f t="shared" si="143"/>
        <v>6923.8521119505658</v>
      </c>
    </row>
    <row r="125" spans="1:53" x14ac:dyDescent="0.15">
      <c r="C125" s="7">
        <v>4</v>
      </c>
      <c r="D125" s="7">
        <f t="shared" si="144"/>
        <v>11.376060436933299</v>
      </c>
      <c r="E125" s="10">
        <f t="shared" si="145"/>
        <v>6.8332361125161301</v>
      </c>
      <c r="F125" s="7" t="s">
        <v>83</v>
      </c>
      <c r="G125" s="1">
        <v>5</v>
      </c>
      <c r="H125" s="9">
        <f t="shared" si="124"/>
        <v>11.376060436933299</v>
      </c>
      <c r="I125" s="9">
        <f t="shared" si="125"/>
        <v>284.52606043693328</v>
      </c>
      <c r="J125" s="9">
        <f t="shared" si="126"/>
        <v>7.2472923653329496E-2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1.0011236972994884</v>
      </c>
      <c r="O125" s="9">
        <f t="shared" si="146"/>
        <v>0.33739072091049938</v>
      </c>
      <c r="P125" s="9">
        <f t="shared" si="129"/>
        <v>2.4451691957888422E-2</v>
      </c>
      <c r="Q125" s="12">
        <f t="shared" si="130"/>
        <v>8.0690583461031796E-3</v>
      </c>
      <c r="R125" s="9">
        <f t="shared" si="131"/>
        <v>9.3951000000000007E-2</v>
      </c>
      <c r="S125" s="13">
        <f t="shared" si="132"/>
        <v>8.5885816501188691E-2</v>
      </c>
      <c r="T125" s="2">
        <f t="shared" si="133"/>
        <v>0.01</v>
      </c>
      <c r="U125" s="14">
        <f t="shared" si="134"/>
        <v>8.5885816501188696E-4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6.3488581650118867E-3</v>
      </c>
      <c r="AU125" s="9">
        <f t="shared" si="138"/>
        <v>28.47</v>
      </c>
      <c r="AV125" s="1">
        <f t="shared" si="139"/>
        <v>0.33</v>
      </c>
      <c r="AW125" s="1">
        <f t="shared" si="140"/>
        <v>166.66666666666666</v>
      </c>
      <c r="AX125" s="1">
        <f t="shared" si="141"/>
        <v>66607.109036481881</v>
      </c>
      <c r="AZ125" s="1">
        <f t="shared" si="142"/>
        <v>15.5</v>
      </c>
      <c r="BA125" s="1">
        <f t="shared" si="143"/>
        <v>6194.4611403928147</v>
      </c>
    </row>
    <row r="126" spans="1:53" x14ac:dyDescent="0.15">
      <c r="C126" s="7">
        <v>5</v>
      </c>
      <c r="D126" s="7">
        <f t="shared" si="144"/>
        <v>16.398817114516099</v>
      </c>
      <c r="E126" s="10">
        <f t="shared" si="145"/>
        <v>11.376060436933299</v>
      </c>
      <c r="F126" s="7" t="s">
        <v>85</v>
      </c>
      <c r="G126" s="1">
        <v>6</v>
      </c>
      <c r="H126" s="9">
        <f t="shared" si="124"/>
        <v>16.398817114516099</v>
      </c>
      <c r="I126" s="9">
        <f t="shared" si="125"/>
        <v>289.54881711451605</v>
      </c>
      <c r="J126" s="9">
        <f t="shared" si="126"/>
        <v>0.13121544484715805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0.5976390289526109</v>
      </c>
      <c r="P126" s="9">
        <f t="shared" si="129"/>
        <v>7.8419471042040403E-2</v>
      </c>
      <c r="Q126" s="12">
        <f t="shared" si="130"/>
        <v>2.5878425443873334E-2</v>
      </c>
      <c r="R126" s="9">
        <f t="shared" si="131"/>
        <v>9.3951000000000007E-2</v>
      </c>
      <c r="S126" s="13">
        <f t="shared" si="132"/>
        <v>0.27544598188282543</v>
      </c>
      <c r="T126" s="2">
        <f t="shared" si="133"/>
        <v>0.01</v>
      </c>
      <c r="U126" s="14">
        <f t="shared" si="134"/>
        <v>2.7544598188282542E-3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8.2444598188282543E-3</v>
      </c>
      <c r="AU126" s="9">
        <f t="shared" si="138"/>
        <v>28.47</v>
      </c>
      <c r="AV126" s="1">
        <f t="shared" si="139"/>
        <v>0.33</v>
      </c>
      <c r="AW126" s="1">
        <f t="shared" si="140"/>
        <v>166.66666666666666</v>
      </c>
      <c r="AX126" s="1">
        <f t="shared" si="141"/>
        <v>86494.235628991883</v>
      </c>
      <c r="AZ126" s="1">
        <f t="shared" si="142"/>
        <v>15.5</v>
      </c>
      <c r="BA126" s="1">
        <f t="shared" si="143"/>
        <v>8043.9639134962454</v>
      </c>
    </row>
    <row r="127" spans="1:53" x14ac:dyDescent="0.15">
      <c r="C127" s="7">
        <v>6</v>
      </c>
      <c r="D127" s="7">
        <f t="shared" si="144"/>
        <v>20.472330243666701</v>
      </c>
      <c r="E127" s="10">
        <f t="shared" si="145"/>
        <v>16.398817114516099</v>
      </c>
      <c r="F127" s="7" t="s">
        <v>83</v>
      </c>
      <c r="G127" s="1">
        <v>7</v>
      </c>
      <c r="H127" s="9">
        <f t="shared" si="124"/>
        <v>20.472330243666701</v>
      </c>
      <c r="I127" s="9">
        <f t="shared" si="125"/>
        <v>293.62233024366668</v>
      </c>
      <c r="J127" s="9">
        <f t="shared" si="126"/>
        <v>0.20921545561546395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0.80391955791057057</v>
      </c>
      <c r="P127" s="9">
        <f t="shared" si="129"/>
        <v>0.16819239658644239</v>
      </c>
      <c r="Q127" s="12">
        <f t="shared" si="130"/>
        <v>5.550349087352599E-2</v>
      </c>
      <c r="R127" s="9">
        <f t="shared" si="131"/>
        <v>9.3951000000000007E-2</v>
      </c>
      <c r="S127" s="13">
        <f t="shared" si="132"/>
        <v>0.59077062376692091</v>
      </c>
      <c r="T127" s="2">
        <f t="shared" si="133"/>
        <v>0.01</v>
      </c>
      <c r="U127" s="14">
        <f t="shared" si="134"/>
        <v>5.9077062376692094E-3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1.585770623766921E-2</v>
      </c>
      <c r="AU127" s="9">
        <f t="shared" si="138"/>
        <v>28.47</v>
      </c>
      <c r="AV127" s="1">
        <f t="shared" si="139"/>
        <v>0.33</v>
      </c>
      <c r="AW127" s="1">
        <f t="shared" si="140"/>
        <v>166.66666666666666</v>
      </c>
      <c r="AX127" s="1">
        <f t="shared" si="141"/>
        <v>166366.28839210403</v>
      </c>
      <c r="AZ127" s="1">
        <f t="shared" si="142"/>
        <v>15.5</v>
      </c>
      <c r="BA127" s="1">
        <f t="shared" si="143"/>
        <v>15472.064820465675</v>
      </c>
    </row>
    <row r="128" spans="1:53" x14ac:dyDescent="0.15">
      <c r="C128" s="7">
        <v>7</v>
      </c>
      <c r="D128" s="7">
        <f t="shared" si="144"/>
        <v>23.823756670322599</v>
      </c>
      <c r="E128" s="10">
        <f t="shared" si="145"/>
        <v>20.472330243666701</v>
      </c>
      <c r="F128" s="7" t="s">
        <v>83</v>
      </c>
      <c r="G128" s="1">
        <v>8</v>
      </c>
      <c r="H128" s="9">
        <f t="shared" si="124"/>
        <v>23.823756670322599</v>
      </c>
      <c r="I128" s="9">
        <f t="shared" si="125"/>
        <v>296.97375667032259</v>
      </c>
      <c r="J128" s="9">
        <f t="shared" si="126"/>
        <v>0.30417231042946868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0.92042716132412827</v>
      </c>
      <c r="P128" s="9">
        <f t="shared" si="129"/>
        <v>0.2799684562419974</v>
      </c>
      <c r="Q128" s="12">
        <f t="shared" si="130"/>
        <v>9.2389590559859153E-2</v>
      </c>
      <c r="R128" s="9">
        <f t="shared" si="131"/>
        <v>9.3951000000000007E-2</v>
      </c>
      <c r="S128" s="13">
        <f t="shared" si="132"/>
        <v>0.98338059796978372</v>
      </c>
      <c r="T128" s="2">
        <f t="shared" si="133"/>
        <v>0.01</v>
      </c>
      <c r="U128" s="14">
        <f t="shared" si="134"/>
        <v>9.8338059796978378E-3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1.9783805979697838E-2</v>
      </c>
      <c r="AU128" s="9">
        <f t="shared" si="138"/>
        <v>28.47</v>
      </c>
      <c r="AV128" s="1">
        <f t="shared" si="139"/>
        <v>0.33</v>
      </c>
      <c r="AW128" s="1">
        <f t="shared" si="140"/>
        <v>166.66666666666666</v>
      </c>
      <c r="AX128" s="1">
        <f t="shared" si="141"/>
        <v>207555.76637517606</v>
      </c>
      <c r="AZ128" s="1">
        <f t="shared" si="142"/>
        <v>15.5</v>
      </c>
      <c r="BA128" s="1">
        <f t="shared" si="143"/>
        <v>19302.686272891373</v>
      </c>
    </row>
    <row r="129" spans="1:54" x14ac:dyDescent="0.15">
      <c r="C129" s="7">
        <v>8</v>
      </c>
      <c r="D129" s="7">
        <f t="shared" si="144"/>
        <v>23.684051976128998</v>
      </c>
      <c r="E129" s="10">
        <f t="shared" si="145"/>
        <v>23.823756670322599</v>
      </c>
      <c r="F129" s="7" t="s">
        <v>83</v>
      </c>
      <c r="G129" s="1">
        <v>9</v>
      </c>
      <c r="H129" s="9">
        <f t="shared" si="124"/>
        <v>23.684051976128998</v>
      </c>
      <c r="I129" s="9">
        <f t="shared" si="125"/>
        <v>296.83405197612899</v>
      </c>
      <c r="J129" s="9">
        <f t="shared" si="126"/>
        <v>0.29951464649341925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0.92515870508213094</v>
      </c>
      <c r="P129" s="9">
        <f t="shared" si="129"/>
        <v>0.27709858250298397</v>
      </c>
      <c r="Q129" s="12">
        <f t="shared" si="130"/>
        <v>9.144253222598471E-2</v>
      </c>
      <c r="R129" s="9">
        <f t="shared" si="131"/>
        <v>9.3951000000000007E-2</v>
      </c>
      <c r="S129" s="13">
        <f t="shared" si="132"/>
        <v>0.97330025466450276</v>
      </c>
      <c r="T129" s="2">
        <f t="shared" si="133"/>
        <v>0.01</v>
      </c>
      <c r="U129" s="14">
        <f t="shared" si="134"/>
        <v>9.7330025466450271E-3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1.9683002546645026E-2</v>
      </c>
      <c r="AU129" s="9">
        <f t="shared" si="138"/>
        <v>28.47</v>
      </c>
      <c r="AV129" s="1">
        <f t="shared" si="139"/>
        <v>0.33</v>
      </c>
      <c r="AW129" s="1">
        <f t="shared" si="140"/>
        <v>166.66666666666666</v>
      </c>
      <c r="AX129" s="1">
        <f t="shared" si="141"/>
        <v>206498.21790234957</v>
      </c>
      <c r="AZ129" s="1">
        <f t="shared" si="142"/>
        <v>15.5</v>
      </c>
      <c r="BA129" s="1">
        <f t="shared" si="143"/>
        <v>19204.334264918511</v>
      </c>
    </row>
    <row r="130" spans="1:54" x14ac:dyDescent="0.15">
      <c r="C130" s="7">
        <v>9</v>
      </c>
      <c r="D130" s="7">
        <f t="shared" si="144"/>
        <v>17.755723489000001</v>
      </c>
      <c r="E130" s="10">
        <f t="shared" si="145"/>
        <v>23.684051976128998</v>
      </c>
      <c r="F130" s="7" t="s">
        <v>83</v>
      </c>
      <c r="G130" s="1">
        <v>10</v>
      </c>
      <c r="H130" s="9">
        <f t="shared" si="124"/>
        <v>17.755723489000001</v>
      </c>
      <c r="I130" s="9">
        <f t="shared" si="125"/>
        <v>290.90572348899997</v>
      </c>
      <c r="J130" s="9">
        <f t="shared" si="126"/>
        <v>0.15349886002036806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0.93276012257914709</v>
      </c>
      <c r="P130" s="9">
        <f t="shared" si="129"/>
        <v>0.14317761548835783</v>
      </c>
      <c r="Q130" s="12">
        <f t="shared" si="130"/>
        <v>4.7248613111158085E-2</v>
      </c>
      <c r="R130" s="9">
        <f t="shared" si="131"/>
        <v>9.3951000000000007E-2</v>
      </c>
      <c r="S130" s="13">
        <f t="shared" si="132"/>
        <v>0.50290697396683459</v>
      </c>
      <c r="T130" s="2">
        <f t="shared" si="133"/>
        <v>0.01</v>
      </c>
      <c r="U130" s="14">
        <f t="shared" si="134"/>
        <v>5.0290697396683463E-3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1.4979069739668345E-2</v>
      </c>
      <c r="AU130" s="9">
        <f t="shared" si="138"/>
        <v>28.47</v>
      </c>
      <c r="AV130" s="1">
        <f t="shared" si="139"/>
        <v>0.33</v>
      </c>
      <c r="AW130" s="1">
        <f t="shared" si="140"/>
        <v>166.66666666666666</v>
      </c>
      <c r="AX130" s="1">
        <f t="shared" si="141"/>
        <v>157148.34155745985</v>
      </c>
      <c r="AZ130" s="1">
        <f t="shared" si="142"/>
        <v>15.5</v>
      </c>
      <c r="BA130" s="1">
        <f t="shared" si="143"/>
        <v>14614.795764843766</v>
      </c>
    </row>
    <row r="131" spans="1:54" x14ac:dyDescent="0.15">
      <c r="C131" s="7">
        <v>10</v>
      </c>
      <c r="D131" s="7">
        <f t="shared" si="144"/>
        <v>10.309062118967701</v>
      </c>
      <c r="E131" s="10">
        <f t="shared" si="145"/>
        <v>17.755723489000001</v>
      </c>
      <c r="F131" s="7" t="s">
        <v>83</v>
      </c>
      <c r="G131" s="1">
        <v>11</v>
      </c>
      <c r="H131" s="9">
        <f t="shared" si="124"/>
        <v>10.309062118967701</v>
      </c>
      <c r="I131" s="9">
        <f t="shared" si="125"/>
        <v>283.45906211896767</v>
      </c>
      <c r="J131" s="9">
        <f t="shared" si="126"/>
        <v>6.3713586456616275E-2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0.75010338173624969</v>
      </c>
      <c r="O131" s="9">
        <f t="shared" si="146"/>
        <v>0.32417912535453941</v>
      </c>
      <c r="P131" s="9">
        <f t="shared" si="129"/>
        <v>2.0654614730706691E-2</v>
      </c>
      <c r="Q131" s="12">
        <f t="shared" si="130"/>
        <v>6.8160228611332087E-3</v>
      </c>
      <c r="R131" s="9">
        <f t="shared" si="131"/>
        <v>9.3951000000000007E-2</v>
      </c>
      <c r="S131" s="13">
        <f t="shared" si="132"/>
        <v>7.2548699440487155E-2</v>
      </c>
      <c r="T131" s="2">
        <f t="shared" si="133"/>
        <v>0.01</v>
      </c>
      <c r="U131" s="14">
        <f t="shared" si="134"/>
        <v>7.2548699440487161E-4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6.2154869944048719E-3</v>
      </c>
      <c r="AU131" s="9">
        <f t="shared" si="138"/>
        <v>28.47</v>
      </c>
      <c r="AV131" s="1">
        <f t="shared" si="139"/>
        <v>0.33</v>
      </c>
      <c r="AW131" s="1">
        <f t="shared" si="140"/>
        <v>166.66666666666666</v>
      </c>
      <c r="AX131" s="1">
        <f t="shared" si="141"/>
        <v>65207.886078265423</v>
      </c>
      <c r="AZ131" s="1">
        <f t="shared" si="142"/>
        <v>15.5</v>
      </c>
      <c r="BA131" s="1">
        <f t="shared" si="143"/>
        <v>6064.333405278684</v>
      </c>
    </row>
    <row r="132" spans="1:54" x14ac:dyDescent="0.15">
      <c r="C132" s="7">
        <v>11</v>
      </c>
      <c r="D132" s="7">
        <f t="shared" si="144"/>
        <v>6.6645395018666704</v>
      </c>
      <c r="E132" s="10">
        <f t="shared" si="145"/>
        <v>10.309062118967701</v>
      </c>
      <c r="F132" s="7" t="s">
        <v>85</v>
      </c>
      <c r="G132" s="1">
        <v>12</v>
      </c>
      <c r="H132" s="9">
        <f t="shared" si="124"/>
        <v>6.6645395018666704</v>
      </c>
      <c r="I132" s="9">
        <f t="shared" si="125"/>
        <v>279.81453950186665</v>
      </c>
      <c r="J132" s="9">
        <f t="shared" si="126"/>
        <v>4.0731348209425533E-2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0.58822451062383263</v>
      </c>
      <c r="P132" s="9">
        <f t="shared" si="129"/>
        <v>2.3959177367538255E-2</v>
      </c>
      <c r="Q132" s="12">
        <f t="shared" si="130"/>
        <v>7.9065285312876245E-3</v>
      </c>
      <c r="R132" s="9">
        <f t="shared" si="131"/>
        <v>9.3951000000000007E-2</v>
      </c>
      <c r="S132" s="13">
        <f t="shared" si="132"/>
        <v>8.4155874139579395E-2</v>
      </c>
      <c r="T132" s="2">
        <f t="shared" si="133"/>
        <v>0.01</v>
      </c>
      <c r="U132" s="14">
        <f t="shared" si="134"/>
        <v>8.41558741395794E-4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6.3315587413957939E-3</v>
      </c>
      <c r="AU132" s="9">
        <f t="shared" si="138"/>
        <v>28.47</v>
      </c>
      <c r="AV132" s="1">
        <f t="shared" si="139"/>
        <v>0.33</v>
      </c>
      <c r="AW132" s="1">
        <f t="shared" si="140"/>
        <v>166.66666666666666</v>
      </c>
      <c r="AX132" s="1">
        <f t="shared" si="141"/>
        <v>66425.61740993784</v>
      </c>
      <c r="AY132" s="1">
        <f>SUM(AX121:AX132)</f>
        <v>1284007.2914703859</v>
      </c>
      <c r="AZ132" s="1">
        <f t="shared" si="142"/>
        <v>15.5</v>
      </c>
      <c r="BA132" s="1">
        <f t="shared" si="143"/>
        <v>6177.58241912422</v>
      </c>
      <c r="BB132" s="1">
        <f>SUM(BA121:BA132)</f>
        <v>119412.67810674589</v>
      </c>
    </row>
    <row r="133" spans="1:54" x14ac:dyDescent="0.15">
      <c r="C133" s="7">
        <v>12</v>
      </c>
      <c r="D133" s="7">
        <f t="shared" si="144"/>
        <v>2.8179621888387101</v>
      </c>
      <c r="E133" s="10">
        <f t="shared" si="145"/>
        <v>6.6645395018666704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2.6996779897419398</v>
      </c>
      <c r="E136" s="7"/>
      <c r="F136" s="7"/>
      <c r="G136" s="1">
        <v>1</v>
      </c>
      <c r="H136" s="9">
        <f t="shared" ref="H136:H147" si="147">E137</f>
        <v>2.6996779897419398</v>
      </c>
      <c r="I136" s="9">
        <f t="shared" ref="I136:I147" si="148">H136+273.15</f>
        <v>275.84967798974191</v>
      </c>
      <c r="J136" s="9">
        <f t="shared" ref="J136:J147" si="149">EXP(($C$15*(I136-$C$13))/($C$16*I136*$C$13))</f>
        <v>2.4701084567865066E-2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1.8749306780645129E-2</v>
      </c>
      <c r="Q136" s="12">
        <f t="shared" ref="Q136:Q147" si="153">P136*$B$138</f>
        <v>4.874819762967734E-3</v>
      </c>
      <c r="R136" s="9">
        <f t="shared" ref="R136:R147" si="154">L136*$B$138</f>
        <v>0.19735245833333334</v>
      </c>
      <c r="S136" s="13">
        <f t="shared" ref="S136:S147" si="155">Q136/R136</f>
        <v>2.4701084567865069E-2</v>
      </c>
      <c r="T136" s="2">
        <f t="shared" ref="T136:T147" si="156">$B$137/100</f>
        <v>0.01</v>
      </c>
      <c r="U136" s="14">
        <f t="shared" ref="U136:U147" si="157">S136*T136</f>
        <v>2.4701084567865068E-4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5.7370108456786511E-3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2.16625777419355</v>
      </c>
      <c r="E137" s="10">
        <f t="shared" ref="E137:E148" si="166">D136</f>
        <v>2.6996779897419398</v>
      </c>
      <c r="F137" s="7" t="s">
        <v>83</v>
      </c>
      <c r="G137" s="1">
        <v>2</v>
      </c>
      <c r="H137" s="9">
        <f t="shared" si="147"/>
        <v>2.16625777419355</v>
      </c>
      <c r="I137" s="9">
        <f t="shared" si="148"/>
        <v>275.3162577741935</v>
      </c>
      <c r="J137" s="9">
        <f t="shared" si="149"/>
        <v>2.3068291124293028E-2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1.4993465265526882</v>
      </c>
      <c r="P137" s="9">
        <f t="shared" si="152"/>
        <v>3.4587362170714959E-2</v>
      </c>
      <c r="Q137" s="12">
        <f t="shared" si="153"/>
        <v>8.9927141643858892E-3</v>
      </c>
      <c r="R137" s="9">
        <f t="shared" si="154"/>
        <v>0.19735245833333334</v>
      </c>
      <c r="S137" s="13">
        <f t="shared" si="155"/>
        <v>4.5566770438688758E-2</v>
      </c>
      <c r="T137" s="2">
        <f t="shared" si="156"/>
        <v>0.01</v>
      </c>
      <c r="U137" s="14">
        <f t="shared" si="157"/>
        <v>4.5566770438688762E-4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5.9456677043868873E-3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2.16793397478571</v>
      </c>
      <c r="E138" s="10">
        <f t="shared" si="166"/>
        <v>2.16625777419355</v>
      </c>
      <c r="F138" s="7" t="s">
        <v>83</v>
      </c>
      <c r="G138" s="1">
        <v>3</v>
      </c>
      <c r="H138" s="9">
        <f t="shared" si="147"/>
        <v>2.16793397478571</v>
      </c>
      <c r="I138" s="9">
        <f t="shared" si="148"/>
        <v>275.31793397478566</v>
      </c>
      <c r="J138" s="9">
        <f t="shared" si="149"/>
        <v>2.3073258620844066E-2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2.2238070810486401</v>
      </c>
      <c r="P138" s="9">
        <f t="shared" si="152"/>
        <v>5.1310475903899616E-2</v>
      </c>
      <c r="Q138" s="12">
        <f t="shared" si="153"/>
        <v>1.3340723735013901E-2</v>
      </c>
      <c r="R138" s="9">
        <f t="shared" si="154"/>
        <v>0.19735245833333334</v>
      </c>
      <c r="S138" s="13">
        <f t="shared" si="155"/>
        <v>6.7598467471234019E-2</v>
      </c>
      <c r="T138" s="2">
        <f t="shared" si="156"/>
        <v>0.01</v>
      </c>
      <c r="U138" s="14">
        <f t="shared" si="157"/>
        <v>6.7598467471234017E-4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6.16598467471234E-3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6.8332361125161301</v>
      </c>
      <c r="E139" s="10">
        <f t="shared" si="166"/>
        <v>2.16793397478571</v>
      </c>
      <c r="F139" s="7" t="s">
        <v>83</v>
      </c>
      <c r="G139" s="1">
        <v>4</v>
      </c>
      <c r="H139" s="9">
        <f t="shared" si="147"/>
        <v>6.8332361125161301</v>
      </c>
      <c r="I139" s="9">
        <f t="shared" si="148"/>
        <v>279.98323611251612</v>
      </c>
      <c r="J139" s="9">
        <f t="shared" si="149"/>
        <v>4.1594345254979771E-2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2.9315445218114071</v>
      </c>
      <c r="P139" s="9">
        <f t="shared" si="152"/>
        <v>0.12193567497056824</v>
      </c>
      <c r="Q139" s="12">
        <f t="shared" si="153"/>
        <v>3.1703275492347742E-2</v>
      </c>
      <c r="R139" s="9">
        <f t="shared" si="154"/>
        <v>0.19735245833333334</v>
      </c>
      <c r="S139" s="13">
        <f t="shared" si="155"/>
        <v>0.1606429216037436</v>
      </c>
      <c r="T139" s="2">
        <f t="shared" si="156"/>
        <v>0.01</v>
      </c>
      <c r="U139" s="14">
        <f t="shared" si="157"/>
        <v>1.6064292160374361E-3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7.0964292160374367E-3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11.376060436933299</v>
      </c>
      <c r="E140" s="10">
        <f t="shared" si="166"/>
        <v>6.8332361125161301</v>
      </c>
      <c r="F140" s="7" t="s">
        <v>83</v>
      </c>
      <c r="G140" s="1">
        <v>5</v>
      </c>
      <c r="H140" s="9">
        <f t="shared" si="147"/>
        <v>11.376060436933299</v>
      </c>
      <c r="I140" s="9">
        <f t="shared" si="148"/>
        <v>284.52606043693328</v>
      </c>
      <c r="J140" s="9">
        <f t="shared" si="149"/>
        <v>7.2472923653329496E-2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3.5686567635075055</v>
      </c>
      <c r="P140" s="9">
        <f t="shared" si="152"/>
        <v>0.25863098916661736</v>
      </c>
      <c r="Q140" s="12">
        <f t="shared" si="153"/>
        <v>6.7244057183320521E-2</v>
      </c>
      <c r="R140" s="9">
        <f t="shared" si="154"/>
        <v>0.19735245833333334</v>
      </c>
      <c r="S140" s="13">
        <f t="shared" si="155"/>
        <v>0.34073078061051354</v>
      </c>
      <c r="T140" s="2">
        <f t="shared" si="156"/>
        <v>0.01</v>
      </c>
      <c r="U140" s="14">
        <f t="shared" si="157"/>
        <v>3.4073078061051354E-3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8.8973078061051342E-3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16.398817114516099</v>
      </c>
      <c r="E141" s="10">
        <f t="shared" si="166"/>
        <v>11.376060436933299</v>
      </c>
      <c r="F141" s="7" t="s">
        <v>85</v>
      </c>
      <c r="G141" s="1">
        <v>6</v>
      </c>
      <c r="H141" s="9">
        <f t="shared" si="147"/>
        <v>16.398817114516099</v>
      </c>
      <c r="I141" s="9">
        <f t="shared" si="148"/>
        <v>289.54881711451605</v>
      </c>
      <c r="J141" s="9">
        <f t="shared" si="149"/>
        <v>0.13121544484715805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4.0690736910075547</v>
      </c>
      <c r="P141" s="9">
        <f t="shared" si="152"/>
        <v>0.53392531448142366</v>
      </c>
      <c r="Q141" s="12">
        <f t="shared" si="153"/>
        <v>0.13882058176517015</v>
      </c>
      <c r="R141" s="9">
        <f t="shared" si="154"/>
        <v>0.19735245833333334</v>
      </c>
      <c r="S141" s="13">
        <f t="shared" si="155"/>
        <v>0.70341450487887336</v>
      </c>
      <c r="T141" s="2">
        <f t="shared" si="156"/>
        <v>0.01</v>
      </c>
      <c r="U141" s="14">
        <f t="shared" si="157"/>
        <v>7.0341450487887338E-3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1.2524145048788734E-2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20.472330243666701</v>
      </c>
      <c r="E142" s="10">
        <f t="shared" si="166"/>
        <v>16.398817114516099</v>
      </c>
      <c r="F142" s="7" t="s">
        <v>83</v>
      </c>
      <c r="G142" s="1">
        <v>7</v>
      </c>
      <c r="H142" s="9">
        <f t="shared" si="147"/>
        <v>20.472330243666701</v>
      </c>
      <c r="I142" s="9">
        <f t="shared" si="148"/>
        <v>293.62233024366668</v>
      </c>
      <c r="J142" s="9">
        <f t="shared" si="149"/>
        <v>0.20921545561546395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4.2941962931927975</v>
      </c>
      <c r="P142" s="9">
        <f t="shared" si="152"/>
        <v>0.89841223398256753</v>
      </c>
      <c r="Q142" s="12">
        <f t="shared" si="153"/>
        <v>0.23358718083546756</v>
      </c>
      <c r="R142" s="9">
        <f t="shared" si="154"/>
        <v>0.19735245833333334</v>
      </c>
      <c r="S142" s="13">
        <f t="shared" si="155"/>
        <v>1.1836041101699015</v>
      </c>
      <c r="T142" s="2">
        <f t="shared" si="156"/>
        <v>0.01</v>
      </c>
      <c r="U142" s="14">
        <f t="shared" si="157"/>
        <v>1.1836041101699016E-2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2.1786041101699016E-2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23.823756670322599</v>
      </c>
      <c r="E143" s="10">
        <f t="shared" si="166"/>
        <v>20.472330243666701</v>
      </c>
      <c r="F143" s="7" t="s">
        <v>83</v>
      </c>
      <c r="G143" s="1">
        <v>8</v>
      </c>
      <c r="H143" s="9">
        <f t="shared" si="147"/>
        <v>23.823756670322599</v>
      </c>
      <c r="I143" s="9">
        <f t="shared" si="148"/>
        <v>296.97375667032259</v>
      </c>
      <c r="J143" s="9">
        <f t="shared" si="149"/>
        <v>0.30417231042946868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4.1548319758768972</v>
      </c>
      <c r="P143" s="9">
        <f t="shared" si="152"/>
        <v>1.2637848415487103</v>
      </c>
      <c r="Q143" s="12">
        <f t="shared" si="153"/>
        <v>0.32858405880266467</v>
      </c>
      <c r="R143" s="9">
        <f t="shared" si="154"/>
        <v>0.19735245833333334</v>
      </c>
      <c r="S143" s="13">
        <f t="shared" si="155"/>
        <v>1.6649605562433776</v>
      </c>
      <c r="T143" s="2">
        <f t="shared" si="156"/>
        <v>0.01</v>
      </c>
      <c r="U143" s="14">
        <f t="shared" si="157"/>
        <v>1.6649605562433775E-2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2.6599605562433775E-2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23.684051976128998</v>
      </c>
      <c r="E144" s="10">
        <f t="shared" si="166"/>
        <v>23.823756670322599</v>
      </c>
      <c r="F144" s="7" t="s">
        <v>83</v>
      </c>
      <c r="G144" s="1">
        <v>9</v>
      </c>
      <c r="H144" s="9">
        <f t="shared" si="147"/>
        <v>23.684051976128998</v>
      </c>
      <c r="I144" s="9">
        <f t="shared" si="148"/>
        <v>296.83405197612899</v>
      </c>
      <c r="J144" s="9">
        <f t="shared" si="149"/>
        <v>0.29951464649341925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3.650095050994854</v>
      </c>
      <c r="P144" s="9">
        <f t="shared" si="152"/>
        <v>1.0932569288661027</v>
      </c>
      <c r="Q144" s="12">
        <f t="shared" si="153"/>
        <v>0.28424680150518672</v>
      </c>
      <c r="R144" s="9">
        <f t="shared" si="154"/>
        <v>0.19735245833333334</v>
      </c>
      <c r="S144" s="13">
        <f t="shared" si="155"/>
        <v>1.4403002825791338</v>
      </c>
      <c r="T144" s="2">
        <f t="shared" si="156"/>
        <v>0.01</v>
      </c>
      <c r="U144" s="14">
        <f t="shared" si="157"/>
        <v>1.4403002825791338E-2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2.4353002825791337E-2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17.755723489000001</v>
      </c>
      <c r="E145" s="10">
        <f t="shared" si="166"/>
        <v>23.684051976128998</v>
      </c>
      <c r="F145" s="7" t="s">
        <v>83</v>
      </c>
      <c r="G145" s="1">
        <v>10</v>
      </c>
      <c r="H145" s="9">
        <f t="shared" si="147"/>
        <v>17.755723489000001</v>
      </c>
      <c r="I145" s="9">
        <f t="shared" si="148"/>
        <v>290.90572348899997</v>
      </c>
      <c r="J145" s="9">
        <f t="shared" si="149"/>
        <v>0.15349886002036806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3.3158860387954183</v>
      </c>
      <c r="P145" s="9">
        <f t="shared" si="152"/>
        <v>0.50898472691255059</v>
      </c>
      <c r="Q145" s="12">
        <f t="shared" si="153"/>
        <v>0.13233602899726316</v>
      </c>
      <c r="R145" s="9">
        <f t="shared" si="154"/>
        <v>0.19735245833333334</v>
      </c>
      <c r="S145" s="13">
        <f t="shared" si="155"/>
        <v>0.67055678006171182</v>
      </c>
      <c r="T145" s="2">
        <f t="shared" si="156"/>
        <v>0.01</v>
      </c>
      <c r="U145" s="14">
        <f t="shared" si="157"/>
        <v>6.7055678006171186E-3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1.6655567800617117E-2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10.309062118967701</v>
      </c>
      <c r="E146" s="10">
        <f t="shared" si="166"/>
        <v>17.755723489000001</v>
      </c>
      <c r="F146" s="7" t="s">
        <v>83</v>
      </c>
      <c r="G146" s="1">
        <v>11</v>
      </c>
      <c r="H146" s="9">
        <f t="shared" si="147"/>
        <v>10.309062118967701</v>
      </c>
      <c r="I146" s="9">
        <f t="shared" si="148"/>
        <v>283.45906211896767</v>
      </c>
      <c r="J146" s="9">
        <f t="shared" si="149"/>
        <v>6.3713586456616275E-2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3.5659492285495347</v>
      </c>
      <c r="P146" s="9">
        <f t="shared" si="152"/>
        <v>0.22719941447309489</v>
      </c>
      <c r="Q146" s="12">
        <f t="shared" si="153"/>
        <v>5.907184776300467E-2</v>
      </c>
      <c r="R146" s="9">
        <f t="shared" si="154"/>
        <v>0.19735245833333334</v>
      </c>
      <c r="S146" s="13">
        <f t="shared" si="155"/>
        <v>0.29932157046268365</v>
      </c>
      <c r="T146" s="2">
        <f t="shared" si="156"/>
        <v>0.01</v>
      </c>
      <c r="U146" s="14">
        <f t="shared" si="157"/>
        <v>2.9932157046268365E-3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8.4832157046268383E-3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6.6645395018666704</v>
      </c>
      <c r="E147" s="10">
        <f t="shared" si="166"/>
        <v>10.309062118967701</v>
      </c>
      <c r="F147" s="7" t="s">
        <v>85</v>
      </c>
      <c r="G147" s="1">
        <v>12</v>
      </c>
      <c r="H147" s="9">
        <f t="shared" si="147"/>
        <v>6.6645395018666704</v>
      </c>
      <c r="I147" s="9">
        <f t="shared" si="148"/>
        <v>279.81453950186665</v>
      </c>
      <c r="J147" s="9">
        <f t="shared" si="149"/>
        <v>4.0731348209425533E-2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4.0977977307431068</v>
      </c>
      <c r="P147" s="9">
        <f t="shared" si="152"/>
        <v>0.16690882626269127</v>
      </c>
      <c r="Q147" s="12">
        <f t="shared" si="153"/>
        <v>4.3396294828299729E-2</v>
      </c>
      <c r="R147" s="9">
        <f t="shared" si="154"/>
        <v>0.19735245833333334</v>
      </c>
      <c r="S147" s="13">
        <f t="shared" si="155"/>
        <v>0.21989234486758852</v>
      </c>
      <c r="T147" s="2">
        <f t="shared" si="156"/>
        <v>0.01</v>
      </c>
      <c r="U147" s="14">
        <f t="shared" si="157"/>
        <v>2.1989234486758853E-3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7.6889234486758858E-3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2.8179621888387101</v>
      </c>
      <c r="E148" s="10">
        <f t="shared" si="166"/>
        <v>6.6645395018666704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6963500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10800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5138700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1536900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93100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7700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1200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14582934.443514425</v>
      </c>
      <c r="J13" s="6" t="s">
        <v>37</v>
      </c>
      <c r="K13" s="6">
        <f>I13/(10000*1000)</f>
        <v>1.4582934443514426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6.3581223665161302</v>
      </c>
      <c r="E26" s="7"/>
      <c r="F26" s="7"/>
      <c r="G26" s="1">
        <v>1</v>
      </c>
      <c r="H26" s="9">
        <f t="shared" ref="H26:H37" si="0">E27</f>
        <v>6.3581223665161302</v>
      </c>
      <c r="I26" s="9">
        <f t="shared" ref="I26:I37" si="1">H26+273.15</f>
        <v>279.50812236651609</v>
      </c>
      <c r="J26" s="9">
        <f t="shared" ref="J26:J37" si="2">EXP(($C$15*(I26-$C$13))/($C$16*I26*$C$13))</f>
        <v>3.9206819405272333E-2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1.5891344961099922</v>
      </c>
      <c r="Q26" s="12">
        <f t="shared" ref="Q26:Q37" si="6">P26*$B$28</f>
        <v>0.15891344961099924</v>
      </c>
      <c r="R26" s="9">
        <f t="shared" ref="R26:R37" si="7">L26*$B$28</f>
        <v>4.0532094166666672</v>
      </c>
      <c r="S26" s="13">
        <f t="shared" ref="S26:S37" si="8">Q26/R26</f>
        <v>3.9206819405272333E-2</v>
      </c>
      <c r="T26" s="2">
        <f t="shared" ref="T26:T37" si="9">$B$27/100</f>
        <v>0.34</v>
      </c>
      <c r="U26" s="14">
        <f t="shared" ref="U26:U37" si="10">S26*T26</f>
        <v>1.3330318597792594E-2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2.6230318597792596E-2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5.1331105100645198</v>
      </c>
      <c r="E27" s="10">
        <f t="shared" ref="E27:E38" si="18">D26</f>
        <v>6.3581223665161302</v>
      </c>
      <c r="F27" s="7" t="s">
        <v>83</v>
      </c>
      <c r="G27" s="1">
        <v>2</v>
      </c>
      <c r="H27" s="9">
        <f t="shared" si="0"/>
        <v>5.1331105100645198</v>
      </c>
      <c r="I27" s="9">
        <f t="shared" si="1"/>
        <v>278.28311051006449</v>
      </c>
      <c r="J27" s="9">
        <f t="shared" si="2"/>
        <v>3.3632870448208396E-2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79.475053837223342</v>
      </c>
      <c r="P27" s="9">
        <f t="shared" si="5"/>
        <v>2.6729741895717201</v>
      </c>
      <c r="Q27" s="12">
        <f t="shared" si="6"/>
        <v>0.26729741895717202</v>
      </c>
      <c r="R27" s="9">
        <f t="shared" si="7"/>
        <v>4.0532094166666672</v>
      </c>
      <c r="S27" s="13">
        <f t="shared" si="8"/>
        <v>6.5947103018672959E-2</v>
      </c>
      <c r="T27" s="2">
        <f t="shared" si="9"/>
        <v>0.34</v>
      </c>
      <c r="U27" s="14">
        <f t="shared" si="10"/>
        <v>2.2422015026348809E-2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3.532201502634881E-2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4.7477980898928598</v>
      </c>
      <c r="E28" s="10">
        <f t="shared" si="18"/>
        <v>5.1331105100645198</v>
      </c>
      <c r="F28" s="7" t="s">
        <v>83</v>
      </c>
      <c r="G28" s="1">
        <v>3</v>
      </c>
      <c r="H28" s="9">
        <f t="shared" si="0"/>
        <v>4.7477980898928598</v>
      </c>
      <c r="I28" s="9">
        <f t="shared" si="1"/>
        <v>277.89779808989283</v>
      </c>
      <c r="J28" s="9">
        <f t="shared" si="2"/>
        <v>3.2040189051131138E-2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117.33417381431829</v>
      </c>
      <c r="P28" s="9">
        <f t="shared" si="5"/>
        <v>3.7594091111690386</v>
      </c>
      <c r="Q28" s="12">
        <f t="shared" si="6"/>
        <v>0.37594091111690386</v>
      </c>
      <c r="R28" s="9">
        <f t="shared" si="7"/>
        <v>4.0532094166666672</v>
      </c>
      <c r="S28" s="13">
        <f t="shared" si="8"/>
        <v>9.275141559946222E-2</v>
      </c>
      <c r="T28" s="2">
        <f t="shared" si="9"/>
        <v>0.34</v>
      </c>
      <c r="U28" s="14">
        <f t="shared" si="10"/>
        <v>3.1535481303817156E-2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4.4435481303817158E-2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6.1603440830322604</v>
      </c>
      <c r="E29" s="10">
        <f t="shared" si="18"/>
        <v>4.7477980898928598</v>
      </c>
      <c r="F29" s="7" t="s">
        <v>83</v>
      </c>
      <c r="G29" s="1">
        <v>4</v>
      </c>
      <c r="H29" s="9">
        <f t="shared" si="0"/>
        <v>6.1603440830322604</v>
      </c>
      <c r="I29" s="9">
        <f t="shared" si="1"/>
        <v>279.31034408303225</v>
      </c>
      <c r="J29" s="9">
        <f t="shared" si="2"/>
        <v>3.8251542652814642E-2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154.10685886981591</v>
      </c>
      <c r="P29" s="9">
        <f t="shared" si="5"/>
        <v>5.8948250851500497</v>
      </c>
      <c r="Q29" s="12">
        <f t="shared" si="6"/>
        <v>0.58948250851500494</v>
      </c>
      <c r="R29" s="9">
        <f t="shared" si="7"/>
        <v>4.0532094166666672</v>
      </c>
      <c r="S29" s="13">
        <f t="shared" si="8"/>
        <v>0.14543598613263647</v>
      </c>
      <c r="T29" s="2">
        <f t="shared" si="9"/>
        <v>0.34</v>
      </c>
      <c r="U29" s="14">
        <f t="shared" si="10"/>
        <v>4.9448235285096405E-2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6.2348235285096407E-2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8.4636665688666692</v>
      </c>
      <c r="E30" s="10">
        <f t="shared" si="18"/>
        <v>6.1603440830322604</v>
      </c>
      <c r="F30" s="7" t="s">
        <v>83</v>
      </c>
      <c r="G30" s="1">
        <v>5</v>
      </c>
      <c r="H30" s="9">
        <f t="shared" si="0"/>
        <v>8.4636665688666692</v>
      </c>
      <c r="I30" s="9">
        <f t="shared" si="1"/>
        <v>281.61366656886662</v>
      </c>
      <c r="J30" s="9">
        <f t="shared" si="2"/>
        <v>5.0871622712938151E-2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140.80143209543257</v>
      </c>
      <c r="O30" s="9">
        <f t="shared" si="19"/>
        <v>47.942695855899956</v>
      </c>
      <c r="P30" s="9">
        <f t="shared" si="5"/>
        <v>2.4389227354224858</v>
      </c>
      <c r="Q30" s="12">
        <f t="shared" si="6"/>
        <v>0.2438922735422486</v>
      </c>
      <c r="R30" s="9">
        <f t="shared" si="7"/>
        <v>4.0532094166666672</v>
      </c>
      <c r="S30" s="13">
        <f t="shared" si="8"/>
        <v>6.0172630740314426E-2</v>
      </c>
      <c r="T30" s="2">
        <f t="shared" si="9"/>
        <v>0.34</v>
      </c>
      <c r="U30" s="14">
        <f t="shared" si="10"/>
        <v>2.0458694451706907E-2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3.3358694451706909E-2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9.6494363785161301</v>
      </c>
      <c r="E31" s="10">
        <f t="shared" si="18"/>
        <v>8.4636665688666692</v>
      </c>
      <c r="F31" s="7" t="s">
        <v>85</v>
      </c>
      <c r="G31" s="1">
        <v>6</v>
      </c>
      <c r="H31" s="9">
        <f t="shared" si="0"/>
        <v>9.6494363785161301</v>
      </c>
      <c r="I31" s="9">
        <f t="shared" si="1"/>
        <v>282.79943637851613</v>
      </c>
      <c r="J31" s="9">
        <f t="shared" si="2"/>
        <v>5.8807957429897514E-2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86.035867287144143</v>
      </c>
      <c r="P31" s="9">
        <f t="shared" si="5"/>
        <v>5.0595936208666847</v>
      </c>
      <c r="Q31" s="12">
        <f t="shared" si="6"/>
        <v>0.50595936208666847</v>
      </c>
      <c r="R31" s="9">
        <f t="shared" si="7"/>
        <v>4.0532094166666672</v>
      </c>
      <c r="S31" s="13">
        <f t="shared" si="8"/>
        <v>0.12482931674000849</v>
      </c>
      <c r="T31" s="2">
        <f t="shared" si="9"/>
        <v>0.34</v>
      </c>
      <c r="U31" s="14">
        <f t="shared" si="10"/>
        <v>4.244196769160289E-2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5.5341967691602892E-2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12.7776329109</v>
      </c>
      <c r="E32" s="10">
        <f t="shared" si="18"/>
        <v>9.6494363785161301</v>
      </c>
      <c r="F32" s="7" t="s">
        <v>83</v>
      </c>
      <c r="G32" s="1">
        <v>7</v>
      </c>
      <c r="H32" s="9">
        <f t="shared" si="0"/>
        <v>12.7776329109</v>
      </c>
      <c r="I32" s="9">
        <f t="shared" si="1"/>
        <v>285.9276329109</v>
      </c>
      <c r="J32" s="9">
        <f t="shared" si="2"/>
        <v>8.570913395988318E-2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121.50836783294413</v>
      </c>
      <c r="P32" s="9">
        <f t="shared" si="5"/>
        <v>10.414376975840568</v>
      </c>
      <c r="Q32" s="12">
        <f t="shared" si="6"/>
        <v>1.0414376975840569</v>
      </c>
      <c r="R32" s="9">
        <f t="shared" si="7"/>
        <v>4.0532094166666672</v>
      </c>
      <c r="S32" s="13">
        <f t="shared" si="8"/>
        <v>0.25694149759489321</v>
      </c>
      <c r="T32" s="2">
        <f t="shared" si="9"/>
        <v>0.34</v>
      </c>
      <c r="U32" s="14">
        <f t="shared" si="10"/>
        <v>8.7360109182263695E-2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0.1130101091822637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13.6375372093548</v>
      </c>
      <c r="E33" s="10">
        <f t="shared" si="18"/>
        <v>12.7776329109</v>
      </c>
      <c r="F33" s="7" t="s">
        <v>83</v>
      </c>
      <c r="G33" s="1">
        <v>8</v>
      </c>
      <c r="H33" s="9">
        <f t="shared" si="0"/>
        <v>13.6375372093548</v>
      </c>
      <c r="I33" s="9">
        <f t="shared" si="1"/>
        <v>286.78753720935475</v>
      </c>
      <c r="J33" s="9">
        <f t="shared" si="2"/>
        <v>9.4922899852431339E-2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151.6260850237702</v>
      </c>
      <c r="P33" s="9">
        <f t="shared" si="5"/>
        <v>14.392787683727578</v>
      </c>
      <c r="Q33" s="12">
        <f t="shared" si="6"/>
        <v>1.4392787683727579</v>
      </c>
      <c r="R33" s="9">
        <f t="shared" si="7"/>
        <v>4.0532094166666672</v>
      </c>
      <c r="S33" s="13">
        <f t="shared" si="8"/>
        <v>0.35509607829649503</v>
      </c>
      <c r="T33" s="2">
        <f t="shared" si="9"/>
        <v>0.34</v>
      </c>
      <c r="U33" s="14">
        <f t="shared" si="10"/>
        <v>0.12073266662080832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0.14638266662080832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13.619983645806499</v>
      </c>
      <c r="E34" s="10">
        <f t="shared" si="18"/>
        <v>13.6375372093548</v>
      </c>
      <c r="F34" s="7" t="s">
        <v>83</v>
      </c>
      <c r="G34" s="1">
        <v>9</v>
      </c>
      <c r="H34" s="9">
        <f t="shared" si="0"/>
        <v>13.619983645806499</v>
      </c>
      <c r="I34" s="9">
        <f t="shared" si="1"/>
        <v>286.76998364580646</v>
      </c>
      <c r="J34" s="9">
        <f t="shared" si="2"/>
        <v>9.4725836033573318E-2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177.76539150670928</v>
      </c>
      <c r="P34" s="9">
        <f t="shared" si="5"/>
        <v>16.838975328308511</v>
      </c>
      <c r="Q34" s="12">
        <f t="shared" si="6"/>
        <v>1.6838975328308512</v>
      </c>
      <c r="R34" s="9">
        <f t="shared" si="7"/>
        <v>4.0532094166666672</v>
      </c>
      <c r="S34" s="13">
        <f t="shared" si="8"/>
        <v>0.41544794747261726</v>
      </c>
      <c r="T34" s="2">
        <f t="shared" si="9"/>
        <v>0.34</v>
      </c>
      <c r="U34" s="14">
        <f t="shared" si="10"/>
        <v>0.14125230214068987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0.16690230214068988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12.148991352333301</v>
      </c>
      <c r="E35" s="10">
        <f t="shared" si="18"/>
        <v>13.619983645806499</v>
      </c>
      <c r="F35" s="7" t="s">
        <v>83</v>
      </c>
      <c r="G35" s="1">
        <v>10</v>
      </c>
      <c r="H35" s="9">
        <f t="shared" si="0"/>
        <v>12.148991352333301</v>
      </c>
      <c r="I35" s="9">
        <f t="shared" si="1"/>
        <v>285.2989913523333</v>
      </c>
      <c r="J35" s="9">
        <f t="shared" si="2"/>
        <v>7.9513326959037428E-2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201.45851034506742</v>
      </c>
      <c r="P35" s="9">
        <f t="shared" si="5"/>
        <v>16.018636401747969</v>
      </c>
      <c r="Q35" s="12">
        <f t="shared" si="6"/>
        <v>1.601863640174797</v>
      </c>
      <c r="R35" s="9">
        <f t="shared" si="7"/>
        <v>4.0532094166666672</v>
      </c>
      <c r="S35" s="13">
        <f t="shared" si="8"/>
        <v>0.39520870389474205</v>
      </c>
      <c r="T35" s="2">
        <f t="shared" si="9"/>
        <v>0.34</v>
      </c>
      <c r="U35" s="14">
        <f t="shared" si="10"/>
        <v>0.13437095932421231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0.16002095932421231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10.593180743419399</v>
      </c>
      <c r="E36" s="10">
        <f t="shared" si="18"/>
        <v>12.148991352333301</v>
      </c>
      <c r="F36" s="7" t="s">
        <v>83</v>
      </c>
      <c r="G36" s="1">
        <v>11</v>
      </c>
      <c r="H36" s="9">
        <f t="shared" si="0"/>
        <v>10.593180743419399</v>
      </c>
      <c r="I36" s="9">
        <f t="shared" si="1"/>
        <v>283.74318074341937</v>
      </c>
      <c r="J36" s="9">
        <f t="shared" si="2"/>
        <v>6.5943161034438064E-2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176.16788024615352</v>
      </c>
      <c r="O36" s="9">
        <f t="shared" si="19"/>
        <v>49.804087863832592</v>
      </c>
      <c r="P36" s="9">
        <f t="shared" si="5"/>
        <v>3.284238986178015</v>
      </c>
      <c r="Q36" s="12">
        <f t="shared" si="6"/>
        <v>0.32842389861780152</v>
      </c>
      <c r="R36" s="9">
        <f t="shared" si="7"/>
        <v>4.0532094166666672</v>
      </c>
      <c r="S36" s="13">
        <f t="shared" si="8"/>
        <v>8.1028110037278847E-2</v>
      </c>
      <c r="T36" s="2">
        <f t="shared" si="9"/>
        <v>0.34</v>
      </c>
      <c r="U36" s="14">
        <f t="shared" si="10"/>
        <v>2.754955741267481E-2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4.0449557412674808E-2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9.1770703073999993</v>
      </c>
      <c r="E37" s="10">
        <f t="shared" si="18"/>
        <v>10.593180743419399</v>
      </c>
      <c r="F37" s="7" t="s">
        <v>85</v>
      </c>
      <c r="G37" s="1">
        <v>12</v>
      </c>
      <c r="H37" s="9">
        <f t="shared" si="0"/>
        <v>9.1770703073999993</v>
      </c>
      <c r="I37" s="9">
        <f t="shared" si="1"/>
        <v>282.32707030739999</v>
      </c>
      <c r="J37" s="9">
        <f t="shared" si="2"/>
        <v>5.5516026748784135E-2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87.051943044321249</v>
      </c>
      <c r="P37" s="9">
        <f t="shared" si="5"/>
        <v>4.8327779985821717</v>
      </c>
      <c r="Q37" s="12">
        <f t="shared" si="6"/>
        <v>0.48327779985821717</v>
      </c>
      <c r="R37" s="9">
        <f t="shared" si="7"/>
        <v>4.0532094166666672</v>
      </c>
      <c r="S37" s="13">
        <f t="shared" si="8"/>
        <v>0.11923336550808215</v>
      </c>
      <c r="T37" s="2">
        <f t="shared" si="9"/>
        <v>0.34</v>
      </c>
      <c r="U37" s="14">
        <f t="shared" si="10"/>
        <v>4.0539344272747933E-2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5.3439344272747935E-2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8.3237775056451593</v>
      </c>
      <c r="E38" s="10">
        <f t="shared" si="18"/>
        <v>9.1770703073999993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6.3581223665161302</v>
      </c>
      <c r="E42" s="7"/>
      <c r="F42" s="7"/>
      <c r="G42" s="1">
        <v>1</v>
      </c>
      <c r="H42" s="9">
        <f t="shared" ref="H42:H53" si="20">E43</f>
        <v>6.3581223665161302</v>
      </c>
      <c r="I42" s="9">
        <f t="shared" ref="I42:I53" si="21">H42+273.15</f>
        <v>279.50812236651609</v>
      </c>
      <c r="J42" s="9">
        <f t="shared" ref="J42:J53" si="22">EXP(($C$15*(I42-$C$13))/($C$16*I42*$C$13))</f>
        <v>3.9206819405272333E-2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2.3075663646215601</v>
      </c>
      <c r="Q42" s="12">
        <f t="shared" ref="Q42:Q53" si="26">P42*$B$44</f>
        <v>0.55381592750917441</v>
      </c>
      <c r="R42" s="9">
        <f t="shared" ref="R42:R53" si="27">L42*$B$44</f>
        <v>14.125500000000001</v>
      </c>
      <c r="S42" s="13">
        <f t="shared" ref="S42:S53" si="28">Q42/R42</f>
        <v>3.9206819405272333E-2</v>
      </c>
      <c r="T42" s="2">
        <f t="shared" ref="T42:T53" si="29">$B$43/100</f>
        <v>0.43</v>
      </c>
      <c r="U42" s="14">
        <f t="shared" ref="U42:U53" si="30">S42*T42</f>
        <v>1.6858932344267104E-2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2.5278932344267105E-2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580291.66666666663</v>
      </c>
      <c r="AU42" s="1">
        <f t="shared" ref="AU42:AU53" si="38">AT42*10000*AS42*0.67*AR42*AQ42</f>
        <v>3228607401.563159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5.1331105100645198</v>
      </c>
      <c r="E43" s="10">
        <f t="shared" ref="E43:E54" si="40">D42</f>
        <v>6.3581223665161302</v>
      </c>
      <c r="F43" s="7" t="s">
        <v>83</v>
      </c>
      <c r="G43" s="1">
        <v>2</v>
      </c>
      <c r="H43" s="9">
        <f t="shared" si="20"/>
        <v>5.1331105100645198</v>
      </c>
      <c r="I43" s="9">
        <f t="shared" si="21"/>
        <v>278.28311051006449</v>
      </c>
      <c r="J43" s="9">
        <f t="shared" si="22"/>
        <v>3.3632870448208396E-2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115.40493363537844</v>
      </c>
      <c r="P43" s="9">
        <f t="shared" si="25"/>
        <v>3.8813991820427707</v>
      </c>
      <c r="Q43" s="12">
        <f t="shared" si="26"/>
        <v>0.9315358036902649</v>
      </c>
      <c r="R43" s="9">
        <f t="shared" si="27"/>
        <v>14.125500000000001</v>
      </c>
      <c r="S43" s="13">
        <f t="shared" si="28"/>
        <v>6.5947103018672959E-2</v>
      </c>
      <c r="T43" s="2">
        <f t="shared" si="29"/>
        <v>0.43</v>
      </c>
      <c r="U43" s="14">
        <f t="shared" si="30"/>
        <v>2.835725429802937E-2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3.6777254298029367E-2</v>
      </c>
      <c r="AR43" s="9">
        <f t="shared" si="35"/>
        <v>136.875</v>
      </c>
      <c r="AS43" s="1">
        <f t="shared" si="36"/>
        <v>0.24</v>
      </c>
      <c r="AT43" s="1">
        <f t="shared" si="37"/>
        <v>580291.66666666663</v>
      </c>
      <c r="AU43" s="1">
        <f t="shared" si="38"/>
        <v>4697164967.9942465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4.7477980898928598</v>
      </c>
      <c r="E44" s="10">
        <f t="shared" si="40"/>
        <v>5.1331105100645198</v>
      </c>
      <c r="F44" s="7" t="s">
        <v>83</v>
      </c>
      <c r="G44" s="1">
        <v>3</v>
      </c>
      <c r="H44" s="9">
        <f t="shared" si="20"/>
        <v>4.7477980898928598</v>
      </c>
      <c r="I44" s="9">
        <f t="shared" si="21"/>
        <v>277.89779808989283</v>
      </c>
      <c r="J44" s="9">
        <f t="shared" si="22"/>
        <v>3.2040189051131138E-2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170.37978445333567</v>
      </c>
      <c r="P44" s="9">
        <f t="shared" si="25"/>
        <v>5.4590005043758492</v>
      </c>
      <c r="Q44" s="12">
        <f t="shared" si="26"/>
        <v>1.3101601210502039</v>
      </c>
      <c r="R44" s="9">
        <f t="shared" si="27"/>
        <v>14.125500000000001</v>
      </c>
      <c r="S44" s="13">
        <f t="shared" si="28"/>
        <v>9.2751415599462234E-2</v>
      </c>
      <c r="T44" s="2">
        <f t="shared" si="29"/>
        <v>0.43</v>
      </c>
      <c r="U44" s="14">
        <f t="shared" si="30"/>
        <v>3.9883108707768761E-2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4.8303108707768758E-2</v>
      </c>
      <c r="AR44" s="9">
        <f t="shared" si="35"/>
        <v>136.875</v>
      </c>
      <c r="AS44" s="1">
        <f t="shared" si="36"/>
        <v>0.24</v>
      </c>
      <c r="AT44" s="1">
        <f t="shared" si="37"/>
        <v>580291.66666666663</v>
      </c>
      <c r="AU44" s="1">
        <f t="shared" si="38"/>
        <v>6169238960.2751427</v>
      </c>
    </row>
    <row r="45" spans="1:48" x14ac:dyDescent="0.15">
      <c r="C45" s="7">
        <v>3</v>
      </c>
      <c r="D45" s="7">
        <f t="shared" si="39"/>
        <v>6.1603440830322604</v>
      </c>
      <c r="E45" s="10">
        <f t="shared" si="40"/>
        <v>4.7477980898928598</v>
      </c>
      <c r="F45" s="7" t="s">
        <v>83</v>
      </c>
      <c r="G45" s="1">
        <v>4</v>
      </c>
      <c r="H45" s="9">
        <f t="shared" si="20"/>
        <v>6.1603440830322604</v>
      </c>
      <c r="I45" s="9">
        <f t="shared" si="21"/>
        <v>279.31034408303225</v>
      </c>
      <c r="J45" s="9">
        <f t="shared" si="22"/>
        <v>3.8251542652814642E-2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223.77703394895983</v>
      </c>
      <c r="P45" s="9">
        <f t="shared" si="25"/>
        <v>8.5598167588189877</v>
      </c>
      <c r="Q45" s="12">
        <f t="shared" si="26"/>
        <v>2.0543560221165569</v>
      </c>
      <c r="R45" s="9">
        <f t="shared" si="27"/>
        <v>14.125500000000001</v>
      </c>
      <c r="S45" s="13">
        <f t="shared" si="28"/>
        <v>0.1454359861326365</v>
      </c>
      <c r="T45" s="2">
        <f t="shared" si="29"/>
        <v>0.43</v>
      </c>
      <c r="U45" s="14">
        <f t="shared" si="30"/>
        <v>6.2537474037033691E-2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7.0957474037033702E-2</v>
      </c>
      <c r="AR45" s="9">
        <f t="shared" si="35"/>
        <v>136.875</v>
      </c>
      <c r="AS45" s="1">
        <f t="shared" si="36"/>
        <v>0.24</v>
      </c>
      <c r="AT45" s="1">
        <f t="shared" si="37"/>
        <v>580291.66666666663</v>
      </c>
      <c r="AU45" s="1">
        <f t="shared" si="38"/>
        <v>9062638514.6423264</v>
      </c>
    </row>
    <row r="46" spans="1:48" x14ac:dyDescent="0.15">
      <c r="C46" s="7">
        <v>4</v>
      </c>
      <c r="D46" s="7">
        <f t="shared" si="39"/>
        <v>8.4636665688666692</v>
      </c>
      <c r="E46" s="10">
        <f t="shared" si="40"/>
        <v>6.1603440830322604</v>
      </c>
      <c r="F46" s="7" t="s">
        <v>83</v>
      </c>
      <c r="G46" s="1">
        <v>5</v>
      </c>
      <c r="H46" s="9">
        <f t="shared" si="20"/>
        <v>8.4636665688666692</v>
      </c>
      <c r="I46" s="9">
        <f t="shared" si="21"/>
        <v>281.61366656886662</v>
      </c>
      <c r="J46" s="9">
        <f t="shared" si="22"/>
        <v>5.0871622712938151E-2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204.45635633063378</v>
      </c>
      <c r="O46" s="9">
        <f t="shared" si="41"/>
        <v>69.617110859507051</v>
      </c>
      <c r="P46" s="9">
        <f t="shared" si="25"/>
        <v>3.541535398009632</v>
      </c>
      <c r="Q46" s="12">
        <f t="shared" si="26"/>
        <v>0.84996849552231168</v>
      </c>
      <c r="R46" s="9">
        <f t="shared" si="27"/>
        <v>14.125500000000001</v>
      </c>
      <c r="S46" s="13">
        <f t="shared" si="28"/>
        <v>6.0172630740314439E-2</v>
      </c>
      <c r="T46" s="2">
        <f t="shared" si="29"/>
        <v>0.43</v>
      </c>
      <c r="U46" s="14">
        <f t="shared" si="30"/>
        <v>2.5874231218335209E-2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3.4294231218335205E-2</v>
      </c>
      <c r="AR46" s="9">
        <f t="shared" si="35"/>
        <v>136.875</v>
      </c>
      <c r="AS46" s="1">
        <f t="shared" si="36"/>
        <v>0.24</v>
      </c>
      <c r="AT46" s="1">
        <f t="shared" si="37"/>
        <v>580291.66666666663</v>
      </c>
      <c r="AU46" s="1">
        <f t="shared" si="38"/>
        <v>4380035012.3388681</v>
      </c>
    </row>
    <row r="47" spans="1:48" x14ac:dyDescent="0.15">
      <c r="C47" s="7">
        <v>5</v>
      </c>
      <c r="D47" s="7">
        <f t="shared" si="39"/>
        <v>9.6494363785161301</v>
      </c>
      <c r="E47" s="10">
        <f t="shared" si="40"/>
        <v>8.4636665688666692</v>
      </c>
      <c r="F47" s="7" t="s">
        <v>85</v>
      </c>
      <c r="G47" s="1">
        <v>6</v>
      </c>
      <c r="H47" s="9">
        <f t="shared" si="20"/>
        <v>9.6494363785161301</v>
      </c>
      <c r="I47" s="9">
        <f t="shared" si="21"/>
        <v>282.79943637851613</v>
      </c>
      <c r="J47" s="9">
        <f t="shared" si="22"/>
        <v>5.8807957429897514E-2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124.93182546149744</v>
      </c>
      <c r="P47" s="9">
        <f t="shared" si="25"/>
        <v>7.346985473379128</v>
      </c>
      <c r="Q47" s="12">
        <f t="shared" si="26"/>
        <v>1.7632765136109907</v>
      </c>
      <c r="R47" s="9">
        <f t="shared" si="27"/>
        <v>14.125500000000001</v>
      </c>
      <c r="S47" s="13">
        <f t="shared" si="28"/>
        <v>0.12482931674000854</v>
      </c>
      <c r="T47" s="2">
        <f t="shared" si="29"/>
        <v>0.43</v>
      </c>
      <c r="U47" s="14">
        <f t="shared" si="30"/>
        <v>5.367660619820367E-2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6.2096606198203667E-2</v>
      </c>
      <c r="AR47" s="9">
        <f t="shared" si="35"/>
        <v>136.875</v>
      </c>
      <c r="AS47" s="1">
        <f t="shared" si="36"/>
        <v>0.24</v>
      </c>
      <c r="AT47" s="1">
        <f t="shared" si="37"/>
        <v>580291.66666666663</v>
      </c>
      <c r="AU47" s="1">
        <f t="shared" si="38"/>
        <v>7930934726.7168226</v>
      </c>
    </row>
    <row r="48" spans="1:48" x14ac:dyDescent="0.15">
      <c r="C48" s="7">
        <v>6</v>
      </c>
      <c r="D48" s="7">
        <f t="shared" si="39"/>
        <v>12.7776329109</v>
      </c>
      <c r="E48" s="10">
        <f t="shared" si="40"/>
        <v>9.6494363785161301</v>
      </c>
      <c r="F48" s="7" t="s">
        <v>83</v>
      </c>
      <c r="G48" s="1">
        <v>7</v>
      </c>
      <c r="H48" s="9">
        <f t="shared" si="20"/>
        <v>12.7776329109</v>
      </c>
      <c r="I48" s="9">
        <f t="shared" si="21"/>
        <v>285.9276329109</v>
      </c>
      <c r="J48" s="9">
        <f t="shared" si="22"/>
        <v>8.570913395988318E-2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176.44108998811831</v>
      </c>
      <c r="P48" s="9">
        <f t="shared" si="25"/>
        <v>15.122613017819434</v>
      </c>
      <c r="Q48" s="12">
        <f t="shared" si="26"/>
        <v>3.6294271242766643</v>
      </c>
      <c r="R48" s="9">
        <f t="shared" si="27"/>
        <v>14.125500000000001</v>
      </c>
      <c r="S48" s="13">
        <f t="shared" si="28"/>
        <v>0.25694149759489321</v>
      </c>
      <c r="T48" s="2">
        <f t="shared" si="29"/>
        <v>0.43</v>
      </c>
      <c r="U48" s="14">
        <f t="shared" si="30"/>
        <v>0.11048484396580407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0.12608484396580405</v>
      </c>
      <c r="AR48" s="9">
        <f t="shared" si="35"/>
        <v>136.875</v>
      </c>
      <c r="AS48" s="1">
        <f t="shared" si="36"/>
        <v>0.24</v>
      </c>
      <c r="AT48" s="1">
        <f t="shared" si="37"/>
        <v>580291.66666666663</v>
      </c>
      <c r="AU48" s="1">
        <f t="shared" si="38"/>
        <v>16103467302.694468</v>
      </c>
    </row>
    <row r="49" spans="1:48" x14ac:dyDescent="0.15">
      <c r="C49" s="7">
        <v>7</v>
      </c>
      <c r="D49" s="7">
        <f t="shared" si="39"/>
        <v>13.6375372093548</v>
      </c>
      <c r="E49" s="10">
        <f t="shared" si="40"/>
        <v>12.7776329109</v>
      </c>
      <c r="F49" s="7" t="s">
        <v>83</v>
      </c>
      <c r="G49" s="1">
        <v>8</v>
      </c>
      <c r="H49" s="9">
        <f t="shared" si="20"/>
        <v>13.6375372093548</v>
      </c>
      <c r="I49" s="9">
        <f t="shared" si="21"/>
        <v>286.78753720935475</v>
      </c>
      <c r="J49" s="9">
        <f t="shared" si="22"/>
        <v>9.4922899852431339E-2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220.17472697029888</v>
      </c>
      <c r="P49" s="9">
        <f t="shared" si="25"/>
        <v>20.899623558238094</v>
      </c>
      <c r="Q49" s="12">
        <f t="shared" si="26"/>
        <v>5.0159096539771424</v>
      </c>
      <c r="R49" s="9">
        <f t="shared" si="27"/>
        <v>14.125500000000001</v>
      </c>
      <c r="S49" s="13">
        <f t="shared" si="28"/>
        <v>0.35509607829649514</v>
      </c>
      <c r="T49" s="2">
        <f t="shared" si="29"/>
        <v>0.43</v>
      </c>
      <c r="U49" s="14">
        <f t="shared" si="30"/>
        <v>0.15269131366749292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0.16829131366749289</v>
      </c>
      <c r="AR49" s="9">
        <f t="shared" si="35"/>
        <v>136.875</v>
      </c>
      <c r="AS49" s="1">
        <f t="shared" si="36"/>
        <v>0.24</v>
      </c>
      <c r="AT49" s="1">
        <f t="shared" si="37"/>
        <v>580291.66666666663</v>
      </c>
      <c r="AU49" s="1">
        <f t="shared" si="38"/>
        <v>21494047831.053982</v>
      </c>
    </row>
    <row r="50" spans="1:48" x14ac:dyDescent="0.15">
      <c r="C50" s="7">
        <v>8</v>
      </c>
      <c r="D50" s="7">
        <f t="shared" si="39"/>
        <v>13.619983645806499</v>
      </c>
      <c r="E50" s="10">
        <f t="shared" si="40"/>
        <v>13.6375372093548</v>
      </c>
      <c r="F50" s="7" t="s">
        <v>83</v>
      </c>
      <c r="G50" s="1">
        <v>9</v>
      </c>
      <c r="H50" s="9">
        <f t="shared" si="20"/>
        <v>13.619983645806499</v>
      </c>
      <c r="I50" s="9">
        <f t="shared" si="21"/>
        <v>286.76998364580646</v>
      </c>
      <c r="J50" s="9">
        <f t="shared" si="22"/>
        <v>9.4725836033573318E-2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258.13135341206078</v>
      </c>
      <c r="P50" s="9">
        <f t="shared" si="25"/>
        <v>24.451708258435236</v>
      </c>
      <c r="Q50" s="12">
        <f t="shared" si="26"/>
        <v>5.8684099820244562</v>
      </c>
      <c r="R50" s="9">
        <f t="shared" si="27"/>
        <v>14.125500000000001</v>
      </c>
      <c r="S50" s="13">
        <f t="shared" si="28"/>
        <v>0.41544794747261732</v>
      </c>
      <c r="T50" s="2">
        <f t="shared" si="29"/>
        <v>0.43</v>
      </c>
      <c r="U50" s="14">
        <f t="shared" si="30"/>
        <v>0.17864261741322546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0.19424261741322546</v>
      </c>
      <c r="AR50" s="9">
        <f t="shared" si="35"/>
        <v>136.875</v>
      </c>
      <c r="AS50" s="1">
        <f t="shared" si="36"/>
        <v>0.24</v>
      </c>
      <c r="AT50" s="1">
        <f t="shared" si="37"/>
        <v>580291.66666666663</v>
      </c>
      <c r="AU50" s="1">
        <f t="shared" si="38"/>
        <v>24808530033.57024</v>
      </c>
    </row>
    <row r="51" spans="1:48" x14ac:dyDescent="0.15">
      <c r="C51" s="7">
        <v>9</v>
      </c>
      <c r="D51" s="7">
        <f t="shared" si="39"/>
        <v>12.148991352333301</v>
      </c>
      <c r="E51" s="10">
        <f t="shared" si="40"/>
        <v>13.619983645806499</v>
      </c>
      <c r="F51" s="7" t="s">
        <v>83</v>
      </c>
      <c r="G51" s="1">
        <v>10</v>
      </c>
      <c r="H51" s="9">
        <f t="shared" si="20"/>
        <v>12.148991352333301</v>
      </c>
      <c r="I51" s="9">
        <f t="shared" si="21"/>
        <v>285.2989913523333</v>
      </c>
      <c r="J51" s="9">
        <f t="shared" si="22"/>
        <v>7.9513326959037428E-2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292.53589515362552</v>
      </c>
      <c r="P51" s="9">
        <f t="shared" si="25"/>
        <v>23.260502278604918</v>
      </c>
      <c r="Q51" s="12">
        <f t="shared" si="26"/>
        <v>5.5825205468651804</v>
      </c>
      <c r="R51" s="9">
        <f t="shared" si="27"/>
        <v>14.125500000000001</v>
      </c>
      <c r="S51" s="13">
        <f t="shared" si="28"/>
        <v>0.39520870389474216</v>
      </c>
      <c r="T51" s="2">
        <f t="shared" si="29"/>
        <v>0.43</v>
      </c>
      <c r="U51" s="14">
        <f t="shared" si="30"/>
        <v>0.16993974267473913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0.18553974267473911</v>
      </c>
      <c r="AR51" s="9">
        <f t="shared" si="35"/>
        <v>136.875</v>
      </c>
      <c r="AS51" s="1">
        <f t="shared" si="36"/>
        <v>0.24</v>
      </c>
      <c r="AT51" s="1">
        <f t="shared" si="37"/>
        <v>580291.66666666663</v>
      </c>
      <c r="AU51" s="1">
        <f t="shared" si="38"/>
        <v>23697005012.936752</v>
      </c>
    </row>
    <row r="52" spans="1:48" x14ac:dyDescent="0.15">
      <c r="C52" s="7">
        <v>10</v>
      </c>
      <c r="D52" s="7">
        <f t="shared" si="39"/>
        <v>10.593180743419399</v>
      </c>
      <c r="E52" s="10">
        <f t="shared" si="40"/>
        <v>12.148991352333301</v>
      </c>
      <c r="F52" s="7" t="s">
        <v>83</v>
      </c>
      <c r="G52" s="1">
        <v>11</v>
      </c>
      <c r="H52" s="9">
        <f t="shared" si="20"/>
        <v>10.593180743419399</v>
      </c>
      <c r="I52" s="9">
        <f t="shared" si="21"/>
        <v>283.74318074341937</v>
      </c>
      <c r="J52" s="9">
        <f t="shared" si="22"/>
        <v>6.5943161034438064E-2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255.81162323126958</v>
      </c>
      <c r="O52" s="9">
        <f t="shared" si="41"/>
        <v>72.32001964375101</v>
      </c>
      <c r="P52" s="9">
        <f t="shared" si="25"/>
        <v>4.769010701381597</v>
      </c>
      <c r="Q52" s="12">
        <f t="shared" si="26"/>
        <v>1.1445625683315832</v>
      </c>
      <c r="R52" s="9">
        <f t="shared" si="27"/>
        <v>14.125500000000001</v>
      </c>
      <c r="S52" s="13">
        <f t="shared" si="28"/>
        <v>8.1028110037278903E-2</v>
      </c>
      <c r="T52" s="2">
        <f t="shared" si="29"/>
        <v>0.43</v>
      </c>
      <c r="U52" s="14">
        <f t="shared" si="30"/>
        <v>3.4842087316029925E-2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4.3262087316029922E-2</v>
      </c>
      <c r="AR52" s="9">
        <f t="shared" si="35"/>
        <v>136.875</v>
      </c>
      <c r="AS52" s="1">
        <f t="shared" si="36"/>
        <v>0.24</v>
      </c>
      <c r="AT52" s="1">
        <f t="shared" si="37"/>
        <v>580291.66666666663</v>
      </c>
      <c r="AU52" s="1">
        <f t="shared" si="38"/>
        <v>5525403265.1929789</v>
      </c>
    </row>
    <row r="53" spans="1:48" x14ac:dyDescent="0.15">
      <c r="C53" s="7">
        <v>11</v>
      </c>
      <c r="D53" s="7">
        <f t="shared" si="39"/>
        <v>9.1770703073999993</v>
      </c>
      <c r="E53" s="10">
        <f t="shared" si="40"/>
        <v>10.593180743419399</v>
      </c>
      <c r="F53" s="7" t="s">
        <v>85</v>
      </c>
      <c r="G53" s="1">
        <v>12</v>
      </c>
      <c r="H53" s="9">
        <f t="shared" si="20"/>
        <v>9.1770703073999993</v>
      </c>
      <c r="I53" s="9">
        <f t="shared" si="21"/>
        <v>282.32707030739999</v>
      </c>
      <c r="J53" s="9">
        <f t="shared" si="22"/>
        <v>5.5516026748784135E-2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126.40725894236942</v>
      </c>
      <c r="P53" s="9">
        <f t="shared" si="25"/>
        <v>7.0176287686850634</v>
      </c>
      <c r="Q53" s="12">
        <f t="shared" si="26"/>
        <v>1.684230904484415</v>
      </c>
      <c r="R53" s="9">
        <f t="shared" si="27"/>
        <v>14.125500000000001</v>
      </c>
      <c r="S53" s="13">
        <f t="shared" si="28"/>
        <v>0.1192333655080822</v>
      </c>
      <c r="T53" s="2">
        <f t="shared" si="29"/>
        <v>0.43</v>
      </c>
      <c r="U53" s="14">
        <f t="shared" si="30"/>
        <v>5.1270347168475346E-2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5.9690347168475343E-2</v>
      </c>
      <c r="AR53" s="9">
        <f t="shared" si="35"/>
        <v>136.875</v>
      </c>
      <c r="AS53" s="1">
        <f t="shared" si="36"/>
        <v>0.24</v>
      </c>
      <c r="AT53" s="1">
        <f t="shared" si="37"/>
        <v>580291.66666666663</v>
      </c>
      <c r="AU53" s="1">
        <f t="shared" si="38"/>
        <v>7623609021.3564491</v>
      </c>
      <c r="AV53" s="1">
        <f>SUM(AU42:AU53)</f>
        <v>134720682050.33542</v>
      </c>
    </row>
    <row r="54" spans="1:48" x14ac:dyDescent="0.15">
      <c r="C54" s="7">
        <v>12</v>
      </c>
      <c r="D54" s="7">
        <f t="shared" si="39"/>
        <v>8.3237775056451593</v>
      </c>
      <c r="E54" s="10">
        <f t="shared" si="40"/>
        <v>9.1770703073999993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6.3581223665161302</v>
      </c>
      <c r="E58" s="7"/>
      <c r="F58" s="7"/>
      <c r="G58" s="1">
        <v>1</v>
      </c>
      <c r="H58" s="9">
        <f t="shared" ref="H58:H69" si="42">E59</f>
        <v>6.3581223665161302</v>
      </c>
      <c r="I58" s="9">
        <f t="shared" ref="I58:I69" si="43">H58+273.15</f>
        <v>279.50812236651609</v>
      </c>
      <c r="J58" s="9">
        <f t="shared" ref="J58:J69" si="44">EXP(($C$15*(I58-$C$13))/($C$16*I58*$C$13))</f>
        <v>3.9206819405272333E-2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3.9115336826660036E-3</v>
      </c>
      <c r="Q58" s="12">
        <f t="shared" ref="Q58:Q69" si="48">P58*$B$60</f>
        <v>7.4319139970654069E-4</v>
      </c>
      <c r="R58" s="9">
        <f t="shared" ref="R58:R69" si="49">L58*$B$60</f>
        <v>1.8955666666666669E-2</v>
      </c>
      <c r="S58" s="13">
        <f t="shared" ref="S58:S69" si="50">Q58/R58</f>
        <v>3.9206819405272333E-2</v>
      </c>
      <c r="T58" s="2">
        <f t="shared" ref="T58:T69" si="51">$B$59/100</f>
        <v>0.01</v>
      </c>
      <c r="U58" s="14">
        <f t="shared" ref="U58:U69" si="52">S58*T58</f>
        <v>3.9206819405272335E-4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1.2392068194052724E-2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428225</v>
      </c>
      <c r="AU58" s="1">
        <f t="shared" ref="AU58:AU69" si="59">AT58*10000*AS58*0.67*AR58*AQ58</f>
        <v>67395310.499833539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5.1331105100645198</v>
      </c>
      <c r="E59" s="10">
        <f t="shared" ref="E59:E70" si="61">D58</f>
        <v>6.3581223665161302</v>
      </c>
      <c r="F59" s="7" t="s">
        <v>83</v>
      </c>
      <c r="G59" s="1">
        <v>2</v>
      </c>
      <c r="H59" s="9">
        <f t="shared" si="42"/>
        <v>5.1331105100645198</v>
      </c>
      <c r="I59" s="9">
        <f t="shared" si="43"/>
        <v>278.28311051006449</v>
      </c>
      <c r="J59" s="9">
        <f t="shared" si="44"/>
        <v>3.3632870448208396E-2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0.19562179965066734</v>
      </c>
      <c r="P59" s="9">
        <f t="shared" si="47"/>
        <v>6.5793226444962735E-3</v>
      </c>
      <c r="Q59" s="12">
        <f t="shared" si="48"/>
        <v>1.250071302454292E-3</v>
      </c>
      <c r="R59" s="9">
        <f t="shared" si="49"/>
        <v>1.8955666666666669E-2</v>
      </c>
      <c r="S59" s="13">
        <f t="shared" si="50"/>
        <v>6.5947103018672973E-2</v>
      </c>
      <c r="T59" s="2">
        <f t="shared" si="51"/>
        <v>0.01</v>
      </c>
      <c r="U59" s="14">
        <f t="shared" si="52"/>
        <v>6.5947103018672976E-4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1.265947103018673E-2</v>
      </c>
      <c r="AR59" s="9">
        <f t="shared" si="56"/>
        <v>9.9766666666666666</v>
      </c>
      <c r="AS59" s="1">
        <f t="shared" si="57"/>
        <v>0.19</v>
      </c>
      <c r="AT59" s="1">
        <f t="shared" si="58"/>
        <v>428225</v>
      </c>
      <c r="AU59" s="1">
        <f t="shared" si="59"/>
        <v>68849603.430406377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4.7477980898928598</v>
      </c>
      <c r="E60" s="10">
        <f t="shared" si="61"/>
        <v>5.1331105100645198</v>
      </c>
      <c r="F60" s="7" t="s">
        <v>83</v>
      </c>
      <c r="G60" s="1">
        <v>3</v>
      </c>
      <c r="H60" s="9">
        <f t="shared" si="42"/>
        <v>4.7477980898928598</v>
      </c>
      <c r="I60" s="9">
        <f t="shared" si="43"/>
        <v>277.89779808989283</v>
      </c>
      <c r="J60" s="9">
        <f t="shared" si="44"/>
        <v>3.2040189051131138E-2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0.28880914367283772</v>
      </c>
      <c r="P60" s="9">
        <f t="shared" si="47"/>
        <v>9.2534995629730155E-3</v>
      </c>
      <c r="Q60" s="12">
        <f t="shared" si="48"/>
        <v>1.758164916964873E-3</v>
      </c>
      <c r="R60" s="9">
        <f t="shared" si="49"/>
        <v>1.8955666666666669E-2</v>
      </c>
      <c r="S60" s="13">
        <f t="shared" si="50"/>
        <v>9.275141559946222E-2</v>
      </c>
      <c r="T60" s="2">
        <f t="shared" si="51"/>
        <v>0.01</v>
      </c>
      <c r="U60" s="14">
        <f t="shared" si="52"/>
        <v>9.2751415599462222E-4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1.2927514155994623E-2</v>
      </c>
      <c r="AR60" s="9">
        <f t="shared" si="56"/>
        <v>9.9766666666666666</v>
      </c>
      <c r="AS60" s="1">
        <f t="shared" si="57"/>
        <v>0.19</v>
      </c>
      <c r="AT60" s="1">
        <f t="shared" si="58"/>
        <v>428225</v>
      </c>
      <c r="AU60" s="1">
        <f t="shared" si="59"/>
        <v>70307378.630500793</v>
      </c>
    </row>
    <row r="61" spans="1:48" x14ac:dyDescent="0.15">
      <c r="C61" s="7">
        <v>3</v>
      </c>
      <c r="D61" s="7">
        <f t="shared" si="60"/>
        <v>6.1603440830322604</v>
      </c>
      <c r="E61" s="10">
        <f t="shared" si="61"/>
        <v>4.7477980898928598</v>
      </c>
      <c r="F61" s="7" t="s">
        <v>83</v>
      </c>
      <c r="G61" s="1">
        <v>4</v>
      </c>
      <c r="H61" s="9">
        <f t="shared" si="42"/>
        <v>6.1603440830322604</v>
      </c>
      <c r="I61" s="9">
        <f t="shared" si="43"/>
        <v>279.31034408303225</v>
      </c>
      <c r="J61" s="9">
        <f t="shared" si="44"/>
        <v>3.8251542652814642E-2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0.37932231077653139</v>
      </c>
      <c r="P61" s="9">
        <f t="shared" si="47"/>
        <v>1.4509663549832701E-2</v>
      </c>
      <c r="Q61" s="12">
        <f t="shared" si="48"/>
        <v>2.7568360744682132E-3</v>
      </c>
      <c r="R61" s="9">
        <f t="shared" si="49"/>
        <v>1.8955666666666669E-2</v>
      </c>
      <c r="S61" s="13">
        <f t="shared" si="50"/>
        <v>0.14543598613263647</v>
      </c>
      <c r="T61" s="2">
        <f t="shared" si="51"/>
        <v>0.01</v>
      </c>
      <c r="U61" s="14">
        <f t="shared" si="52"/>
        <v>1.4543598613263647E-3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1.3454359861326365E-2</v>
      </c>
      <c r="AR61" s="9">
        <f t="shared" si="56"/>
        <v>9.9766666666666666</v>
      </c>
      <c r="AS61" s="1">
        <f t="shared" si="57"/>
        <v>0.19</v>
      </c>
      <c r="AT61" s="1">
        <f t="shared" si="58"/>
        <v>428225</v>
      </c>
      <c r="AU61" s="1">
        <f t="shared" si="59"/>
        <v>73172673.53852731</v>
      </c>
    </row>
    <row r="62" spans="1:48" x14ac:dyDescent="0.15">
      <c r="C62" s="7">
        <v>4</v>
      </c>
      <c r="D62" s="7">
        <f t="shared" si="60"/>
        <v>8.4636665688666692</v>
      </c>
      <c r="E62" s="10">
        <f t="shared" si="61"/>
        <v>6.1603440830322604</v>
      </c>
      <c r="F62" s="7" t="s">
        <v>83</v>
      </c>
      <c r="G62" s="1">
        <v>5</v>
      </c>
      <c r="H62" s="9">
        <f t="shared" si="42"/>
        <v>8.4636665688666692</v>
      </c>
      <c r="I62" s="9">
        <f t="shared" si="43"/>
        <v>281.61366656886662</v>
      </c>
      <c r="J62" s="9">
        <f t="shared" si="44"/>
        <v>5.0871622712938151E-2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0.34657201486536382</v>
      </c>
      <c r="O62" s="9">
        <f t="shared" si="62"/>
        <v>0.11800729902800156</v>
      </c>
      <c r="P62" s="9">
        <f t="shared" si="47"/>
        <v>6.0032227935253686E-3</v>
      </c>
      <c r="Q62" s="12">
        <f t="shared" si="48"/>
        <v>1.14061233076982E-3</v>
      </c>
      <c r="R62" s="9">
        <f t="shared" si="49"/>
        <v>1.8955666666666669E-2</v>
      </c>
      <c r="S62" s="13">
        <f t="shared" si="50"/>
        <v>6.0172630740314412E-2</v>
      </c>
      <c r="T62" s="2">
        <f t="shared" si="51"/>
        <v>0.01</v>
      </c>
      <c r="U62" s="14">
        <f t="shared" si="52"/>
        <v>6.0172630740314408E-4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1.2601726307403145E-2</v>
      </c>
      <c r="AR62" s="9">
        <f t="shared" si="56"/>
        <v>9.9766666666666666</v>
      </c>
      <c r="AS62" s="1">
        <f t="shared" si="57"/>
        <v>0.19</v>
      </c>
      <c r="AT62" s="1">
        <f t="shared" si="58"/>
        <v>428225</v>
      </c>
      <c r="AU62" s="1">
        <f t="shared" si="59"/>
        <v>68535553.873804167</v>
      </c>
    </row>
    <row r="63" spans="1:48" x14ac:dyDescent="0.15">
      <c r="C63" s="7">
        <v>5</v>
      </c>
      <c r="D63" s="7">
        <f t="shared" si="60"/>
        <v>9.6494363785161301</v>
      </c>
      <c r="E63" s="10">
        <f t="shared" si="61"/>
        <v>8.4636665688666692</v>
      </c>
      <c r="F63" s="7" t="s">
        <v>85</v>
      </c>
      <c r="G63" s="1">
        <v>6</v>
      </c>
      <c r="H63" s="9">
        <f t="shared" si="42"/>
        <v>9.6494363785161301</v>
      </c>
      <c r="I63" s="9">
        <f t="shared" si="43"/>
        <v>282.79943637851613</v>
      </c>
      <c r="J63" s="9">
        <f t="shared" si="44"/>
        <v>5.8807957429897514E-2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0.21177074290114287</v>
      </c>
      <c r="P63" s="9">
        <f t="shared" si="47"/>
        <v>1.2453804833428181E-2</v>
      </c>
      <c r="Q63" s="12">
        <f t="shared" si="48"/>
        <v>2.3662229183513545E-3</v>
      </c>
      <c r="R63" s="9">
        <f t="shared" si="49"/>
        <v>1.8955666666666669E-2</v>
      </c>
      <c r="S63" s="13">
        <f t="shared" si="50"/>
        <v>0.12482931674000848</v>
      </c>
      <c r="T63" s="2">
        <f t="shared" si="51"/>
        <v>0.01</v>
      </c>
      <c r="U63" s="14">
        <f t="shared" si="52"/>
        <v>1.2482931674000848E-3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1.3248293167400085E-2</v>
      </c>
      <c r="AR63" s="9">
        <f t="shared" si="56"/>
        <v>9.9766666666666666</v>
      </c>
      <c r="AS63" s="1">
        <f t="shared" si="57"/>
        <v>0.19</v>
      </c>
      <c r="AT63" s="1">
        <f t="shared" si="58"/>
        <v>428225</v>
      </c>
      <c r="AU63" s="1">
        <f t="shared" si="59"/>
        <v>72051962.402713746</v>
      </c>
    </row>
    <row r="64" spans="1:48" x14ac:dyDescent="0.15">
      <c r="C64" s="7">
        <v>6</v>
      </c>
      <c r="D64" s="7">
        <f t="shared" si="60"/>
        <v>12.7776329109</v>
      </c>
      <c r="E64" s="10">
        <f t="shared" si="61"/>
        <v>9.6494363785161301</v>
      </c>
      <c r="F64" s="7" t="s">
        <v>83</v>
      </c>
      <c r="G64" s="1">
        <v>7</v>
      </c>
      <c r="H64" s="9">
        <f t="shared" si="42"/>
        <v>12.7776329109</v>
      </c>
      <c r="I64" s="9">
        <f t="shared" si="43"/>
        <v>285.9276329109</v>
      </c>
      <c r="J64" s="9">
        <f t="shared" si="44"/>
        <v>8.570913395988318E-2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0.29908360473438134</v>
      </c>
      <c r="P64" s="9">
        <f t="shared" si="47"/>
        <v>2.5634196743383842E-2</v>
      </c>
      <c r="Q64" s="12">
        <f t="shared" si="48"/>
        <v>4.8704973812429301E-3</v>
      </c>
      <c r="R64" s="9">
        <f t="shared" si="49"/>
        <v>1.8955666666666669E-2</v>
      </c>
      <c r="S64" s="13">
        <f t="shared" si="50"/>
        <v>0.25694149759489315</v>
      </c>
      <c r="T64" s="2">
        <f t="shared" si="51"/>
        <v>0.01</v>
      </c>
      <c r="U64" s="14">
        <f t="shared" si="52"/>
        <v>2.5694149759489314E-3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2.2669414975948932E-2</v>
      </c>
      <c r="AR64" s="9">
        <f t="shared" si="56"/>
        <v>9.9766666666666666</v>
      </c>
      <c r="AS64" s="1">
        <f t="shared" si="57"/>
        <v>0.19</v>
      </c>
      <c r="AT64" s="1">
        <f t="shared" si="58"/>
        <v>428225</v>
      </c>
      <c r="AU64" s="1">
        <f t="shared" si="59"/>
        <v>123289529.82092944</v>
      </c>
    </row>
    <row r="65" spans="1:48" x14ac:dyDescent="0.15">
      <c r="C65" s="7">
        <v>7</v>
      </c>
      <c r="D65" s="7">
        <f t="shared" si="60"/>
        <v>13.6375372093548</v>
      </c>
      <c r="E65" s="10">
        <f t="shared" si="61"/>
        <v>12.7776329109</v>
      </c>
      <c r="F65" s="7" t="s">
        <v>83</v>
      </c>
      <c r="G65" s="1">
        <v>8</v>
      </c>
      <c r="H65" s="9">
        <f t="shared" si="42"/>
        <v>13.6375372093548</v>
      </c>
      <c r="I65" s="9">
        <f t="shared" si="43"/>
        <v>286.78753720935475</v>
      </c>
      <c r="J65" s="9">
        <f t="shared" si="44"/>
        <v>9.4922899852431339E-2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0.37321607465766415</v>
      </c>
      <c r="P65" s="9">
        <f t="shared" si="47"/>
        <v>3.5426752078046991E-2</v>
      </c>
      <c r="Q65" s="12">
        <f t="shared" si="48"/>
        <v>6.7310828948289282E-3</v>
      </c>
      <c r="R65" s="9">
        <f t="shared" si="49"/>
        <v>1.8955666666666669E-2</v>
      </c>
      <c r="S65" s="13">
        <f t="shared" si="50"/>
        <v>0.35509607829649503</v>
      </c>
      <c r="T65" s="2">
        <f t="shared" si="51"/>
        <v>0.01</v>
      </c>
      <c r="U65" s="14">
        <f t="shared" si="52"/>
        <v>3.5509607829649504E-3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2.3650960782964948E-2</v>
      </c>
      <c r="AR65" s="9">
        <f t="shared" si="56"/>
        <v>9.9766666666666666</v>
      </c>
      <c r="AS65" s="1">
        <f t="shared" si="57"/>
        <v>0.19</v>
      </c>
      <c r="AT65" s="1">
        <f t="shared" si="58"/>
        <v>428225</v>
      </c>
      <c r="AU65" s="1">
        <f t="shared" si="59"/>
        <v>128627749.67235038</v>
      </c>
    </row>
    <row r="66" spans="1:48" x14ac:dyDescent="0.15">
      <c r="C66" s="7">
        <v>8</v>
      </c>
      <c r="D66" s="7">
        <f t="shared" si="60"/>
        <v>13.619983645806499</v>
      </c>
      <c r="E66" s="10">
        <f t="shared" si="61"/>
        <v>13.6375372093548</v>
      </c>
      <c r="F66" s="7" t="s">
        <v>83</v>
      </c>
      <c r="G66" s="1">
        <v>9</v>
      </c>
      <c r="H66" s="9">
        <f t="shared" si="42"/>
        <v>13.619983645806499</v>
      </c>
      <c r="I66" s="9">
        <f t="shared" si="43"/>
        <v>286.76998364580646</v>
      </c>
      <c r="J66" s="9">
        <f t="shared" si="44"/>
        <v>9.4725836033573318E-2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0.43755598924628381</v>
      </c>
      <c r="P66" s="9">
        <f t="shared" si="47"/>
        <v>4.1447856892851451E-2</v>
      </c>
      <c r="Q66" s="12">
        <f t="shared" si="48"/>
        <v>7.8750928096417757E-3</v>
      </c>
      <c r="R66" s="9">
        <f t="shared" si="49"/>
        <v>1.8955666666666669E-2</v>
      </c>
      <c r="S66" s="13">
        <f t="shared" si="50"/>
        <v>0.41544794747261721</v>
      </c>
      <c r="T66" s="2">
        <f t="shared" si="51"/>
        <v>0.01</v>
      </c>
      <c r="U66" s="14">
        <f t="shared" si="52"/>
        <v>4.1544794747261724E-3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2.425447947472617E-2</v>
      </c>
      <c r="AR66" s="9">
        <f t="shared" si="56"/>
        <v>9.9766666666666666</v>
      </c>
      <c r="AS66" s="1">
        <f t="shared" si="57"/>
        <v>0.19</v>
      </c>
      <c r="AT66" s="1">
        <f t="shared" si="58"/>
        <v>428225</v>
      </c>
      <c r="AU66" s="1">
        <f t="shared" si="59"/>
        <v>131910037.09901427</v>
      </c>
    </row>
    <row r="67" spans="1:48" x14ac:dyDescent="0.15">
      <c r="C67" s="7">
        <v>9</v>
      </c>
      <c r="D67" s="7">
        <f t="shared" si="60"/>
        <v>12.148991352333301</v>
      </c>
      <c r="E67" s="10">
        <f t="shared" si="61"/>
        <v>13.619983645806499</v>
      </c>
      <c r="F67" s="7" t="s">
        <v>83</v>
      </c>
      <c r="G67" s="1">
        <v>10</v>
      </c>
      <c r="H67" s="9">
        <f t="shared" si="42"/>
        <v>12.148991352333301</v>
      </c>
      <c r="I67" s="9">
        <f t="shared" si="43"/>
        <v>285.2989913523333</v>
      </c>
      <c r="J67" s="9">
        <f t="shared" si="44"/>
        <v>7.9513326959037428E-2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0.49587479902009901</v>
      </c>
      <c r="P67" s="9">
        <f t="shared" si="47"/>
        <v>3.9428655025232108E-2</v>
      </c>
      <c r="Q67" s="12">
        <f t="shared" si="48"/>
        <v>7.4914444547941007E-3</v>
      </c>
      <c r="R67" s="9">
        <f t="shared" si="49"/>
        <v>1.8955666666666669E-2</v>
      </c>
      <c r="S67" s="13">
        <f t="shared" si="50"/>
        <v>0.39520870389474211</v>
      </c>
      <c r="T67" s="2">
        <f t="shared" si="51"/>
        <v>0.01</v>
      </c>
      <c r="U67" s="14">
        <f t="shared" si="52"/>
        <v>3.9520870389474208E-3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2.4052087038947421E-2</v>
      </c>
      <c r="AR67" s="9">
        <f t="shared" si="56"/>
        <v>9.9766666666666666</v>
      </c>
      <c r="AS67" s="1">
        <f t="shared" si="57"/>
        <v>0.19</v>
      </c>
      <c r="AT67" s="1">
        <f t="shared" si="58"/>
        <v>428225</v>
      </c>
      <c r="AU67" s="1">
        <f t="shared" si="59"/>
        <v>130809308.72675815</v>
      </c>
    </row>
    <row r="68" spans="1:48" x14ac:dyDescent="0.15">
      <c r="C68" s="7">
        <v>10</v>
      </c>
      <c r="D68" s="7">
        <f t="shared" si="60"/>
        <v>10.593180743419399</v>
      </c>
      <c r="E68" s="10">
        <f t="shared" si="61"/>
        <v>12.148991352333301</v>
      </c>
      <c r="F68" s="7" t="s">
        <v>83</v>
      </c>
      <c r="G68" s="1">
        <v>11</v>
      </c>
      <c r="H68" s="9">
        <f t="shared" si="42"/>
        <v>10.593180743419399</v>
      </c>
      <c r="I68" s="9">
        <f t="shared" si="43"/>
        <v>283.74318074341937</v>
      </c>
      <c r="J68" s="9">
        <f t="shared" si="44"/>
        <v>6.5943161034438064E-2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0.43362383679512356</v>
      </c>
      <c r="O68" s="9">
        <f t="shared" si="62"/>
        <v>0.12258897386641004</v>
      </c>
      <c r="P68" s="9">
        <f t="shared" si="47"/>
        <v>8.0839044447191966E-3</v>
      </c>
      <c r="Q68" s="12">
        <f t="shared" si="48"/>
        <v>1.5359418444966474E-3</v>
      </c>
      <c r="R68" s="9">
        <f t="shared" si="49"/>
        <v>1.8955666666666669E-2</v>
      </c>
      <c r="S68" s="13">
        <f t="shared" si="50"/>
        <v>8.1028110037278944E-2</v>
      </c>
      <c r="T68" s="2">
        <f t="shared" si="51"/>
        <v>0.01</v>
      </c>
      <c r="U68" s="14">
        <f t="shared" si="52"/>
        <v>8.1028110037278944E-4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1.281028110037279E-2</v>
      </c>
      <c r="AR68" s="9">
        <f t="shared" si="56"/>
        <v>9.9766666666666666</v>
      </c>
      <c r="AS68" s="1">
        <f t="shared" si="57"/>
        <v>0.19</v>
      </c>
      <c r="AT68" s="1">
        <f t="shared" si="58"/>
        <v>428225</v>
      </c>
      <c r="AU68" s="1">
        <f t="shared" si="59"/>
        <v>69669796.746609166</v>
      </c>
    </row>
    <row r="69" spans="1:48" x14ac:dyDescent="0.15">
      <c r="C69" s="7">
        <v>11</v>
      </c>
      <c r="D69" s="7">
        <f t="shared" si="60"/>
        <v>9.1770703073999993</v>
      </c>
      <c r="E69" s="10">
        <f t="shared" si="61"/>
        <v>10.593180743419399</v>
      </c>
      <c r="F69" s="7" t="s">
        <v>85</v>
      </c>
      <c r="G69" s="1">
        <v>12</v>
      </c>
      <c r="H69" s="9">
        <f t="shared" si="42"/>
        <v>9.1770703073999993</v>
      </c>
      <c r="I69" s="9">
        <f t="shared" si="43"/>
        <v>282.32707030739999</v>
      </c>
      <c r="J69" s="9">
        <f t="shared" si="44"/>
        <v>5.5516026748784135E-2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0.21427173608835751</v>
      </c>
      <c r="P69" s="9">
        <f t="shared" si="47"/>
        <v>1.189551543218967E-2</v>
      </c>
      <c r="Q69" s="12">
        <f t="shared" si="48"/>
        <v>2.2601479321160372E-3</v>
      </c>
      <c r="R69" s="9">
        <f t="shared" si="49"/>
        <v>1.8955666666666669E-2</v>
      </c>
      <c r="S69" s="13">
        <f t="shared" si="50"/>
        <v>0.11923336550808221</v>
      </c>
      <c r="T69" s="2">
        <f t="shared" si="51"/>
        <v>0.01</v>
      </c>
      <c r="U69" s="14">
        <f t="shared" si="52"/>
        <v>1.1923336550808221E-3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1.3192333655080822E-2</v>
      </c>
      <c r="AR69" s="9">
        <f t="shared" si="56"/>
        <v>9.9766666666666666</v>
      </c>
      <c r="AS69" s="1">
        <f t="shared" si="57"/>
        <v>0.19</v>
      </c>
      <c r="AT69" s="1">
        <f t="shared" si="58"/>
        <v>428225</v>
      </c>
      <c r="AU69" s="1">
        <f t="shared" si="59"/>
        <v>71747621.86414361</v>
      </c>
      <c r="AV69" s="1">
        <f>SUM(AU58:AU69)</f>
        <v>1076366526.3055911</v>
      </c>
    </row>
    <row r="70" spans="1:48" x14ac:dyDescent="0.15">
      <c r="C70" s="7">
        <v>12</v>
      </c>
      <c r="D70" s="7">
        <f t="shared" si="60"/>
        <v>8.3237775056451593</v>
      </c>
      <c r="E70" s="10">
        <f t="shared" si="61"/>
        <v>9.1770703073999993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6.3581223665161302</v>
      </c>
      <c r="E73" s="7"/>
      <c r="F73" s="7"/>
      <c r="G73" s="1">
        <v>1</v>
      </c>
      <c r="H73" s="9">
        <f t="shared" ref="H73:H84" si="63">E74</f>
        <v>6.3581223665161302</v>
      </c>
      <c r="I73" s="9">
        <f t="shared" ref="I73:I84" si="64">H73+273.15</f>
        <v>279.50812236651609</v>
      </c>
      <c r="J73" s="9">
        <f t="shared" ref="J73:J84" si="65">EXP(($C$15*(I73-$C$13))/($C$16*I73*$C$13))</f>
        <v>3.9206819405272333E-2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4.2931467248773208E-3</v>
      </c>
      <c r="Q73" s="12">
        <f t="shared" ref="Q73:Q84" si="69">P73*$B$75</f>
        <v>7.7276641047791775E-4</v>
      </c>
      <c r="R73" s="9">
        <f t="shared" ref="R73:R84" si="70">L73*$B$75</f>
        <v>1.9710000000000002E-2</v>
      </c>
      <c r="S73" s="13">
        <f t="shared" ref="S73:S84" si="71">Q73/R73</f>
        <v>3.9206819405272333E-2</v>
      </c>
      <c r="T73" s="2">
        <f t="shared" ref="T73:T84" si="72">$B$74/100</f>
        <v>0.01</v>
      </c>
      <c r="U73" s="14">
        <f t="shared" ref="U73:U84" si="73">S73*T73</f>
        <v>3.9206819405272335E-4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1.2992068194052724E-2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900</v>
      </c>
      <c r="AU73" s="1">
        <f t="shared" ref="AU73:AU84" si="80">AT73*10000*AS73*0.67*AR73*AQ73</f>
        <v>154412.41945518187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5.1331105100645198</v>
      </c>
      <c r="E74" s="10">
        <f t="shared" ref="E74:E85" si="82">D73</f>
        <v>6.3581223665161302</v>
      </c>
      <c r="F74" s="7" t="s">
        <v>83</v>
      </c>
      <c r="G74" s="1">
        <v>2</v>
      </c>
      <c r="H74" s="9">
        <f t="shared" si="63"/>
        <v>5.1331105100645198</v>
      </c>
      <c r="I74" s="9">
        <f t="shared" si="64"/>
        <v>278.28311051006449</v>
      </c>
      <c r="J74" s="9">
        <f t="shared" si="65"/>
        <v>3.3632870448208396E-2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0.21470685327512271</v>
      </c>
      <c r="P74" s="9">
        <f t="shared" si="68"/>
        <v>7.2212077805446908E-3</v>
      </c>
      <c r="Q74" s="12">
        <f t="shared" si="69"/>
        <v>1.2998174004980442E-3</v>
      </c>
      <c r="R74" s="9">
        <f t="shared" si="70"/>
        <v>1.9710000000000002E-2</v>
      </c>
      <c r="S74" s="13">
        <f t="shared" si="71"/>
        <v>6.5947103018672959E-2</v>
      </c>
      <c r="T74" s="2">
        <f t="shared" si="72"/>
        <v>0.01</v>
      </c>
      <c r="U74" s="14">
        <f t="shared" si="73"/>
        <v>6.5947103018672965E-4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1.325947103018673E-2</v>
      </c>
      <c r="AR74" s="9">
        <f t="shared" si="77"/>
        <v>10.950000000000001</v>
      </c>
      <c r="AS74" s="1">
        <f t="shared" si="78"/>
        <v>0.18</v>
      </c>
      <c r="AT74" s="1">
        <f t="shared" si="79"/>
        <v>900</v>
      </c>
      <c r="AU74" s="1">
        <f t="shared" si="80"/>
        <v>157590.53692500322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4.7477980898928598</v>
      </c>
      <c r="E75" s="10">
        <f t="shared" si="82"/>
        <v>5.1331105100645198</v>
      </c>
      <c r="F75" s="7" t="s">
        <v>83</v>
      </c>
      <c r="G75" s="1">
        <v>3</v>
      </c>
      <c r="H75" s="9">
        <f t="shared" si="63"/>
        <v>4.7477980898928598</v>
      </c>
      <c r="I75" s="9">
        <f t="shared" si="64"/>
        <v>277.89779808989283</v>
      </c>
      <c r="J75" s="9">
        <f t="shared" si="65"/>
        <v>3.2040189051131138E-2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0.31698564549457803</v>
      </c>
      <c r="P75" s="9">
        <f t="shared" si="68"/>
        <v>1.0156280008141115E-2</v>
      </c>
      <c r="Q75" s="12">
        <f t="shared" si="69"/>
        <v>1.8281304014654005E-3</v>
      </c>
      <c r="R75" s="9">
        <f t="shared" si="70"/>
        <v>1.9710000000000002E-2</v>
      </c>
      <c r="S75" s="13">
        <f t="shared" si="71"/>
        <v>9.275141559946222E-2</v>
      </c>
      <c r="T75" s="2">
        <f t="shared" si="72"/>
        <v>0.01</v>
      </c>
      <c r="U75" s="14">
        <f t="shared" si="73"/>
        <v>9.2751415599462222E-4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1.3527514155994623E-2</v>
      </c>
      <c r="AR75" s="9">
        <f t="shared" si="77"/>
        <v>10.950000000000001</v>
      </c>
      <c r="AS75" s="1">
        <f t="shared" si="78"/>
        <v>0.18</v>
      </c>
      <c r="AT75" s="1">
        <f t="shared" si="79"/>
        <v>900</v>
      </c>
      <c r="AU75" s="1">
        <f t="shared" si="80"/>
        <v>160776.2643208364</v>
      </c>
    </row>
    <row r="76" spans="1:48" x14ac:dyDescent="0.15">
      <c r="C76" s="7">
        <v>3</v>
      </c>
      <c r="D76" s="7">
        <f t="shared" si="81"/>
        <v>6.1603440830322604</v>
      </c>
      <c r="E76" s="10">
        <f t="shared" si="82"/>
        <v>4.7477980898928598</v>
      </c>
      <c r="F76" s="7" t="s">
        <v>83</v>
      </c>
      <c r="G76" s="1">
        <v>4</v>
      </c>
      <c r="H76" s="9">
        <f t="shared" si="63"/>
        <v>6.1603440830322604</v>
      </c>
      <c r="I76" s="9">
        <f t="shared" si="64"/>
        <v>279.31034408303225</v>
      </c>
      <c r="J76" s="9">
        <f t="shared" si="65"/>
        <v>3.8251542652814642E-2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0.4163293654864369</v>
      </c>
      <c r="P76" s="9">
        <f t="shared" si="68"/>
        <v>1.5925240481523696E-2</v>
      </c>
      <c r="Q76" s="12">
        <f t="shared" si="69"/>
        <v>2.8665432866742651E-3</v>
      </c>
      <c r="R76" s="9">
        <f t="shared" si="70"/>
        <v>1.9710000000000002E-2</v>
      </c>
      <c r="S76" s="13">
        <f t="shared" si="71"/>
        <v>0.14543598613263647</v>
      </c>
      <c r="T76" s="2">
        <f t="shared" si="72"/>
        <v>0.01</v>
      </c>
      <c r="U76" s="14">
        <f t="shared" si="73"/>
        <v>1.4543598613263647E-3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1.4054359861326365E-2</v>
      </c>
      <c r="AR76" s="9">
        <f t="shared" si="77"/>
        <v>10.950000000000001</v>
      </c>
      <c r="AS76" s="1">
        <f t="shared" si="78"/>
        <v>0.18</v>
      </c>
      <c r="AT76" s="1">
        <f t="shared" si="79"/>
        <v>900</v>
      </c>
      <c r="AU76" s="1">
        <f t="shared" si="80"/>
        <v>167037.89401864583</v>
      </c>
    </row>
    <row r="77" spans="1:48" x14ac:dyDescent="0.15">
      <c r="C77" s="7">
        <v>4</v>
      </c>
      <c r="D77" s="7">
        <f t="shared" si="81"/>
        <v>8.4636665688666692</v>
      </c>
      <c r="E77" s="10">
        <f t="shared" si="82"/>
        <v>6.1603440830322604</v>
      </c>
      <c r="F77" s="7" t="s">
        <v>83</v>
      </c>
      <c r="G77" s="1">
        <v>5</v>
      </c>
      <c r="H77" s="9">
        <f t="shared" si="63"/>
        <v>8.4636665688666692</v>
      </c>
      <c r="I77" s="9">
        <f t="shared" si="64"/>
        <v>281.61366656886662</v>
      </c>
      <c r="J77" s="9">
        <f t="shared" si="65"/>
        <v>5.0871622712938151E-2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0.38038391875466748</v>
      </c>
      <c r="O77" s="9">
        <f t="shared" si="83"/>
        <v>0.12952020625024574</v>
      </c>
      <c r="P77" s="9">
        <f t="shared" si="68"/>
        <v>6.5889030660644353E-3</v>
      </c>
      <c r="Q77" s="12">
        <f t="shared" si="69"/>
        <v>1.1860025518915984E-3</v>
      </c>
      <c r="R77" s="9">
        <f t="shared" si="70"/>
        <v>1.9710000000000002E-2</v>
      </c>
      <c r="S77" s="13">
        <f t="shared" si="71"/>
        <v>6.0172630740314474E-2</v>
      </c>
      <c r="T77" s="2">
        <f t="shared" si="72"/>
        <v>0.01</v>
      </c>
      <c r="U77" s="14">
        <f t="shared" si="73"/>
        <v>6.0172630740314473E-4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1.3201726307403145E-2</v>
      </c>
      <c r="AR77" s="9">
        <f t="shared" si="77"/>
        <v>10.950000000000001</v>
      </c>
      <c r="AS77" s="1">
        <f t="shared" si="78"/>
        <v>0.18</v>
      </c>
      <c r="AT77" s="1">
        <f t="shared" si="79"/>
        <v>900</v>
      </c>
      <c r="AU77" s="1">
        <f t="shared" si="80"/>
        <v>156904.23338790637</v>
      </c>
    </row>
    <row r="78" spans="1:48" x14ac:dyDescent="0.15">
      <c r="C78" s="7">
        <v>5</v>
      </c>
      <c r="D78" s="7">
        <f t="shared" si="81"/>
        <v>9.6494363785161301</v>
      </c>
      <c r="E78" s="10">
        <f t="shared" si="82"/>
        <v>8.4636665688666692</v>
      </c>
      <c r="F78" s="7" t="s">
        <v>85</v>
      </c>
      <c r="G78" s="1">
        <v>6</v>
      </c>
      <c r="H78" s="9">
        <f t="shared" si="63"/>
        <v>9.6494363785161301</v>
      </c>
      <c r="I78" s="9">
        <f t="shared" si="64"/>
        <v>282.79943637851613</v>
      </c>
      <c r="J78" s="9">
        <f t="shared" si="65"/>
        <v>5.8807957429897514E-2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0.23243130318418131</v>
      </c>
      <c r="P78" s="9">
        <f t="shared" si="68"/>
        <v>1.3668810183030938E-2</v>
      </c>
      <c r="Q78" s="12">
        <f t="shared" si="69"/>
        <v>2.4603858329455687E-3</v>
      </c>
      <c r="R78" s="9">
        <f t="shared" si="70"/>
        <v>1.9710000000000002E-2</v>
      </c>
      <c r="S78" s="13">
        <f t="shared" si="71"/>
        <v>0.12482931674000855</v>
      </c>
      <c r="T78" s="2">
        <f t="shared" si="72"/>
        <v>0.01</v>
      </c>
      <c r="U78" s="14">
        <f t="shared" si="73"/>
        <v>1.2482931674000855E-3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1.3848293167400086E-2</v>
      </c>
      <c r="AR78" s="9">
        <f t="shared" si="77"/>
        <v>10.950000000000001</v>
      </c>
      <c r="AS78" s="1">
        <f t="shared" si="78"/>
        <v>0.18</v>
      </c>
      <c r="AT78" s="1">
        <f t="shared" si="79"/>
        <v>900</v>
      </c>
      <c r="AU78" s="1">
        <f t="shared" si="80"/>
        <v>164588.76457266181</v>
      </c>
    </row>
    <row r="79" spans="1:48" x14ac:dyDescent="0.15">
      <c r="C79" s="7">
        <v>6</v>
      </c>
      <c r="D79" s="7">
        <f t="shared" si="81"/>
        <v>12.7776329109</v>
      </c>
      <c r="E79" s="10">
        <f t="shared" si="82"/>
        <v>9.6494363785161301</v>
      </c>
      <c r="F79" s="7" t="s">
        <v>83</v>
      </c>
      <c r="G79" s="1">
        <v>7</v>
      </c>
      <c r="H79" s="9">
        <f t="shared" si="63"/>
        <v>12.7776329109</v>
      </c>
      <c r="I79" s="9">
        <f t="shared" si="64"/>
        <v>285.9276329109</v>
      </c>
      <c r="J79" s="9">
        <f t="shared" si="65"/>
        <v>8.570913395988318E-2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0.32826249300115035</v>
      </c>
      <c r="P79" s="9">
        <f t="shared" si="68"/>
        <v>2.8135093986640811E-2</v>
      </c>
      <c r="Q79" s="12">
        <f t="shared" si="69"/>
        <v>5.0643169175953453E-3</v>
      </c>
      <c r="R79" s="9">
        <f t="shared" si="70"/>
        <v>1.9710000000000002E-2</v>
      </c>
      <c r="S79" s="13">
        <f t="shared" si="71"/>
        <v>0.25694149759489321</v>
      </c>
      <c r="T79" s="2">
        <f t="shared" si="72"/>
        <v>0.01</v>
      </c>
      <c r="U79" s="14">
        <f t="shared" si="73"/>
        <v>2.5694149759489322E-3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2.4169414975948933E-2</v>
      </c>
      <c r="AR79" s="9">
        <f t="shared" si="77"/>
        <v>10.950000000000001</v>
      </c>
      <c r="AS79" s="1">
        <f t="shared" si="78"/>
        <v>0.18</v>
      </c>
      <c r="AT79" s="1">
        <f t="shared" si="79"/>
        <v>900</v>
      </c>
      <c r="AU79" s="1">
        <f t="shared" si="80"/>
        <v>287256.63901310001</v>
      </c>
    </row>
    <row r="80" spans="1:48" x14ac:dyDescent="0.15">
      <c r="C80" s="7">
        <v>7</v>
      </c>
      <c r="D80" s="7">
        <f t="shared" si="81"/>
        <v>13.6375372093548</v>
      </c>
      <c r="E80" s="10">
        <f t="shared" si="82"/>
        <v>12.7776329109</v>
      </c>
      <c r="F80" s="7" t="s">
        <v>83</v>
      </c>
      <c r="G80" s="1">
        <v>8</v>
      </c>
      <c r="H80" s="9">
        <f t="shared" si="63"/>
        <v>13.6375372093548</v>
      </c>
      <c r="I80" s="9">
        <f t="shared" si="64"/>
        <v>286.78753720935475</v>
      </c>
      <c r="J80" s="9">
        <f t="shared" si="65"/>
        <v>9.4922899852431339E-2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0.40962739901450951</v>
      </c>
      <c r="P80" s="9">
        <f t="shared" si="68"/>
        <v>3.8883020573466216E-2</v>
      </c>
      <c r="Q80" s="12">
        <f t="shared" si="69"/>
        <v>6.9989437032239189E-3</v>
      </c>
      <c r="R80" s="9">
        <f t="shared" si="70"/>
        <v>1.9710000000000002E-2</v>
      </c>
      <c r="S80" s="13">
        <f t="shared" si="71"/>
        <v>0.35509607829649509</v>
      </c>
      <c r="T80" s="2">
        <f t="shared" si="72"/>
        <v>0.01</v>
      </c>
      <c r="U80" s="14">
        <f t="shared" si="73"/>
        <v>3.5509607829649508E-3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2.5150960782964953E-2</v>
      </c>
      <c r="AR80" s="9">
        <f t="shared" si="77"/>
        <v>10.950000000000001</v>
      </c>
      <c r="AS80" s="1">
        <f t="shared" si="78"/>
        <v>0.18</v>
      </c>
      <c r="AT80" s="1">
        <f t="shared" si="79"/>
        <v>900</v>
      </c>
      <c r="AU80" s="1">
        <f t="shared" si="80"/>
        <v>298922.43853044033</v>
      </c>
    </row>
    <row r="81" spans="1:48" x14ac:dyDescent="0.15">
      <c r="C81" s="7">
        <v>8</v>
      </c>
      <c r="D81" s="7">
        <f t="shared" si="81"/>
        <v>13.619983645806499</v>
      </c>
      <c r="E81" s="10">
        <f t="shared" si="82"/>
        <v>13.6375372093548</v>
      </c>
      <c r="F81" s="7" t="s">
        <v>83</v>
      </c>
      <c r="G81" s="1">
        <v>9</v>
      </c>
      <c r="H81" s="9">
        <f t="shared" si="63"/>
        <v>13.619983645806499</v>
      </c>
      <c r="I81" s="9">
        <f t="shared" si="64"/>
        <v>286.76998364580646</v>
      </c>
      <c r="J81" s="9">
        <f t="shared" si="65"/>
        <v>9.4725836033573318E-2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0.48024437844104334</v>
      </c>
      <c r="P81" s="9">
        <f t="shared" si="68"/>
        <v>4.5491550248251605E-2</v>
      </c>
      <c r="Q81" s="12">
        <f t="shared" si="69"/>
        <v>8.1884790446852887E-3</v>
      </c>
      <c r="R81" s="9">
        <f t="shared" si="70"/>
        <v>1.9710000000000002E-2</v>
      </c>
      <c r="S81" s="13">
        <f t="shared" si="71"/>
        <v>0.41544794747261737</v>
      </c>
      <c r="T81" s="2">
        <f t="shared" si="72"/>
        <v>0.01</v>
      </c>
      <c r="U81" s="14">
        <f t="shared" si="73"/>
        <v>4.1544794747261742E-3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2.5754479474726175E-2</v>
      </c>
      <c r="AR81" s="9">
        <f t="shared" si="77"/>
        <v>10.950000000000001</v>
      </c>
      <c r="AS81" s="1">
        <f t="shared" si="78"/>
        <v>0.18</v>
      </c>
      <c r="AT81" s="1">
        <f t="shared" si="79"/>
        <v>900</v>
      </c>
      <c r="AU81" s="1">
        <f t="shared" si="80"/>
        <v>306095.33663945238</v>
      </c>
    </row>
    <row r="82" spans="1:48" x14ac:dyDescent="0.15">
      <c r="C82" s="7">
        <v>9</v>
      </c>
      <c r="D82" s="7">
        <f t="shared" si="81"/>
        <v>12.148991352333301</v>
      </c>
      <c r="E82" s="10">
        <f t="shared" si="82"/>
        <v>13.619983645806499</v>
      </c>
      <c r="F82" s="7" t="s">
        <v>83</v>
      </c>
      <c r="G82" s="1">
        <v>10</v>
      </c>
      <c r="H82" s="9">
        <f t="shared" si="63"/>
        <v>12.148991352333301</v>
      </c>
      <c r="I82" s="9">
        <f t="shared" si="64"/>
        <v>285.2989913523333</v>
      </c>
      <c r="J82" s="9">
        <f t="shared" si="65"/>
        <v>7.9513326959037428E-2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0.54425282819279175</v>
      </c>
      <c r="P82" s="9">
        <f t="shared" si="68"/>
        <v>4.3275353076474274E-2</v>
      </c>
      <c r="Q82" s="12">
        <f t="shared" si="69"/>
        <v>7.7895635537653688E-3</v>
      </c>
      <c r="R82" s="9">
        <f t="shared" si="70"/>
        <v>1.9710000000000002E-2</v>
      </c>
      <c r="S82" s="13">
        <f t="shared" si="71"/>
        <v>0.39520870389474216</v>
      </c>
      <c r="T82" s="2">
        <f t="shared" si="72"/>
        <v>0.01</v>
      </c>
      <c r="U82" s="14">
        <f t="shared" si="73"/>
        <v>3.9520870389474216E-3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2.5552087038947423E-2</v>
      </c>
      <c r="AR82" s="9">
        <f t="shared" si="77"/>
        <v>10.950000000000001</v>
      </c>
      <c r="AS82" s="1">
        <f t="shared" si="78"/>
        <v>0.18</v>
      </c>
      <c r="AT82" s="1">
        <f t="shared" si="79"/>
        <v>900</v>
      </c>
      <c r="AU82" s="1">
        <f t="shared" si="80"/>
        <v>303689.87622920523</v>
      </c>
    </row>
    <row r="83" spans="1:48" x14ac:dyDescent="0.15">
      <c r="C83" s="7">
        <v>10</v>
      </c>
      <c r="D83" s="7">
        <f t="shared" si="81"/>
        <v>10.593180743419399</v>
      </c>
      <c r="E83" s="10">
        <f t="shared" si="82"/>
        <v>12.148991352333301</v>
      </c>
      <c r="F83" s="7" t="s">
        <v>83</v>
      </c>
      <c r="G83" s="1">
        <v>11</v>
      </c>
      <c r="H83" s="9">
        <f t="shared" si="63"/>
        <v>10.593180743419399</v>
      </c>
      <c r="I83" s="9">
        <f t="shared" si="64"/>
        <v>283.74318074341937</v>
      </c>
      <c r="J83" s="9">
        <f t="shared" si="65"/>
        <v>6.5943161034438064E-2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0.47592860136050164</v>
      </c>
      <c r="O83" s="9">
        <f t="shared" si="83"/>
        <v>0.13454887375581592</v>
      </c>
      <c r="P83" s="9">
        <f t="shared" si="68"/>
        <v>8.8725780490820465E-3</v>
      </c>
      <c r="Q83" s="12">
        <f t="shared" si="69"/>
        <v>1.5970640488347683E-3</v>
      </c>
      <c r="R83" s="9">
        <f t="shared" si="70"/>
        <v>1.9710000000000002E-2</v>
      </c>
      <c r="S83" s="13">
        <f t="shared" si="71"/>
        <v>8.1028110037278958E-2</v>
      </c>
      <c r="T83" s="2">
        <f t="shared" si="72"/>
        <v>0.01</v>
      </c>
      <c r="U83" s="14">
        <f t="shared" si="73"/>
        <v>8.1028110037278955E-4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1.341028110037279E-2</v>
      </c>
      <c r="AR83" s="9">
        <f t="shared" si="77"/>
        <v>10.950000000000001</v>
      </c>
      <c r="AS83" s="1">
        <f t="shared" si="78"/>
        <v>0.18</v>
      </c>
      <c r="AT83" s="1">
        <f t="shared" si="79"/>
        <v>900</v>
      </c>
      <c r="AU83" s="1">
        <f t="shared" si="80"/>
        <v>159382.93421447367</v>
      </c>
    </row>
    <row r="84" spans="1:48" x14ac:dyDescent="0.15">
      <c r="C84" s="7">
        <v>11</v>
      </c>
      <c r="D84" s="7">
        <f t="shared" si="81"/>
        <v>9.1770703073999993</v>
      </c>
      <c r="E84" s="10">
        <f t="shared" si="82"/>
        <v>10.593180743419399</v>
      </c>
      <c r="F84" s="7" t="s">
        <v>85</v>
      </c>
      <c r="G84" s="1">
        <v>12</v>
      </c>
      <c r="H84" s="9">
        <f t="shared" si="63"/>
        <v>9.1770703073999993</v>
      </c>
      <c r="I84" s="9">
        <f t="shared" si="64"/>
        <v>282.32707030739999</v>
      </c>
      <c r="J84" s="9">
        <f t="shared" si="65"/>
        <v>5.5516026748784135E-2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0.2351762957067339</v>
      </c>
      <c r="P84" s="9">
        <f t="shared" si="68"/>
        <v>1.3056053523135007E-2</v>
      </c>
      <c r="Q84" s="12">
        <f t="shared" si="69"/>
        <v>2.350089634164301E-3</v>
      </c>
      <c r="R84" s="9">
        <f t="shared" si="70"/>
        <v>1.9710000000000002E-2</v>
      </c>
      <c r="S84" s="13">
        <f t="shared" si="71"/>
        <v>0.11923336550808224</v>
      </c>
      <c r="T84" s="2">
        <f t="shared" si="72"/>
        <v>0.01</v>
      </c>
      <c r="U84" s="14">
        <f t="shared" si="73"/>
        <v>1.1923336550808223E-3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1.3792333655080823E-2</v>
      </c>
      <c r="AR84" s="9">
        <f t="shared" si="77"/>
        <v>10.950000000000001</v>
      </c>
      <c r="AS84" s="1">
        <f t="shared" si="78"/>
        <v>0.18</v>
      </c>
      <c r="AT84" s="1">
        <f t="shared" si="79"/>
        <v>900</v>
      </c>
      <c r="AU84" s="1">
        <f t="shared" si="80"/>
        <v>163923.67849401076</v>
      </c>
      <c r="AV84" s="1">
        <f>SUM(AU73:AU84)</f>
        <v>2480581.0158009175</v>
      </c>
    </row>
    <row r="85" spans="1:48" x14ac:dyDescent="0.15">
      <c r="C85" s="7">
        <v>12</v>
      </c>
      <c r="D85" s="7">
        <f t="shared" si="81"/>
        <v>8.3237775056451593</v>
      </c>
      <c r="E85" s="10">
        <f t="shared" si="82"/>
        <v>9.1770703073999993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6.3581223665161302</v>
      </c>
      <c r="E89" s="7"/>
      <c r="F89" s="7"/>
      <c r="G89" s="1">
        <v>1</v>
      </c>
      <c r="H89" s="9">
        <f t="shared" ref="H89:H100" si="84">E90</f>
        <v>6.3581223665161302</v>
      </c>
      <c r="I89" s="9">
        <f t="shared" ref="I89:I100" si="85">H89+273.15</f>
        <v>279.50812236651609</v>
      </c>
      <c r="J89" s="9">
        <f t="shared" ref="J89:J100" si="86">EXP(($C$15*(I89-$C$13))/($C$16*I89*$C$13))</f>
        <v>3.9206819405272333E-2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0.20800295882030617</v>
      </c>
      <c r="Q89" s="12">
        <f t="shared" ref="Q89:Q100" si="90">P89*$B$91</f>
        <v>9.360133146913778E-2</v>
      </c>
      <c r="R89" s="9">
        <f t="shared" ref="R89:R100" si="91">L89*$B$91</f>
        <v>2.3873737500000001</v>
      </c>
      <c r="S89" s="13">
        <f t="shared" ref="S89:S100" si="92">Q89/R89</f>
        <v>3.9206819405272333E-2</v>
      </c>
      <c r="T89" s="2">
        <f t="shared" ref="T89:T100" si="93">$B$90/100</f>
        <v>0.51</v>
      </c>
      <c r="U89" s="14">
        <f t="shared" ref="U89:U100" si="94">S89*T89</f>
        <v>1.9995477896688891E-2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3.63656365858517E-2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128075</v>
      </c>
      <c r="AN89" s="1">
        <f t="shared" ref="AN89:AN100" si="99">AM89*10000*AK89*AJ89</f>
        <v>484499444.41887081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5.1331105100645198</v>
      </c>
      <c r="E90" s="10">
        <f t="shared" ref="E90:E101" si="101">D89</f>
        <v>6.3581223665161302</v>
      </c>
      <c r="F90" s="7" t="s">
        <v>83</v>
      </c>
      <c r="G90" s="1">
        <v>2</v>
      </c>
      <c r="H90" s="9">
        <f t="shared" si="84"/>
        <v>5.1331105100645198</v>
      </c>
      <c r="I90" s="9">
        <f t="shared" si="85"/>
        <v>278.28311051006449</v>
      </c>
      <c r="J90" s="9">
        <f t="shared" si="86"/>
        <v>3.3632870448208396E-2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10.402547041179695</v>
      </c>
      <c r="P90" s="9">
        <f t="shared" si="89"/>
        <v>0.34986751696739021</v>
      </c>
      <c r="Q90" s="12">
        <f t="shared" si="90"/>
        <v>0.15744038263532559</v>
      </c>
      <c r="R90" s="9">
        <f t="shared" si="91"/>
        <v>2.3873737500000001</v>
      </c>
      <c r="S90" s="13">
        <f t="shared" si="92"/>
        <v>6.5947103018672959E-2</v>
      </c>
      <c r="T90" s="2">
        <f t="shared" si="93"/>
        <v>0.51</v>
      </c>
      <c r="U90" s="14">
        <f t="shared" si="94"/>
        <v>3.3633022539523209E-2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4.0477356295666247E-2</v>
      </c>
      <c r="AK90" s="9">
        <f t="shared" si="96"/>
        <v>10.4025</v>
      </c>
      <c r="AL90" s="1">
        <f t="shared" si="97"/>
        <v>0.45</v>
      </c>
      <c r="AM90" s="17">
        <f t="shared" si="98"/>
        <v>128075</v>
      </c>
      <c r="AN90" s="1">
        <f t="shared" si="99"/>
        <v>539279893.82220447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4.7477980898928598</v>
      </c>
      <c r="E91" s="10">
        <f t="shared" si="101"/>
        <v>5.1331105100645198</v>
      </c>
      <c r="F91" s="7" t="s">
        <v>83</v>
      </c>
      <c r="G91" s="1">
        <v>3</v>
      </c>
      <c r="H91" s="9">
        <f t="shared" si="84"/>
        <v>4.7477980898928598</v>
      </c>
      <c r="I91" s="9">
        <f t="shared" si="85"/>
        <v>277.89779808989283</v>
      </c>
      <c r="J91" s="9">
        <f t="shared" si="86"/>
        <v>3.2040189051131138E-2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15.357954524212305</v>
      </c>
      <c r="P91" s="9">
        <f t="shared" si="89"/>
        <v>0.492071766394437</v>
      </c>
      <c r="Q91" s="12">
        <f t="shared" si="90"/>
        <v>0.22143229487749666</v>
      </c>
      <c r="R91" s="9">
        <f t="shared" si="91"/>
        <v>2.3873737500000001</v>
      </c>
      <c r="S91" s="13">
        <f t="shared" si="92"/>
        <v>9.2751415599462234E-2</v>
      </c>
      <c r="T91" s="2">
        <f t="shared" si="93"/>
        <v>0.51</v>
      </c>
      <c r="U91" s="14">
        <f t="shared" si="94"/>
        <v>4.7303221955725741E-2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4.4598921419651313E-2</v>
      </c>
      <c r="AK91" s="9">
        <f t="shared" si="96"/>
        <v>10.4025</v>
      </c>
      <c r="AL91" s="1">
        <f t="shared" si="97"/>
        <v>0.45</v>
      </c>
      <c r="AM91" s="17">
        <f t="shared" si="98"/>
        <v>128075</v>
      </c>
      <c r="AN91" s="1">
        <f t="shared" si="99"/>
        <v>594191513.69699216</v>
      </c>
    </row>
    <row r="92" spans="1:48" x14ac:dyDescent="0.15">
      <c r="C92" s="7">
        <v>3</v>
      </c>
      <c r="D92" s="7">
        <f t="shared" si="100"/>
        <v>6.1603440830322604</v>
      </c>
      <c r="E92" s="10">
        <f t="shared" si="101"/>
        <v>4.7477980898928598</v>
      </c>
      <c r="F92" s="7" t="s">
        <v>83</v>
      </c>
      <c r="G92" s="1">
        <v>4</v>
      </c>
      <c r="H92" s="9">
        <f t="shared" si="84"/>
        <v>6.1603440830322604</v>
      </c>
      <c r="I92" s="9">
        <f t="shared" si="85"/>
        <v>279.31034408303225</v>
      </c>
      <c r="J92" s="9">
        <f t="shared" si="86"/>
        <v>3.8251542652814642E-2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20.171157757817866</v>
      </c>
      <c r="P92" s="9">
        <f t="shared" si="89"/>
        <v>0.77157790132982307</v>
      </c>
      <c r="Q92" s="12">
        <f t="shared" si="90"/>
        <v>0.34721005559842039</v>
      </c>
      <c r="R92" s="9">
        <f t="shared" si="91"/>
        <v>2.3873737500000001</v>
      </c>
      <c r="S92" s="13">
        <f t="shared" si="92"/>
        <v>0.1454359861326365</v>
      </c>
      <c r="T92" s="2">
        <f t="shared" si="93"/>
        <v>0.51</v>
      </c>
      <c r="U92" s="14">
        <f t="shared" si="94"/>
        <v>7.4172352927644611E-2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5.2699964407684853E-2</v>
      </c>
      <c r="AK92" s="9">
        <f t="shared" si="96"/>
        <v>10.4025</v>
      </c>
      <c r="AL92" s="1">
        <f t="shared" si="97"/>
        <v>0.45</v>
      </c>
      <c r="AM92" s="17">
        <f t="shared" si="98"/>
        <v>128075</v>
      </c>
      <c r="AN92" s="1">
        <f t="shared" si="99"/>
        <v>702121724.61601853</v>
      </c>
    </row>
    <row r="93" spans="1:48" x14ac:dyDescent="0.15">
      <c r="C93" s="7">
        <v>4</v>
      </c>
      <c r="D93" s="7">
        <f t="shared" si="100"/>
        <v>8.4636665688666692</v>
      </c>
      <c r="E93" s="10">
        <f t="shared" si="101"/>
        <v>6.1603440830322604</v>
      </c>
      <c r="F93" s="7" t="s">
        <v>83</v>
      </c>
      <c r="G93" s="1">
        <v>5</v>
      </c>
      <c r="H93" s="9">
        <f t="shared" si="84"/>
        <v>8.4636665688666692</v>
      </c>
      <c r="I93" s="9">
        <f t="shared" si="85"/>
        <v>281.61366656886662</v>
      </c>
      <c r="J93" s="9">
        <f t="shared" si="86"/>
        <v>5.0871622712938151E-2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18.429600863663641</v>
      </c>
      <c r="O93" s="9">
        <f t="shared" si="102"/>
        <v>6.2752539928244033</v>
      </c>
      <c r="P93" s="9">
        <f t="shared" si="89"/>
        <v>0.31923235355082175</v>
      </c>
      <c r="Q93" s="12">
        <f t="shared" si="90"/>
        <v>0.14365455909786978</v>
      </c>
      <c r="R93" s="9">
        <f t="shared" si="91"/>
        <v>2.3873737500000001</v>
      </c>
      <c r="S93" s="13">
        <f t="shared" si="92"/>
        <v>6.0172630740314446E-2</v>
      </c>
      <c r="T93" s="2">
        <f t="shared" si="93"/>
        <v>0.51</v>
      </c>
      <c r="U93" s="14">
        <f t="shared" si="94"/>
        <v>3.0688041677560368E-2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3.2163444565784453E-2</v>
      </c>
      <c r="AK93" s="9">
        <f t="shared" si="96"/>
        <v>10.4025</v>
      </c>
      <c r="AL93" s="1">
        <f t="shared" si="97"/>
        <v>0.45</v>
      </c>
      <c r="AM93" s="17">
        <f t="shared" si="98"/>
        <v>128075</v>
      </c>
      <c r="AN93" s="1">
        <f t="shared" si="99"/>
        <v>428513632.25640482</v>
      </c>
    </row>
    <row r="94" spans="1:48" x14ac:dyDescent="0.15">
      <c r="C94" s="7">
        <v>5</v>
      </c>
      <c r="D94" s="7">
        <f t="shared" si="100"/>
        <v>9.6494363785161301</v>
      </c>
      <c r="E94" s="10">
        <f t="shared" si="101"/>
        <v>8.4636665688666692</v>
      </c>
      <c r="F94" s="7" t="s">
        <v>85</v>
      </c>
      <c r="G94" s="1">
        <v>6</v>
      </c>
      <c r="H94" s="9">
        <f t="shared" si="84"/>
        <v>9.6494363785161301</v>
      </c>
      <c r="I94" s="9">
        <f t="shared" si="85"/>
        <v>282.79943637851613</v>
      </c>
      <c r="J94" s="9">
        <f t="shared" si="86"/>
        <v>5.8807957429897514E-2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11.261296639273581</v>
      </c>
      <c r="P94" s="9">
        <f t="shared" si="89"/>
        <v>0.6622538533678487</v>
      </c>
      <c r="Q94" s="12">
        <f t="shared" si="90"/>
        <v>0.2980142340155319</v>
      </c>
      <c r="R94" s="9">
        <f t="shared" si="91"/>
        <v>2.3873737500000001</v>
      </c>
      <c r="S94" s="13">
        <f t="shared" si="92"/>
        <v>0.12482931674000851</v>
      </c>
      <c r="T94" s="2">
        <f t="shared" si="93"/>
        <v>0.51</v>
      </c>
      <c r="U94" s="14">
        <f t="shared" si="94"/>
        <v>6.3662951537404339E-2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4.5323379888527415E-2</v>
      </c>
      <c r="AK94" s="9">
        <f t="shared" si="96"/>
        <v>10.4025</v>
      </c>
      <c r="AL94" s="1">
        <f t="shared" si="97"/>
        <v>0.45</v>
      </c>
      <c r="AM94" s="17">
        <f t="shared" si="98"/>
        <v>128075</v>
      </c>
      <c r="AN94" s="1">
        <f t="shared" si="99"/>
        <v>603843475.23618805</v>
      </c>
    </row>
    <row r="95" spans="1:48" x14ac:dyDescent="0.15">
      <c r="C95" s="7">
        <v>6</v>
      </c>
      <c r="D95" s="7">
        <f t="shared" si="100"/>
        <v>12.7776329109</v>
      </c>
      <c r="E95" s="10">
        <f t="shared" si="101"/>
        <v>9.6494363785161301</v>
      </c>
      <c r="F95" s="7" t="s">
        <v>83</v>
      </c>
      <c r="G95" s="1">
        <v>7</v>
      </c>
      <c r="H95" s="9">
        <f t="shared" si="84"/>
        <v>12.7776329109</v>
      </c>
      <c r="I95" s="9">
        <f t="shared" si="85"/>
        <v>285.9276329109</v>
      </c>
      <c r="J95" s="9">
        <f t="shared" si="86"/>
        <v>8.570913395988318E-2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15.904317785905734</v>
      </c>
      <c r="P95" s="9">
        <f t="shared" si="89"/>
        <v>1.3631453036527472</v>
      </c>
      <c r="Q95" s="12">
        <f t="shared" si="90"/>
        <v>0.61341538664373629</v>
      </c>
      <c r="R95" s="9">
        <f t="shared" si="91"/>
        <v>2.3873737500000001</v>
      </c>
      <c r="S95" s="13">
        <f t="shared" si="92"/>
        <v>0.25694149759489326</v>
      </c>
      <c r="T95" s="2">
        <f t="shared" si="93"/>
        <v>0.51</v>
      </c>
      <c r="U95" s="14">
        <f t="shared" si="94"/>
        <v>0.13104016377339556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8.596360937767876E-2</v>
      </c>
      <c r="AK95" s="9">
        <f t="shared" si="96"/>
        <v>10.4025</v>
      </c>
      <c r="AL95" s="1">
        <f t="shared" si="97"/>
        <v>0.45</v>
      </c>
      <c r="AM95" s="17">
        <f t="shared" si="98"/>
        <v>128075</v>
      </c>
      <c r="AN95" s="1">
        <f t="shared" si="99"/>
        <v>1145293328.9205816</v>
      </c>
    </row>
    <row r="96" spans="1:48" x14ac:dyDescent="0.15">
      <c r="C96" s="7">
        <v>7</v>
      </c>
      <c r="D96" s="7">
        <f t="shared" si="100"/>
        <v>13.6375372093548</v>
      </c>
      <c r="E96" s="10">
        <f t="shared" si="101"/>
        <v>12.7776329109</v>
      </c>
      <c r="F96" s="7" t="s">
        <v>83</v>
      </c>
      <c r="G96" s="1">
        <v>8</v>
      </c>
      <c r="H96" s="9">
        <f t="shared" si="84"/>
        <v>13.6375372093548</v>
      </c>
      <c r="I96" s="9">
        <f t="shared" si="85"/>
        <v>286.78753720935475</v>
      </c>
      <c r="J96" s="9">
        <f t="shared" si="86"/>
        <v>9.4922899852431339E-2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19.846447482252987</v>
      </c>
      <c r="P96" s="9">
        <f t="shared" si="89"/>
        <v>1.8838823467844383</v>
      </c>
      <c r="Q96" s="12">
        <f t="shared" si="90"/>
        <v>0.84774705605299727</v>
      </c>
      <c r="R96" s="9">
        <f t="shared" si="91"/>
        <v>2.3873737500000001</v>
      </c>
      <c r="S96" s="13">
        <f t="shared" si="92"/>
        <v>0.35509607829649514</v>
      </c>
      <c r="T96" s="2">
        <f t="shared" si="93"/>
        <v>0.51</v>
      </c>
      <c r="U96" s="14">
        <f t="shared" si="94"/>
        <v>0.18109899993121253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0.10105634847926058</v>
      </c>
      <c r="AK96" s="9">
        <f t="shared" si="96"/>
        <v>10.4025</v>
      </c>
      <c r="AL96" s="1">
        <f t="shared" si="97"/>
        <v>0.45</v>
      </c>
      <c r="AM96" s="17">
        <f t="shared" si="98"/>
        <v>128075</v>
      </c>
      <c r="AN96" s="1">
        <f t="shared" si="99"/>
        <v>1346373920.2698421</v>
      </c>
    </row>
    <row r="97" spans="1:50" x14ac:dyDescent="0.15">
      <c r="C97" s="7">
        <v>8</v>
      </c>
      <c r="D97" s="7">
        <f t="shared" si="100"/>
        <v>13.619983645806499</v>
      </c>
      <c r="E97" s="10">
        <f t="shared" si="101"/>
        <v>13.6375372093548</v>
      </c>
      <c r="F97" s="7" t="s">
        <v>83</v>
      </c>
      <c r="G97" s="1">
        <v>9</v>
      </c>
      <c r="H97" s="9">
        <f t="shared" si="84"/>
        <v>13.619983645806499</v>
      </c>
      <c r="I97" s="9">
        <f t="shared" si="85"/>
        <v>286.76998364580646</v>
      </c>
      <c r="J97" s="9">
        <f t="shared" si="86"/>
        <v>9.4725836033573318E-2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23.267840135468546</v>
      </c>
      <c r="P97" s="9">
        <f t="shared" si="89"/>
        <v>2.20406560952779</v>
      </c>
      <c r="Q97" s="12">
        <f t="shared" si="90"/>
        <v>0.99182952428750548</v>
      </c>
      <c r="R97" s="9">
        <f t="shared" si="91"/>
        <v>2.3873737500000001</v>
      </c>
      <c r="S97" s="13">
        <f t="shared" si="92"/>
        <v>0.41544794747261732</v>
      </c>
      <c r="T97" s="2">
        <f t="shared" si="93"/>
        <v>0.51</v>
      </c>
      <c r="U97" s="14">
        <f t="shared" si="94"/>
        <v>0.21187845321103482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0.11033635364312699</v>
      </c>
      <c r="AK97" s="9">
        <f t="shared" si="96"/>
        <v>10.4025</v>
      </c>
      <c r="AL97" s="1">
        <f t="shared" si="97"/>
        <v>0.45</v>
      </c>
      <c r="AM97" s="17">
        <f t="shared" si="98"/>
        <v>128075</v>
      </c>
      <c r="AN97" s="1">
        <f t="shared" si="99"/>
        <v>1470011446.468044</v>
      </c>
    </row>
    <row r="98" spans="1:50" x14ac:dyDescent="0.15">
      <c r="C98" s="7">
        <v>9</v>
      </c>
      <c r="D98" s="7">
        <f t="shared" si="100"/>
        <v>12.148991352333301</v>
      </c>
      <c r="E98" s="10">
        <f t="shared" si="101"/>
        <v>13.619983645806499</v>
      </c>
      <c r="F98" s="7" t="s">
        <v>83</v>
      </c>
      <c r="G98" s="1">
        <v>10</v>
      </c>
      <c r="H98" s="9">
        <f t="shared" si="84"/>
        <v>12.148991352333301</v>
      </c>
      <c r="I98" s="9">
        <f t="shared" si="85"/>
        <v>285.2989913523333</v>
      </c>
      <c r="J98" s="9">
        <f t="shared" si="86"/>
        <v>7.9513326959037428E-2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26.36904952594076</v>
      </c>
      <c r="P98" s="9">
        <f t="shared" si="89"/>
        <v>2.0966908565551785</v>
      </c>
      <c r="Q98" s="12">
        <f t="shared" si="90"/>
        <v>0.94351088544983031</v>
      </c>
      <c r="R98" s="9">
        <f t="shared" si="91"/>
        <v>2.3873737500000001</v>
      </c>
      <c r="S98" s="13">
        <f t="shared" si="92"/>
        <v>0.39520870389474222</v>
      </c>
      <c r="T98" s="2">
        <f t="shared" si="93"/>
        <v>0.51</v>
      </c>
      <c r="U98" s="14">
        <f t="shared" si="94"/>
        <v>0.20155643898631853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0.10401826635437504</v>
      </c>
      <c r="AK98" s="9">
        <f t="shared" si="96"/>
        <v>10.4025</v>
      </c>
      <c r="AL98" s="1">
        <f t="shared" si="97"/>
        <v>0.45</v>
      </c>
      <c r="AM98" s="17">
        <f t="shared" si="98"/>
        <v>128075</v>
      </c>
      <c r="AN98" s="1">
        <f t="shared" si="99"/>
        <v>1385835557.673588</v>
      </c>
    </row>
    <row r="99" spans="1:50" x14ac:dyDescent="0.15">
      <c r="C99" s="7">
        <v>10</v>
      </c>
      <c r="D99" s="7">
        <f t="shared" si="100"/>
        <v>10.593180743419399</v>
      </c>
      <c r="E99" s="10">
        <f t="shared" si="101"/>
        <v>12.148991352333301</v>
      </c>
      <c r="F99" s="7" t="s">
        <v>83</v>
      </c>
      <c r="G99" s="1">
        <v>11</v>
      </c>
      <c r="H99" s="9">
        <f t="shared" si="84"/>
        <v>10.593180743419399</v>
      </c>
      <c r="I99" s="9">
        <f t="shared" si="85"/>
        <v>283.74318074341937</v>
      </c>
      <c r="J99" s="9">
        <f t="shared" si="86"/>
        <v>6.5943161034438064E-2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23.058740735916302</v>
      </c>
      <c r="O99" s="9">
        <f t="shared" si="102"/>
        <v>6.5188929334692816</v>
      </c>
      <c r="P99" s="9">
        <f t="shared" si="89"/>
        <v>0.42987640647802516</v>
      </c>
      <c r="Q99" s="12">
        <f t="shared" si="90"/>
        <v>0.19344438291511132</v>
      </c>
      <c r="R99" s="9">
        <f t="shared" si="91"/>
        <v>2.3873737500000001</v>
      </c>
      <c r="S99" s="13">
        <f t="shared" si="92"/>
        <v>8.1028110037278958E-2</v>
      </c>
      <c r="T99" s="2">
        <f t="shared" si="93"/>
        <v>0.51</v>
      </c>
      <c r="U99" s="14">
        <f t="shared" si="94"/>
        <v>4.1324336119012268E-2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4.2796287339882201E-2</v>
      </c>
      <c r="AK99" s="9">
        <f t="shared" si="96"/>
        <v>10.4025</v>
      </c>
      <c r="AL99" s="1">
        <f t="shared" si="97"/>
        <v>0.45</v>
      </c>
      <c r="AM99" s="17">
        <f t="shared" si="98"/>
        <v>128075</v>
      </c>
      <c r="AN99" s="1">
        <f t="shared" si="99"/>
        <v>570175016.47228932</v>
      </c>
    </row>
    <row r="100" spans="1:50" x14ac:dyDescent="0.15">
      <c r="C100" s="7">
        <v>11</v>
      </c>
      <c r="D100" s="7">
        <f t="shared" si="100"/>
        <v>9.1770703073999993</v>
      </c>
      <c r="E100" s="10">
        <f t="shared" si="101"/>
        <v>10.593180743419399</v>
      </c>
      <c r="F100" s="7" t="s">
        <v>85</v>
      </c>
      <c r="G100" s="1">
        <v>12</v>
      </c>
      <c r="H100" s="9">
        <f t="shared" si="84"/>
        <v>9.1770703073999993</v>
      </c>
      <c r="I100" s="9">
        <f t="shared" si="85"/>
        <v>282.32707030739999</v>
      </c>
      <c r="J100" s="9">
        <f t="shared" si="86"/>
        <v>5.5516026748784135E-2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11.394291526991257</v>
      </c>
      <c r="P100" s="9">
        <f t="shared" si="89"/>
        <v>0.63256579319589101</v>
      </c>
      <c r="Q100" s="12">
        <f t="shared" si="90"/>
        <v>0.28465460693815098</v>
      </c>
      <c r="R100" s="9">
        <f t="shared" si="91"/>
        <v>2.3873737500000001</v>
      </c>
      <c r="S100" s="13">
        <f t="shared" si="92"/>
        <v>0.11923336550808225</v>
      </c>
      <c r="T100" s="2">
        <f t="shared" si="93"/>
        <v>0.51</v>
      </c>
      <c r="U100" s="14">
        <f t="shared" si="94"/>
        <v>6.0809016409121952E-2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4.8670918447350268E-2</v>
      </c>
      <c r="AK100" s="9">
        <f t="shared" si="96"/>
        <v>10.4025</v>
      </c>
      <c r="AL100" s="1">
        <f t="shared" si="97"/>
        <v>0.45</v>
      </c>
      <c r="AM100" s="17">
        <f t="shared" si="98"/>
        <v>128075</v>
      </c>
      <c r="AN100" s="1">
        <f t="shared" si="99"/>
        <v>648442737.73201966</v>
      </c>
      <c r="AO100" s="1">
        <f>SUM(AN89:AN100)</f>
        <v>9918581691.5830441</v>
      </c>
    </row>
    <row r="101" spans="1:50" x14ac:dyDescent="0.15">
      <c r="C101" s="7">
        <v>12</v>
      </c>
      <c r="D101" s="7">
        <f t="shared" si="100"/>
        <v>8.3237775056451593</v>
      </c>
      <c r="E101" s="10">
        <f t="shared" si="101"/>
        <v>9.1770703073999993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6.3581223665161302</v>
      </c>
      <c r="E105" s="7"/>
      <c r="F105" s="7"/>
      <c r="G105" s="1">
        <v>1</v>
      </c>
      <c r="H105" s="9">
        <f t="shared" ref="H105:H116" si="103">E106</f>
        <v>6.3581223665161302</v>
      </c>
      <c r="I105" s="9">
        <f t="shared" ref="I105:I116" si="104">H105+273.15</f>
        <v>279.50812236651609</v>
      </c>
      <c r="J105" s="9">
        <f t="shared" ref="J105:J116" si="105">EXP(($C$15*(I105-$C$13))/($C$16*I105*$C$13))</f>
        <v>3.9206819405272333E-2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2.5401714392569271E-2</v>
      </c>
      <c r="Q105" s="12">
        <f t="shared" ref="Q105:Q116" si="109">P105*$B$107</f>
        <v>7.6205143177707811E-3</v>
      </c>
      <c r="R105" s="9">
        <f t="shared" ref="R105:R116" si="110">L105*$B$107</f>
        <v>0.19436706250000002</v>
      </c>
      <c r="S105" s="13">
        <f t="shared" ref="S105:S116" si="111">Q105/R105</f>
        <v>3.9206819405272333E-2</v>
      </c>
      <c r="T105" s="2">
        <f t="shared" ref="T105:T116" si="112">$B$106/100</f>
        <v>0.01</v>
      </c>
      <c r="U105" s="14">
        <f t="shared" ref="U105:U116" si="113">S105*T105</f>
        <v>3.9206819405272335E-4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5.8820681940527234E-3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7758.333333333333</v>
      </c>
      <c r="AX105" s="1">
        <f t="shared" ref="AX105:AX116" si="120">AW105*10000*AV105*0.67*AU105*AT105</f>
        <v>5942866.3575011669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5.1331105100645198</v>
      </c>
      <c r="E106" s="10">
        <f t="shared" ref="E106:E117" si="122">D105</f>
        <v>6.3581223665161302</v>
      </c>
      <c r="F106" s="7" t="s">
        <v>83</v>
      </c>
      <c r="G106" s="1">
        <v>2</v>
      </c>
      <c r="H106" s="9">
        <f t="shared" si="103"/>
        <v>5.1331105100645198</v>
      </c>
      <c r="I106" s="9">
        <f t="shared" si="104"/>
        <v>278.28311051006449</v>
      </c>
      <c r="J106" s="9">
        <f t="shared" si="105"/>
        <v>3.3632870448208396E-2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1.2703787022740975</v>
      </c>
      <c r="P106" s="9">
        <f t="shared" si="108"/>
        <v>4.2726482313747829E-2</v>
      </c>
      <c r="Q106" s="12">
        <f t="shared" si="109"/>
        <v>1.2817944694124348E-2</v>
      </c>
      <c r="R106" s="9">
        <f t="shared" si="110"/>
        <v>0.19436706250000002</v>
      </c>
      <c r="S106" s="13">
        <f t="shared" si="111"/>
        <v>6.5947103018672959E-2</v>
      </c>
      <c r="T106" s="2">
        <f t="shared" si="112"/>
        <v>0.01</v>
      </c>
      <c r="U106" s="14">
        <f t="shared" si="113"/>
        <v>6.5947103018672965E-4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6.14947103018673E-3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7758.333333333333</v>
      </c>
      <c r="AX106" s="1">
        <f t="shared" si="120"/>
        <v>6213033.1196560059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4.7477980898928598</v>
      </c>
      <c r="E107" s="10">
        <f t="shared" si="122"/>
        <v>5.1331105100645198</v>
      </c>
      <c r="F107" s="7" t="s">
        <v>83</v>
      </c>
      <c r="G107" s="1">
        <v>3</v>
      </c>
      <c r="H107" s="9">
        <f t="shared" si="103"/>
        <v>4.7477980898928598</v>
      </c>
      <c r="I107" s="9">
        <f t="shared" si="104"/>
        <v>277.89779808989283</v>
      </c>
      <c r="J107" s="9">
        <f t="shared" si="105"/>
        <v>3.2040189051131138E-2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1.8755424282936832</v>
      </c>
      <c r="P107" s="9">
        <f t="shared" si="108"/>
        <v>6.009273397594718E-2</v>
      </c>
      <c r="Q107" s="12">
        <f t="shared" si="109"/>
        <v>1.8027820192784153E-2</v>
      </c>
      <c r="R107" s="9">
        <f t="shared" si="110"/>
        <v>0.19436706250000002</v>
      </c>
      <c r="S107" s="13">
        <f t="shared" si="111"/>
        <v>9.2751415599462234E-2</v>
      </c>
      <c r="T107" s="2">
        <f t="shared" si="112"/>
        <v>0.01</v>
      </c>
      <c r="U107" s="14">
        <f t="shared" si="113"/>
        <v>9.2751415599462233E-4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6.4175141559946226E-3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7758.333333333333</v>
      </c>
      <c r="AX107" s="1">
        <f t="shared" si="120"/>
        <v>6483846.7896392578</v>
      </c>
    </row>
    <row r="108" spans="1:50" x14ac:dyDescent="0.15">
      <c r="C108" s="7">
        <v>3</v>
      </c>
      <c r="D108" s="7">
        <f t="shared" si="121"/>
        <v>6.1603440830322604</v>
      </c>
      <c r="E108" s="10">
        <f t="shared" si="122"/>
        <v>4.7477980898928598</v>
      </c>
      <c r="F108" s="7" t="s">
        <v>83</v>
      </c>
      <c r="G108" s="1">
        <v>4</v>
      </c>
      <c r="H108" s="9">
        <f t="shared" si="103"/>
        <v>6.1603440830322604</v>
      </c>
      <c r="I108" s="9">
        <f t="shared" si="104"/>
        <v>279.31034408303225</v>
      </c>
      <c r="J108" s="9">
        <f t="shared" si="105"/>
        <v>3.8251542652814642E-2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2.4633399026510694</v>
      </c>
      <c r="P108" s="9">
        <f t="shared" si="108"/>
        <v>9.4226551354637644E-2</v>
      </c>
      <c r="Q108" s="12">
        <f t="shared" si="109"/>
        <v>2.8267965406391291E-2</v>
      </c>
      <c r="R108" s="9">
        <f t="shared" si="110"/>
        <v>0.19436706250000002</v>
      </c>
      <c r="S108" s="13">
        <f t="shared" si="111"/>
        <v>0.14543598613263647</v>
      </c>
      <c r="T108" s="2">
        <f t="shared" si="112"/>
        <v>0.01</v>
      </c>
      <c r="U108" s="14">
        <f t="shared" si="113"/>
        <v>1.4543598613263647E-3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6.944359861326365E-3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7758.333333333333</v>
      </c>
      <c r="AX108" s="1">
        <f t="shared" si="120"/>
        <v>7016138.0712969014</v>
      </c>
    </row>
    <row r="109" spans="1:50" x14ac:dyDescent="0.15">
      <c r="C109" s="7">
        <v>4</v>
      </c>
      <c r="D109" s="7">
        <f t="shared" si="121"/>
        <v>8.4636665688666692</v>
      </c>
      <c r="E109" s="10">
        <f t="shared" si="122"/>
        <v>6.1603440830322604</v>
      </c>
      <c r="F109" s="7" t="s">
        <v>83</v>
      </c>
      <c r="G109" s="1">
        <v>5</v>
      </c>
      <c r="H109" s="9">
        <f t="shared" si="103"/>
        <v>8.4636665688666692</v>
      </c>
      <c r="I109" s="9">
        <f t="shared" si="104"/>
        <v>281.61366656886662</v>
      </c>
      <c r="J109" s="9">
        <f t="shared" si="105"/>
        <v>5.0871622712938151E-2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2.2506576837316099</v>
      </c>
      <c r="O109" s="9">
        <f t="shared" si="123"/>
        <v>0.76634587589815562</v>
      </c>
      <c r="P109" s="9">
        <f t="shared" si="108"/>
        <v>3.8985258266307096E-2</v>
      </c>
      <c r="Q109" s="12">
        <f t="shared" si="109"/>
        <v>1.1695577479892128E-2</v>
      </c>
      <c r="R109" s="9">
        <f t="shared" si="110"/>
        <v>0.19436706250000002</v>
      </c>
      <c r="S109" s="13">
        <f t="shared" si="111"/>
        <v>6.0172630740314488E-2</v>
      </c>
      <c r="T109" s="2">
        <f t="shared" si="112"/>
        <v>0.01</v>
      </c>
      <c r="U109" s="14">
        <f t="shared" si="113"/>
        <v>6.0172630740314484E-4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6.091726307403145E-3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7758.333333333333</v>
      </c>
      <c r="AX109" s="1">
        <f t="shared" si="120"/>
        <v>6154691.5365542024</v>
      </c>
    </row>
    <row r="110" spans="1:50" x14ac:dyDescent="0.15">
      <c r="C110" s="7">
        <v>5</v>
      </c>
      <c r="D110" s="7">
        <f t="shared" si="121"/>
        <v>9.6494363785161301</v>
      </c>
      <c r="E110" s="10">
        <f t="shared" si="122"/>
        <v>8.4636665688666692</v>
      </c>
      <c r="F110" s="7" t="s">
        <v>85</v>
      </c>
      <c r="G110" s="1">
        <v>6</v>
      </c>
      <c r="H110" s="9">
        <f t="shared" si="103"/>
        <v>9.6494363785161301</v>
      </c>
      <c r="I110" s="9">
        <f t="shared" si="104"/>
        <v>282.79943637851613</v>
      </c>
      <c r="J110" s="9">
        <f t="shared" si="105"/>
        <v>5.8807957429897514E-2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1.3752508259651821</v>
      </c>
      <c r="P110" s="9">
        <f t="shared" si="108"/>
        <v>8.0875692028791829E-2</v>
      </c>
      <c r="Q110" s="12">
        <f t="shared" si="109"/>
        <v>2.4262707608637548E-2</v>
      </c>
      <c r="R110" s="9">
        <f t="shared" si="110"/>
        <v>0.19436706250000002</v>
      </c>
      <c r="S110" s="13">
        <f t="shared" si="111"/>
        <v>0.12482931674000859</v>
      </c>
      <c r="T110" s="2">
        <f t="shared" si="112"/>
        <v>0.01</v>
      </c>
      <c r="U110" s="14">
        <f t="shared" si="113"/>
        <v>1.2482931674000859E-3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6.7382931674000862E-3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7758.333333333333</v>
      </c>
      <c r="AX110" s="1">
        <f t="shared" si="120"/>
        <v>6807941.4332548305</v>
      </c>
    </row>
    <row r="111" spans="1:50" x14ac:dyDescent="0.15">
      <c r="C111" s="7">
        <v>6</v>
      </c>
      <c r="D111" s="7">
        <f t="shared" si="121"/>
        <v>12.7776329109</v>
      </c>
      <c r="E111" s="10">
        <f t="shared" si="122"/>
        <v>9.6494363785161301</v>
      </c>
      <c r="F111" s="7" t="s">
        <v>83</v>
      </c>
      <c r="G111" s="1">
        <v>7</v>
      </c>
      <c r="H111" s="9">
        <f t="shared" si="103"/>
        <v>12.7776329109</v>
      </c>
      <c r="I111" s="9">
        <f t="shared" si="104"/>
        <v>285.9276329109</v>
      </c>
      <c r="J111" s="9">
        <f t="shared" si="105"/>
        <v>8.570913395988318E-2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1.9422653422697236</v>
      </c>
      <c r="P111" s="9">
        <f t="shared" si="108"/>
        <v>0.16646988040623409</v>
      </c>
      <c r="Q111" s="12">
        <f t="shared" si="109"/>
        <v>4.9940964121870227E-2</v>
      </c>
      <c r="R111" s="9">
        <f t="shared" si="110"/>
        <v>0.19436706250000002</v>
      </c>
      <c r="S111" s="13">
        <f t="shared" si="111"/>
        <v>0.25694149759489326</v>
      </c>
      <c r="T111" s="2">
        <f t="shared" si="112"/>
        <v>0.01</v>
      </c>
      <c r="U111" s="14">
        <f t="shared" si="113"/>
        <v>2.5694149759489327E-3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1.2519414975948932E-2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7758.333333333333</v>
      </c>
      <c r="AX111" s="1">
        <f t="shared" si="120"/>
        <v>12648818.004420487</v>
      </c>
    </row>
    <row r="112" spans="1:50" x14ac:dyDescent="0.15">
      <c r="C112" s="7">
        <v>7</v>
      </c>
      <c r="D112" s="7">
        <f t="shared" si="121"/>
        <v>13.6375372093548</v>
      </c>
      <c r="E112" s="10">
        <f t="shared" si="122"/>
        <v>12.7776329109</v>
      </c>
      <c r="F112" s="7" t="s">
        <v>83</v>
      </c>
      <c r="G112" s="1">
        <v>8</v>
      </c>
      <c r="H112" s="9">
        <f t="shared" si="103"/>
        <v>13.6375372093548</v>
      </c>
      <c r="I112" s="9">
        <f t="shared" si="104"/>
        <v>286.78753720935475</v>
      </c>
      <c r="J112" s="9">
        <f t="shared" si="105"/>
        <v>9.4922899852431339E-2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2.4236856701968232</v>
      </c>
      <c r="P112" s="9">
        <f t="shared" si="108"/>
        <v>0.23006327214586597</v>
      </c>
      <c r="Q112" s="12">
        <f t="shared" si="109"/>
        <v>6.9018981643759789E-2</v>
      </c>
      <c r="R112" s="9">
        <f t="shared" si="110"/>
        <v>0.19436706250000002</v>
      </c>
      <c r="S112" s="13">
        <f t="shared" si="111"/>
        <v>0.3550960782964952</v>
      </c>
      <c r="T112" s="2">
        <f t="shared" si="112"/>
        <v>0.01</v>
      </c>
      <c r="U112" s="14">
        <f t="shared" si="113"/>
        <v>3.5509607829649521E-3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1.3500960782964953E-2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7758.333333333333</v>
      </c>
      <c r="AX112" s="1">
        <f t="shared" si="120"/>
        <v>13640509.253556242</v>
      </c>
    </row>
    <row r="113" spans="1:53" x14ac:dyDescent="0.15">
      <c r="C113" s="7">
        <v>8</v>
      </c>
      <c r="D113" s="7">
        <f t="shared" si="121"/>
        <v>13.619983645806499</v>
      </c>
      <c r="E113" s="10">
        <f t="shared" si="122"/>
        <v>13.6375372093548</v>
      </c>
      <c r="F113" s="7" t="s">
        <v>83</v>
      </c>
      <c r="G113" s="1">
        <v>9</v>
      </c>
      <c r="H113" s="9">
        <f t="shared" si="103"/>
        <v>13.619983645806499</v>
      </c>
      <c r="I113" s="9">
        <f t="shared" si="104"/>
        <v>286.76998364580646</v>
      </c>
      <c r="J113" s="9">
        <f t="shared" si="105"/>
        <v>9.4725836033573318E-2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2.841512606384291</v>
      </c>
      <c r="P113" s="9">
        <f t="shared" si="108"/>
        <v>0.26916465723968991</v>
      </c>
      <c r="Q113" s="12">
        <f t="shared" si="109"/>
        <v>8.0749397171906975E-2</v>
      </c>
      <c r="R113" s="9">
        <f t="shared" si="110"/>
        <v>0.19436706250000002</v>
      </c>
      <c r="S113" s="13">
        <f t="shared" si="111"/>
        <v>0.41544794747261754</v>
      </c>
      <c r="T113" s="2">
        <f t="shared" si="112"/>
        <v>0.01</v>
      </c>
      <c r="U113" s="14">
        <f t="shared" si="113"/>
        <v>4.1544794747261759E-3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1.4104479474726175E-2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7758.333333333333</v>
      </c>
      <c r="AX113" s="1">
        <f t="shared" si="120"/>
        <v>14250266.028055605</v>
      </c>
    </row>
    <row r="114" spans="1:53" x14ac:dyDescent="0.15">
      <c r="C114" s="7">
        <v>9</v>
      </c>
      <c r="D114" s="7">
        <f t="shared" si="121"/>
        <v>12.148991352333301</v>
      </c>
      <c r="E114" s="10">
        <f t="shared" si="122"/>
        <v>13.619983645806499</v>
      </c>
      <c r="F114" s="7" t="s">
        <v>83</v>
      </c>
      <c r="G114" s="1">
        <v>10</v>
      </c>
      <c r="H114" s="9">
        <f t="shared" si="103"/>
        <v>12.148991352333301</v>
      </c>
      <c r="I114" s="9">
        <f t="shared" si="104"/>
        <v>285.2989913523333</v>
      </c>
      <c r="J114" s="9">
        <f t="shared" si="105"/>
        <v>7.9513326959037428E-2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3.2202381574779348</v>
      </c>
      <c r="P114" s="9">
        <f t="shared" si="108"/>
        <v>0.25605184950151127</v>
      </c>
      <c r="Q114" s="12">
        <f t="shared" si="109"/>
        <v>7.6815554850453382E-2</v>
      </c>
      <c r="R114" s="9">
        <f t="shared" si="110"/>
        <v>0.19436706250000002</v>
      </c>
      <c r="S114" s="13">
        <f t="shared" si="111"/>
        <v>0.39520870389474233</v>
      </c>
      <c r="T114" s="2">
        <f t="shared" si="112"/>
        <v>0.01</v>
      </c>
      <c r="U114" s="14">
        <f t="shared" si="113"/>
        <v>3.9520870389474234E-3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1.3902087038947422E-2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7758.333333333333</v>
      </c>
      <c r="AX114" s="1">
        <f t="shared" si="120"/>
        <v>14045781.625984512</v>
      </c>
    </row>
    <row r="115" spans="1:53" x14ac:dyDescent="0.15">
      <c r="C115" s="7">
        <v>10</v>
      </c>
      <c r="D115" s="7">
        <f t="shared" si="121"/>
        <v>10.593180743419399</v>
      </c>
      <c r="E115" s="10">
        <f t="shared" si="122"/>
        <v>12.148991352333301</v>
      </c>
      <c r="F115" s="7" t="s">
        <v>83</v>
      </c>
      <c r="G115" s="1">
        <v>11</v>
      </c>
      <c r="H115" s="9">
        <f t="shared" si="103"/>
        <v>10.593180743419399</v>
      </c>
      <c r="I115" s="9">
        <f t="shared" si="104"/>
        <v>283.74318074341937</v>
      </c>
      <c r="J115" s="9">
        <f t="shared" si="105"/>
        <v>6.5943161034438064E-2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2.8159769925776028</v>
      </c>
      <c r="O115" s="9">
        <f t="shared" si="123"/>
        <v>0.79609952373215442</v>
      </c>
      <c r="P115" s="9">
        <f t="shared" si="108"/>
        <v>5.2497319092908903E-2</v>
      </c>
      <c r="Q115" s="12">
        <f t="shared" si="109"/>
        <v>1.5749195727872669E-2</v>
      </c>
      <c r="R115" s="9">
        <f t="shared" si="110"/>
        <v>0.19436706250000002</v>
      </c>
      <c r="S115" s="13">
        <f t="shared" si="111"/>
        <v>8.1028110037278916E-2</v>
      </c>
      <c r="T115" s="2">
        <f t="shared" si="112"/>
        <v>0.01</v>
      </c>
      <c r="U115" s="14">
        <f t="shared" si="113"/>
        <v>8.1028110037278923E-4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6.3002811003727895E-3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7758.333333333333</v>
      </c>
      <c r="AX115" s="1">
        <f t="shared" si="120"/>
        <v>6365401.9910994377</v>
      </c>
    </row>
    <row r="116" spans="1:53" x14ac:dyDescent="0.15">
      <c r="C116" s="7">
        <v>11</v>
      </c>
      <c r="D116" s="7">
        <f t="shared" si="121"/>
        <v>9.1770703073999993</v>
      </c>
      <c r="E116" s="10">
        <f t="shared" si="122"/>
        <v>10.593180743419399</v>
      </c>
      <c r="F116" s="7" t="s">
        <v>85</v>
      </c>
      <c r="G116" s="1">
        <v>12</v>
      </c>
      <c r="H116" s="9">
        <f t="shared" si="103"/>
        <v>9.1770703073999993</v>
      </c>
      <c r="I116" s="9">
        <f t="shared" si="104"/>
        <v>282.32707030739999</v>
      </c>
      <c r="J116" s="9">
        <f t="shared" si="105"/>
        <v>5.5516026748784135E-2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1.391492412972579</v>
      </c>
      <c r="P116" s="9">
        <f t="shared" si="108"/>
        <v>7.7250130019315869E-2</v>
      </c>
      <c r="Q116" s="12">
        <f t="shared" si="109"/>
        <v>2.3175039005794758E-2</v>
      </c>
      <c r="R116" s="9">
        <f t="shared" si="110"/>
        <v>0.19436706250000002</v>
      </c>
      <c r="S116" s="13">
        <f t="shared" si="111"/>
        <v>0.1192333655080822</v>
      </c>
      <c r="T116" s="2">
        <f t="shared" si="112"/>
        <v>0.01</v>
      </c>
      <c r="U116" s="14">
        <f t="shared" si="113"/>
        <v>1.1923336550808219E-3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6.6823336550808224E-3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7758.333333333333</v>
      </c>
      <c r="AX116" s="1">
        <f t="shared" si="120"/>
        <v>6751403.5128885601</v>
      </c>
      <c r="AY116" s="1">
        <f>SUM(AX105:AX116)</f>
        <v>106320697.7239072</v>
      </c>
    </row>
    <row r="117" spans="1:53" x14ac:dyDescent="0.15">
      <c r="C117" s="7">
        <v>12</v>
      </c>
      <c r="D117" s="7">
        <f t="shared" si="121"/>
        <v>8.3237775056451593</v>
      </c>
      <c r="E117" s="10">
        <f t="shared" si="122"/>
        <v>9.1770703073999993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6.3581223665161302</v>
      </c>
      <c r="E121" s="7"/>
      <c r="F121" s="7"/>
      <c r="G121" s="1">
        <v>1</v>
      </c>
      <c r="H121" s="9">
        <f t="shared" ref="H121:H132" si="124">E122</f>
        <v>6.3581223665161302</v>
      </c>
      <c r="I121" s="9">
        <f t="shared" ref="I121:I132" si="125">H121+273.15</f>
        <v>279.50812236651609</v>
      </c>
      <c r="J121" s="9">
        <f t="shared" ref="J121:J132" si="126">EXP(($C$15*(I121-$C$13))/($C$16*I121*$C$13))</f>
        <v>3.9206819405272333E-2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1.1162181484681033E-2</v>
      </c>
      <c r="Q121" s="12">
        <f t="shared" ref="Q121:Q132" si="130">P121*$B$123</f>
        <v>3.6835198899447413E-3</v>
      </c>
      <c r="R121" s="9">
        <f t="shared" ref="R121:R132" si="131">L121*$B$123</f>
        <v>9.3951000000000007E-2</v>
      </c>
      <c r="S121" s="13">
        <f t="shared" ref="S121:S132" si="132">Q121/R121</f>
        <v>3.9206819405272333E-2</v>
      </c>
      <c r="T121" s="2">
        <f t="shared" ref="T121:T132" si="133">$B$122/100</f>
        <v>0.01</v>
      </c>
      <c r="U121" s="14">
        <f t="shared" ref="U121:U132" si="134">S121*T121</f>
        <v>3.9206819405272335E-4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5.8820681940527234E-3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641.66666666666663</v>
      </c>
      <c r="AX121" s="1">
        <f t="shared" ref="AX121:AX132" si="141">AW121*10000*AV121*0.67*AU121*AT121</f>
        <v>237583.20904435409</v>
      </c>
      <c r="AZ121" s="1">
        <f t="shared" ref="AZ121:AZ132" si="142">$E$9/12</f>
        <v>100</v>
      </c>
      <c r="BA121" s="1">
        <f t="shared" ref="BA121:BA132" si="143">AZ121*10000*AV121*0.67*AU121*AT121</f>
        <v>37025.954656262977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5.1331105100645198</v>
      </c>
      <c r="E122" s="10">
        <f t="shared" ref="E122:E133" si="145">D121</f>
        <v>6.3581223665161302</v>
      </c>
      <c r="F122" s="7" t="s">
        <v>83</v>
      </c>
      <c r="G122" s="1">
        <v>2</v>
      </c>
      <c r="H122" s="9">
        <f t="shared" si="124"/>
        <v>5.1331105100645198</v>
      </c>
      <c r="I122" s="9">
        <f t="shared" si="125"/>
        <v>278.28311051006449</v>
      </c>
      <c r="J122" s="9">
        <f t="shared" si="126"/>
        <v>3.3632870448208396E-2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0.55823781851531895</v>
      </c>
      <c r="P122" s="9">
        <f t="shared" si="129"/>
        <v>1.8775140229416194E-2</v>
      </c>
      <c r="Q122" s="12">
        <f t="shared" si="130"/>
        <v>6.1957962757073441E-3</v>
      </c>
      <c r="R122" s="9">
        <f t="shared" si="131"/>
        <v>9.3951000000000007E-2</v>
      </c>
      <c r="S122" s="13">
        <f t="shared" si="132"/>
        <v>6.5947103018672959E-2</v>
      </c>
      <c r="T122" s="2">
        <f t="shared" si="133"/>
        <v>0.01</v>
      </c>
      <c r="U122" s="14">
        <f t="shared" si="134"/>
        <v>6.5947103018672965E-4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6.14947103018673E-3</v>
      </c>
      <c r="AU122" s="9">
        <f t="shared" si="138"/>
        <v>28.47</v>
      </c>
      <c r="AV122" s="1">
        <f t="shared" si="139"/>
        <v>0.33</v>
      </c>
      <c r="AW122" s="1">
        <f t="shared" si="140"/>
        <v>641.66666666666663</v>
      </c>
      <c r="AX122" s="1">
        <f t="shared" si="141"/>
        <v>248383.90393947851</v>
      </c>
      <c r="AZ122" s="1">
        <f t="shared" si="142"/>
        <v>100</v>
      </c>
      <c r="BA122" s="1">
        <f t="shared" si="143"/>
        <v>38709.179834723924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4.7477980898928598</v>
      </c>
      <c r="E123" s="10">
        <f t="shared" si="145"/>
        <v>5.1331105100645198</v>
      </c>
      <c r="F123" s="7" t="s">
        <v>83</v>
      </c>
      <c r="G123" s="1">
        <v>3</v>
      </c>
      <c r="H123" s="9">
        <f t="shared" si="124"/>
        <v>4.7477980898928598</v>
      </c>
      <c r="I123" s="9">
        <f t="shared" si="125"/>
        <v>277.89779808989283</v>
      </c>
      <c r="J123" s="9">
        <f t="shared" si="126"/>
        <v>3.2040189051131138E-2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0.82416267828590273</v>
      </c>
      <c r="P123" s="9">
        <f t="shared" si="129"/>
        <v>2.6406328021166894E-2</v>
      </c>
      <c r="Q123" s="12">
        <f t="shared" si="130"/>
        <v>8.7140882469850748E-3</v>
      </c>
      <c r="R123" s="9">
        <f t="shared" si="131"/>
        <v>9.3951000000000007E-2</v>
      </c>
      <c r="S123" s="13">
        <f t="shared" si="132"/>
        <v>9.2751415599462206E-2</v>
      </c>
      <c r="T123" s="2">
        <f t="shared" si="133"/>
        <v>0.01</v>
      </c>
      <c r="U123" s="14">
        <f t="shared" si="134"/>
        <v>9.2751415599462211E-4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6.4175141559946218E-3</v>
      </c>
      <c r="AU123" s="9">
        <f t="shared" si="138"/>
        <v>28.47</v>
      </c>
      <c r="AV123" s="1">
        <f t="shared" si="139"/>
        <v>0.33</v>
      </c>
      <c r="AW123" s="1">
        <f t="shared" si="140"/>
        <v>641.66666666666663</v>
      </c>
      <c r="AX123" s="1">
        <f t="shared" si="141"/>
        <v>259210.46083932999</v>
      </c>
      <c r="AZ123" s="1">
        <f t="shared" si="142"/>
        <v>100</v>
      </c>
      <c r="BA123" s="1">
        <f t="shared" si="143"/>
        <v>40396.435455480001</v>
      </c>
    </row>
    <row r="124" spans="1:53" x14ac:dyDescent="0.15">
      <c r="C124" s="7">
        <v>3</v>
      </c>
      <c r="D124" s="7">
        <f t="shared" si="144"/>
        <v>6.1603440830322604</v>
      </c>
      <c r="E124" s="10">
        <f t="shared" si="145"/>
        <v>4.7477980898928598</v>
      </c>
      <c r="F124" s="7" t="s">
        <v>83</v>
      </c>
      <c r="G124" s="1">
        <v>4</v>
      </c>
      <c r="H124" s="9">
        <f t="shared" si="124"/>
        <v>6.1603440830322604</v>
      </c>
      <c r="I124" s="9">
        <f t="shared" si="125"/>
        <v>279.31034408303225</v>
      </c>
      <c r="J124" s="9">
        <f t="shared" si="126"/>
        <v>3.8251542652814642E-2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1.082456350264736</v>
      </c>
      <c r="P124" s="9">
        <f t="shared" si="129"/>
        <v>4.1405625251961613E-2</v>
      </c>
      <c r="Q124" s="12">
        <f t="shared" si="130"/>
        <v>1.3663856333147333E-2</v>
      </c>
      <c r="R124" s="9">
        <f t="shared" si="131"/>
        <v>9.3951000000000007E-2</v>
      </c>
      <c r="S124" s="13">
        <f t="shared" si="132"/>
        <v>0.1454359861326365</v>
      </c>
      <c r="T124" s="2">
        <f t="shared" si="133"/>
        <v>0.01</v>
      </c>
      <c r="U124" s="14">
        <f t="shared" si="134"/>
        <v>1.454359861326365E-3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6.944359861326365E-3</v>
      </c>
      <c r="AU124" s="9">
        <f t="shared" si="138"/>
        <v>28.47</v>
      </c>
      <c r="AV124" s="1">
        <f t="shared" si="139"/>
        <v>0.33</v>
      </c>
      <c r="AW124" s="1">
        <f t="shared" si="140"/>
        <v>641.66666666666663</v>
      </c>
      <c r="AX124" s="1">
        <f t="shared" si="141"/>
        <v>280490.33880308922</v>
      </c>
      <c r="AZ124" s="1">
        <f t="shared" si="142"/>
        <v>100</v>
      </c>
      <c r="BA124" s="1">
        <f t="shared" si="143"/>
        <v>43712.780073208713</v>
      </c>
    </row>
    <row r="125" spans="1:53" x14ac:dyDescent="0.15">
      <c r="C125" s="7">
        <v>4</v>
      </c>
      <c r="D125" s="7">
        <f t="shared" si="144"/>
        <v>8.4636665688666692</v>
      </c>
      <c r="E125" s="10">
        <f t="shared" si="145"/>
        <v>6.1603440830322604</v>
      </c>
      <c r="F125" s="7" t="s">
        <v>83</v>
      </c>
      <c r="G125" s="1">
        <v>5</v>
      </c>
      <c r="H125" s="9">
        <f t="shared" si="124"/>
        <v>8.4636665688666692</v>
      </c>
      <c r="I125" s="9">
        <f t="shared" si="125"/>
        <v>281.61366656886662</v>
      </c>
      <c r="J125" s="9">
        <f t="shared" si="126"/>
        <v>5.0871622712938151E-2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0.98899818876213563</v>
      </c>
      <c r="O125" s="9">
        <f t="shared" si="146"/>
        <v>0.33675253625063861</v>
      </c>
      <c r="P125" s="9">
        <f t="shared" si="129"/>
        <v>1.7131147971767516E-2</v>
      </c>
      <c r="Q125" s="12">
        <f t="shared" si="130"/>
        <v>5.6532788306832811E-3</v>
      </c>
      <c r="R125" s="9">
        <f t="shared" si="131"/>
        <v>9.3951000000000007E-2</v>
      </c>
      <c r="S125" s="13">
        <f t="shared" si="132"/>
        <v>6.0172630740314426E-2</v>
      </c>
      <c r="T125" s="2">
        <f t="shared" si="133"/>
        <v>0.01</v>
      </c>
      <c r="U125" s="14">
        <f t="shared" si="134"/>
        <v>6.017263074031443E-4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6.0917263074031442E-3</v>
      </c>
      <c r="AU125" s="9">
        <f t="shared" si="138"/>
        <v>28.47</v>
      </c>
      <c r="AV125" s="1">
        <f t="shared" si="139"/>
        <v>0.33</v>
      </c>
      <c r="AW125" s="1">
        <f t="shared" si="140"/>
        <v>641.66666666666663</v>
      </c>
      <c r="AX125" s="1">
        <f t="shared" si="141"/>
        <v>246051.53102374586</v>
      </c>
      <c r="AZ125" s="1">
        <f t="shared" si="142"/>
        <v>100</v>
      </c>
      <c r="BA125" s="1">
        <f t="shared" si="143"/>
        <v>38345.693146557795</v>
      </c>
    </row>
    <row r="126" spans="1:53" x14ac:dyDescent="0.15">
      <c r="C126" s="7">
        <v>5</v>
      </c>
      <c r="D126" s="7">
        <f t="shared" si="144"/>
        <v>9.6494363785161301</v>
      </c>
      <c r="E126" s="10">
        <f t="shared" si="145"/>
        <v>8.4636665688666692</v>
      </c>
      <c r="F126" s="7" t="s">
        <v>85</v>
      </c>
      <c r="G126" s="1">
        <v>6</v>
      </c>
      <c r="H126" s="9">
        <f t="shared" si="124"/>
        <v>9.6494363785161301</v>
      </c>
      <c r="I126" s="9">
        <f t="shared" si="125"/>
        <v>282.79943637851613</v>
      </c>
      <c r="J126" s="9">
        <f t="shared" si="126"/>
        <v>5.8807957429897514E-2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0.60432138827887116</v>
      </c>
      <c r="P126" s="9">
        <f t="shared" si="129"/>
        <v>3.553890647588042E-2</v>
      </c>
      <c r="Q126" s="12">
        <f t="shared" si="130"/>
        <v>1.1727839137040539E-2</v>
      </c>
      <c r="R126" s="9">
        <f t="shared" si="131"/>
        <v>9.3951000000000007E-2</v>
      </c>
      <c r="S126" s="13">
        <f t="shared" si="132"/>
        <v>0.12482931674000849</v>
      </c>
      <c r="T126" s="2">
        <f t="shared" si="133"/>
        <v>0.01</v>
      </c>
      <c r="U126" s="14">
        <f t="shared" si="134"/>
        <v>1.248293167400085E-3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6.7382931674000853E-3</v>
      </c>
      <c r="AU126" s="9">
        <f t="shared" si="138"/>
        <v>28.47</v>
      </c>
      <c r="AV126" s="1">
        <f t="shared" si="139"/>
        <v>0.33</v>
      </c>
      <c r="AW126" s="1">
        <f t="shared" si="140"/>
        <v>641.66666666666663</v>
      </c>
      <c r="AX126" s="1">
        <f t="shared" si="141"/>
        <v>272167.07820749347</v>
      </c>
      <c r="AZ126" s="1">
        <f t="shared" si="142"/>
        <v>100</v>
      </c>
      <c r="BA126" s="1">
        <f t="shared" si="143"/>
        <v>42415.648551817161</v>
      </c>
    </row>
    <row r="127" spans="1:53" x14ac:dyDescent="0.15">
      <c r="C127" s="7">
        <v>6</v>
      </c>
      <c r="D127" s="7">
        <f t="shared" si="144"/>
        <v>12.7776329109</v>
      </c>
      <c r="E127" s="10">
        <f t="shared" si="145"/>
        <v>9.6494363785161301</v>
      </c>
      <c r="F127" s="7" t="s">
        <v>83</v>
      </c>
      <c r="G127" s="1">
        <v>7</v>
      </c>
      <c r="H127" s="9">
        <f t="shared" si="124"/>
        <v>12.7776329109</v>
      </c>
      <c r="I127" s="9">
        <f t="shared" si="125"/>
        <v>285.9276329109</v>
      </c>
      <c r="J127" s="9">
        <f t="shared" si="126"/>
        <v>8.570913395988318E-2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0.85348248180299069</v>
      </c>
      <c r="P127" s="9">
        <f t="shared" si="129"/>
        <v>7.3151244365266085E-2</v>
      </c>
      <c r="Q127" s="12">
        <f t="shared" si="130"/>
        <v>2.4139910640537811E-2</v>
      </c>
      <c r="R127" s="9">
        <f t="shared" si="131"/>
        <v>9.3951000000000007E-2</v>
      </c>
      <c r="S127" s="13">
        <f t="shared" si="132"/>
        <v>0.25694149759489315</v>
      </c>
      <c r="T127" s="2">
        <f t="shared" si="133"/>
        <v>0.01</v>
      </c>
      <c r="U127" s="14">
        <f t="shared" si="134"/>
        <v>2.5694149759489314E-3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1.2519414975948932E-2</v>
      </c>
      <c r="AU127" s="9">
        <f t="shared" si="138"/>
        <v>28.47</v>
      </c>
      <c r="AV127" s="1">
        <f t="shared" si="139"/>
        <v>0.33</v>
      </c>
      <c r="AW127" s="1">
        <f t="shared" si="140"/>
        <v>641.66666666666663</v>
      </c>
      <c r="AX127" s="1">
        <f t="shared" si="141"/>
        <v>505672.95162461215</v>
      </c>
      <c r="AZ127" s="1">
        <f t="shared" si="142"/>
        <v>100</v>
      </c>
      <c r="BA127" s="1">
        <f t="shared" si="143"/>
        <v>78806.174279160332</v>
      </c>
    </row>
    <row r="128" spans="1:53" x14ac:dyDescent="0.15">
      <c r="C128" s="7">
        <v>7</v>
      </c>
      <c r="D128" s="7">
        <f t="shared" si="144"/>
        <v>13.6375372093548</v>
      </c>
      <c r="E128" s="10">
        <f t="shared" si="145"/>
        <v>12.7776329109</v>
      </c>
      <c r="F128" s="7" t="s">
        <v>83</v>
      </c>
      <c r="G128" s="1">
        <v>8</v>
      </c>
      <c r="H128" s="9">
        <f t="shared" si="124"/>
        <v>13.6375372093548</v>
      </c>
      <c r="I128" s="9">
        <f t="shared" si="125"/>
        <v>286.78753720935475</v>
      </c>
      <c r="J128" s="9">
        <f t="shared" si="126"/>
        <v>9.4922899852431339E-2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1.0650312374377247</v>
      </c>
      <c r="P128" s="9">
        <f t="shared" si="129"/>
        <v>0.10109585349101216</v>
      </c>
      <c r="Q128" s="12">
        <f t="shared" si="130"/>
        <v>3.3361631652034013E-2</v>
      </c>
      <c r="R128" s="9">
        <f t="shared" si="131"/>
        <v>9.3951000000000007E-2</v>
      </c>
      <c r="S128" s="13">
        <f t="shared" si="132"/>
        <v>0.35509607829649509</v>
      </c>
      <c r="T128" s="2">
        <f t="shared" si="133"/>
        <v>0.01</v>
      </c>
      <c r="U128" s="14">
        <f t="shared" si="134"/>
        <v>3.5509607829649508E-3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1.3500960782964949E-2</v>
      </c>
      <c r="AU128" s="9">
        <f t="shared" si="138"/>
        <v>28.47</v>
      </c>
      <c r="AV128" s="1">
        <f t="shared" si="139"/>
        <v>0.33</v>
      </c>
      <c r="AW128" s="1">
        <f t="shared" si="140"/>
        <v>641.66666666666663</v>
      </c>
      <c r="AX128" s="1">
        <f t="shared" si="141"/>
        <v>545318.66720653616</v>
      </c>
      <c r="AZ128" s="1">
        <f t="shared" si="142"/>
        <v>100</v>
      </c>
      <c r="BA128" s="1">
        <f t="shared" si="143"/>
        <v>84984.727356862772</v>
      </c>
    </row>
    <row r="129" spans="1:54" x14ac:dyDescent="0.15">
      <c r="C129" s="7">
        <v>8</v>
      </c>
      <c r="D129" s="7">
        <f t="shared" si="144"/>
        <v>13.619983645806499</v>
      </c>
      <c r="E129" s="10">
        <f t="shared" si="145"/>
        <v>13.6375372093548</v>
      </c>
      <c r="F129" s="7" t="s">
        <v>83</v>
      </c>
      <c r="G129" s="1">
        <v>9</v>
      </c>
      <c r="H129" s="9">
        <f t="shared" si="124"/>
        <v>13.619983645806499</v>
      </c>
      <c r="I129" s="9">
        <f t="shared" si="125"/>
        <v>286.76998364580646</v>
      </c>
      <c r="J129" s="9">
        <f t="shared" si="126"/>
        <v>9.4725836033573318E-2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1.2486353839467124</v>
      </c>
      <c r="P129" s="9">
        <f t="shared" si="129"/>
        <v>0.11827803064545414</v>
      </c>
      <c r="Q129" s="12">
        <f t="shared" si="130"/>
        <v>3.903175011299987E-2</v>
      </c>
      <c r="R129" s="9">
        <f t="shared" si="131"/>
        <v>9.3951000000000007E-2</v>
      </c>
      <c r="S129" s="13">
        <f t="shared" si="132"/>
        <v>0.41544794747261732</v>
      </c>
      <c r="T129" s="2">
        <f t="shared" si="133"/>
        <v>0.01</v>
      </c>
      <c r="U129" s="14">
        <f t="shared" si="134"/>
        <v>4.1544794747261733E-3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1.4104479474726175E-2</v>
      </c>
      <c r="AU129" s="9">
        <f t="shared" si="138"/>
        <v>28.47</v>
      </c>
      <c r="AV129" s="1">
        <f t="shared" si="139"/>
        <v>0.33</v>
      </c>
      <c r="AW129" s="1">
        <f t="shared" si="140"/>
        <v>641.66666666666663</v>
      </c>
      <c r="AX129" s="1">
        <f t="shared" si="141"/>
        <v>569695.45148997195</v>
      </c>
      <c r="AZ129" s="1">
        <f t="shared" si="142"/>
        <v>100</v>
      </c>
      <c r="BA129" s="1">
        <f t="shared" si="143"/>
        <v>88783.706725709926</v>
      </c>
    </row>
    <row r="130" spans="1:54" x14ac:dyDescent="0.15">
      <c r="C130" s="7">
        <v>9</v>
      </c>
      <c r="D130" s="7">
        <f t="shared" si="144"/>
        <v>12.148991352333301</v>
      </c>
      <c r="E130" s="10">
        <f t="shared" si="145"/>
        <v>13.619983645806499</v>
      </c>
      <c r="F130" s="7" t="s">
        <v>83</v>
      </c>
      <c r="G130" s="1">
        <v>10</v>
      </c>
      <c r="H130" s="9">
        <f t="shared" si="124"/>
        <v>12.148991352333301</v>
      </c>
      <c r="I130" s="9">
        <f t="shared" si="125"/>
        <v>285.2989913523333</v>
      </c>
      <c r="J130" s="9">
        <f t="shared" si="126"/>
        <v>7.9513326959037428E-2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1.4150573533012583</v>
      </c>
      <c r="P130" s="9">
        <f t="shared" si="129"/>
        <v>0.11251591799883309</v>
      </c>
      <c r="Q130" s="12">
        <f t="shared" si="130"/>
        <v>3.7130252939614923E-2</v>
      </c>
      <c r="R130" s="9">
        <f t="shared" si="131"/>
        <v>9.3951000000000007E-2</v>
      </c>
      <c r="S130" s="13">
        <f t="shared" si="132"/>
        <v>0.39520870389474216</v>
      </c>
      <c r="T130" s="2">
        <f t="shared" si="133"/>
        <v>0.01</v>
      </c>
      <c r="U130" s="14">
        <f t="shared" si="134"/>
        <v>3.9520870389474216E-3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1.3902087038947422E-2</v>
      </c>
      <c r="AU130" s="9">
        <f t="shared" si="138"/>
        <v>28.47</v>
      </c>
      <c r="AV130" s="1">
        <f t="shared" si="139"/>
        <v>0.33</v>
      </c>
      <c r="AW130" s="1">
        <f t="shared" si="140"/>
        <v>641.66666666666663</v>
      </c>
      <c r="AX130" s="1">
        <f t="shared" si="141"/>
        <v>561520.5982253945</v>
      </c>
      <c r="AZ130" s="1">
        <f t="shared" si="142"/>
        <v>100</v>
      </c>
      <c r="BA130" s="1">
        <f t="shared" si="143"/>
        <v>87509.703619541993</v>
      </c>
    </row>
    <row r="131" spans="1:54" x14ac:dyDescent="0.15">
      <c r="C131" s="7">
        <v>10</v>
      </c>
      <c r="D131" s="7">
        <f t="shared" si="144"/>
        <v>10.593180743419399</v>
      </c>
      <c r="E131" s="10">
        <f t="shared" si="145"/>
        <v>12.148991352333301</v>
      </c>
      <c r="F131" s="7" t="s">
        <v>83</v>
      </c>
      <c r="G131" s="1">
        <v>11</v>
      </c>
      <c r="H131" s="9">
        <f t="shared" si="124"/>
        <v>10.593180743419399</v>
      </c>
      <c r="I131" s="9">
        <f t="shared" si="125"/>
        <v>283.74318074341937</v>
      </c>
      <c r="J131" s="9">
        <f t="shared" si="126"/>
        <v>6.5943161034438064E-2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1.2374143635373038</v>
      </c>
      <c r="O131" s="9">
        <f t="shared" si="146"/>
        <v>0.34982707176512129</v>
      </c>
      <c r="P131" s="9">
        <f t="shared" si="129"/>
        <v>2.3068702927613316E-2</v>
      </c>
      <c r="Q131" s="12">
        <f t="shared" si="130"/>
        <v>7.6126719661123946E-3</v>
      </c>
      <c r="R131" s="9">
        <f t="shared" si="131"/>
        <v>9.3951000000000007E-2</v>
      </c>
      <c r="S131" s="13">
        <f t="shared" si="132"/>
        <v>8.1028110037278944E-2</v>
      </c>
      <c r="T131" s="2">
        <f t="shared" si="133"/>
        <v>0.01</v>
      </c>
      <c r="U131" s="14">
        <f t="shared" si="134"/>
        <v>8.1028110037278944E-4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6.3002811003727895E-3</v>
      </c>
      <c r="AU131" s="9">
        <f t="shared" si="138"/>
        <v>28.47</v>
      </c>
      <c r="AV131" s="1">
        <f t="shared" si="139"/>
        <v>0.33</v>
      </c>
      <c r="AW131" s="1">
        <f t="shared" si="140"/>
        <v>641.66666666666663</v>
      </c>
      <c r="AX131" s="1">
        <f t="shared" si="141"/>
        <v>254475.28867847822</v>
      </c>
      <c r="AZ131" s="1">
        <f t="shared" si="142"/>
        <v>100</v>
      </c>
      <c r="BA131" s="1">
        <f t="shared" si="143"/>
        <v>39658.486547295302</v>
      </c>
    </row>
    <row r="132" spans="1:54" x14ac:dyDescent="0.15">
      <c r="C132" s="7">
        <v>11</v>
      </c>
      <c r="D132" s="7">
        <f t="shared" si="144"/>
        <v>9.1770703073999993</v>
      </c>
      <c r="E132" s="10">
        <f t="shared" si="145"/>
        <v>10.593180743419399</v>
      </c>
      <c r="F132" s="7" t="s">
        <v>85</v>
      </c>
      <c r="G132" s="1">
        <v>12</v>
      </c>
      <c r="H132" s="9">
        <f t="shared" si="124"/>
        <v>9.1770703073999993</v>
      </c>
      <c r="I132" s="9">
        <f t="shared" si="125"/>
        <v>282.32707030739999</v>
      </c>
      <c r="J132" s="9">
        <f t="shared" si="126"/>
        <v>5.5516026748784135E-2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0.61145836883750793</v>
      </c>
      <c r="P132" s="9">
        <f t="shared" si="129"/>
        <v>3.3945739160151006E-2</v>
      </c>
      <c r="Q132" s="12">
        <f t="shared" si="130"/>
        <v>1.1202093922849833E-2</v>
      </c>
      <c r="R132" s="9">
        <f t="shared" si="131"/>
        <v>9.3951000000000007E-2</v>
      </c>
      <c r="S132" s="13">
        <f t="shared" si="132"/>
        <v>0.11923336550808221</v>
      </c>
      <c r="T132" s="2">
        <f t="shared" si="133"/>
        <v>0.01</v>
      </c>
      <c r="U132" s="14">
        <f t="shared" si="134"/>
        <v>1.1923336550808221E-3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6.6823336550808224E-3</v>
      </c>
      <c r="AU132" s="9">
        <f t="shared" si="138"/>
        <v>28.47</v>
      </c>
      <c r="AV132" s="1">
        <f t="shared" si="139"/>
        <v>0.33</v>
      </c>
      <c r="AW132" s="1">
        <f t="shared" si="140"/>
        <v>641.66666666666663</v>
      </c>
      <c r="AX132" s="1">
        <f t="shared" si="141"/>
        <v>269906.81190748524</v>
      </c>
      <c r="AY132" s="1">
        <f>SUM(AX121:AX132)</f>
        <v>4250476.2909899699</v>
      </c>
      <c r="AZ132" s="1">
        <f t="shared" si="142"/>
        <v>100</v>
      </c>
      <c r="BA132" s="1">
        <f t="shared" si="143"/>
        <v>42063.399258309386</v>
      </c>
      <c r="BB132" s="1">
        <f>SUM(BA121:BA132)</f>
        <v>662411.88950493035</v>
      </c>
    </row>
    <row r="133" spans="1:54" x14ac:dyDescent="0.15">
      <c r="C133" s="7">
        <v>12</v>
      </c>
      <c r="D133" s="7">
        <f t="shared" si="144"/>
        <v>8.3237775056451593</v>
      </c>
      <c r="E133" s="10">
        <f t="shared" si="145"/>
        <v>9.1770703073999993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6.3581223665161302</v>
      </c>
      <c r="E136" s="7"/>
      <c r="F136" s="7"/>
      <c r="G136" s="1">
        <v>1</v>
      </c>
      <c r="H136" s="9">
        <f t="shared" ref="H136:H147" si="147">E137</f>
        <v>6.3581223665161302</v>
      </c>
      <c r="I136" s="9">
        <f t="shared" ref="I136:I147" si="148">H136+273.15</f>
        <v>279.50812236651609</v>
      </c>
      <c r="J136" s="9">
        <f t="shared" ref="J136:J147" si="149">EXP(($C$15*(I136-$C$13))/($C$16*I136*$C$13))</f>
        <v>3.9206819405272333E-2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2.9759854588698207E-2</v>
      </c>
      <c r="Q136" s="12">
        <f t="shared" ref="Q136:Q147" si="153">P136*$B$138</f>
        <v>7.7375621930615337E-3</v>
      </c>
      <c r="R136" s="9">
        <f t="shared" ref="R136:R147" si="154">L136*$B$138</f>
        <v>0.19735245833333334</v>
      </c>
      <c r="S136" s="13">
        <f t="shared" ref="S136:S147" si="155">Q136/R136</f>
        <v>3.9206819405272333E-2</v>
      </c>
      <c r="T136" s="2">
        <f t="shared" ref="T136:T147" si="156">$B$137/100</f>
        <v>0.01</v>
      </c>
      <c r="U136" s="14">
        <f t="shared" ref="U136:U147" si="157">S136*T136</f>
        <v>3.9206819405272335E-4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5.8820681940527234E-3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5.1331105100645198</v>
      </c>
      <c r="E137" s="10">
        <f t="shared" ref="E137:E148" si="166">D136</f>
        <v>6.3581223665161302</v>
      </c>
      <c r="F137" s="7" t="s">
        <v>83</v>
      </c>
      <c r="G137" s="1">
        <v>2</v>
      </c>
      <c r="H137" s="9">
        <f t="shared" si="147"/>
        <v>5.1331105100645198</v>
      </c>
      <c r="I137" s="9">
        <f t="shared" si="148"/>
        <v>278.28311051006449</v>
      </c>
      <c r="J137" s="9">
        <f t="shared" si="149"/>
        <v>3.3632870448208396E-2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1.4883359787446353</v>
      </c>
      <c r="P137" s="9">
        <f t="shared" si="152"/>
        <v>5.0057011156525763E-2</v>
      </c>
      <c r="Q137" s="12">
        <f t="shared" si="153"/>
        <v>1.3014822900696698E-2</v>
      </c>
      <c r="R137" s="9">
        <f t="shared" si="154"/>
        <v>0.19735245833333334</v>
      </c>
      <c r="S137" s="13">
        <f t="shared" si="155"/>
        <v>6.5947103018672973E-2</v>
      </c>
      <c r="T137" s="2">
        <f t="shared" si="156"/>
        <v>0.01</v>
      </c>
      <c r="U137" s="14">
        <f t="shared" si="157"/>
        <v>6.5947103018672976E-4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6.14947103018673E-3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4.7477980898928598</v>
      </c>
      <c r="E138" s="10">
        <f t="shared" si="166"/>
        <v>5.1331105100645198</v>
      </c>
      <c r="F138" s="7" t="s">
        <v>83</v>
      </c>
      <c r="G138" s="1">
        <v>3</v>
      </c>
      <c r="H138" s="9">
        <f t="shared" si="147"/>
        <v>4.7477980898928598</v>
      </c>
      <c r="I138" s="9">
        <f t="shared" si="148"/>
        <v>277.89779808989283</v>
      </c>
      <c r="J138" s="9">
        <f t="shared" si="149"/>
        <v>3.2040189051131138E-2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2.1973268842547764</v>
      </c>
      <c r="P138" s="9">
        <f t="shared" si="152"/>
        <v>7.0402768778655977E-2</v>
      </c>
      <c r="Q138" s="12">
        <f t="shared" si="153"/>
        <v>1.8304719882450554E-2</v>
      </c>
      <c r="R138" s="9">
        <f t="shared" si="154"/>
        <v>0.19735245833333334</v>
      </c>
      <c r="S138" s="13">
        <f t="shared" si="155"/>
        <v>9.2751415599462234E-2</v>
      </c>
      <c r="T138" s="2">
        <f t="shared" si="156"/>
        <v>0.01</v>
      </c>
      <c r="U138" s="14">
        <f t="shared" si="157"/>
        <v>9.2751415599462233E-4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6.4175141559946226E-3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6.1603440830322604</v>
      </c>
      <c r="E139" s="10">
        <f t="shared" si="166"/>
        <v>4.7477980898928598</v>
      </c>
      <c r="F139" s="7" t="s">
        <v>83</v>
      </c>
      <c r="G139" s="1">
        <v>4</v>
      </c>
      <c r="H139" s="9">
        <f t="shared" si="147"/>
        <v>6.1603440830322604</v>
      </c>
      <c r="I139" s="9">
        <f t="shared" si="148"/>
        <v>279.31034408303225</v>
      </c>
      <c r="J139" s="9">
        <f t="shared" si="149"/>
        <v>3.8251542652814642E-2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2.8859720321427873</v>
      </c>
      <c r="P139" s="9">
        <f t="shared" si="152"/>
        <v>0.11039288228233998</v>
      </c>
      <c r="Q139" s="12">
        <f t="shared" si="153"/>
        <v>2.8702149393408396E-2</v>
      </c>
      <c r="R139" s="9">
        <f t="shared" si="154"/>
        <v>0.19735245833333334</v>
      </c>
      <c r="S139" s="13">
        <f t="shared" si="155"/>
        <v>0.14543598613263653</v>
      </c>
      <c r="T139" s="2">
        <f t="shared" si="156"/>
        <v>0.01</v>
      </c>
      <c r="U139" s="14">
        <f t="shared" si="157"/>
        <v>1.4543598613263654E-3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6.9443598613263659E-3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8.4636665688666692</v>
      </c>
      <c r="E140" s="10">
        <f t="shared" si="166"/>
        <v>6.1603440830322604</v>
      </c>
      <c r="F140" s="7" t="s">
        <v>83</v>
      </c>
      <c r="G140" s="1">
        <v>5</v>
      </c>
      <c r="H140" s="9">
        <f t="shared" si="147"/>
        <v>8.4636665688666692</v>
      </c>
      <c r="I140" s="9">
        <f t="shared" si="148"/>
        <v>281.61366656886662</v>
      </c>
      <c r="J140" s="9">
        <f t="shared" si="149"/>
        <v>5.0871622712938151E-2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3.534627066527114</v>
      </c>
      <c r="P140" s="9">
        <f t="shared" si="152"/>
        <v>0.17981221455930668</v>
      </c>
      <c r="Q140" s="12">
        <f t="shared" si="153"/>
        <v>4.6751175785419742E-2</v>
      </c>
      <c r="R140" s="9">
        <f t="shared" si="154"/>
        <v>0.19735245833333334</v>
      </c>
      <c r="S140" s="13">
        <f t="shared" si="155"/>
        <v>0.23689178326046395</v>
      </c>
      <c r="T140" s="2">
        <f t="shared" si="156"/>
        <v>0.01</v>
      </c>
      <c r="U140" s="14">
        <f t="shared" si="157"/>
        <v>2.3689178326046396E-3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7.8589178326046397E-3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9.6494363785161301</v>
      </c>
      <c r="E141" s="10">
        <f t="shared" si="166"/>
        <v>8.4636665688666692</v>
      </c>
      <c r="F141" s="7" t="s">
        <v>85</v>
      </c>
      <c r="G141" s="1">
        <v>6</v>
      </c>
      <c r="H141" s="9">
        <f t="shared" si="147"/>
        <v>9.6494363785161301</v>
      </c>
      <c r="I141" s="9">
        <f t="shared" si="148"/>
        <v>282.79943637851613</v>
      </c>
      <c r="J141" s="9">
        <f t="shared" si="149"/>
        <v>5.8807957429897514E-2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4.1138627686344744</v>
      </c>
      <c r="P141" s="9">
        <f t="shared" si="152"/>
        <v>0.2419278665702965</v>
      </c>
      <c r="Q141" s="12">
        <f t="shared" si="153"/>
        <v>6.2901245308277093E-2</v>
      </c>
      <c r="R141" s="9">
        <f t="shared" si="154"/>
        <v>0.19735245833333334</v>
      </c>
      <c r="S141" s="13">
        <f t="shared" si="155"/>
        <v>0.31872542069901799</v>
      </c>
      <c r="T141" s="2">
        <f t="shared" si="156"/>
        <v>0.01</v>
      </c>
      <c r="U141" s="14">
        <f t="shared" si="157"/>
        <v>3.1872542069901798E-3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8.6772542069901808E-3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12.7776329109</v>
      </c>
      <c r="E142" s="10">
        <f t="shared" si="166"/>
        <v>9.6494363785161301</v>
      </c>
      <c r="F142" s="7" t="s">
        <v>83</v>
      </c>
      <c r="G142" s="1">
        <v>7</v>
      </c>
      <c r="H142" s="9">
        <f t="shared" si="147"/>
        <v>12.7776329109</v>
      </c>
      <c r="I142" s="9">
        <f t="shared" si="148"/>
        <v>285.9276329109</v>
      </c>
      <c r="J142" s="9">
        <f t="shared" si="149"/>
        <v>8.570913395988318E-2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4.6309828187308444</v>
      </c>
      <c r="P142" s="9">
        <f t="shared" si="152"/>
        <v>0.39691752677651937</v>
      </c>
      <c r="Q142" s="12">
        <f t="shared" si="153"/>
        <v>0.10319855696189503</v>
      </c>
      <c r="R142" s="9">
        <f t="shared" si="154"/>
        <v>0.19735245833333334</v>
      </c>
      <c r="S142" s="13">
        <f t="shared" si="155"/>
        <v>0.52291498080854937</v>
      </c>
      <c r="T142" s="2">
        <f t="shared" si="156"/>
        <v>0.01</v>
      </c>
      <c r="U142" s="14">
        <f t="shared" si="157"/>
        <v>5.2291498080854941E-3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1.5179149808085494E-2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13.6375372093548</v>
      </c>
      <c r="E143" s="10">
        <f t="shared" si="166"/>
        <v>12.7776329109</v>
      </c>
      <c r="F143" s="7" t="s">
        <v>83</v>
      </c>
      <c r="G143" s="1">
        <v>8</v>
      </c>
      <c r="H143" s="9">
        <f t="shared" si="147"/>
        <v>13.6375372093548</v>
      </c>
      <c r="I143" s="9">
        <f t="shared" si="148"/>
        <v>286.78753720935475</v>
      </c>
      <c r="J143" s="9">
        <f t="shared" si="149"/>
        <v>9.4922899852431339E-2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4.9931132086209917</v>
      </c>
      <c r="P143" s="9">
        <f t="shared" si="152"/>
        <v>0.47396078505378253</v>
      </c>
      <c r="Q143" s="12">
        <f t="shared" si="153"/>
        <v>0.12322980411398346</v>
      </c>
      <c r="R143" s="9">
        <f t="shared" si="154"/>
        <v>0.19735245833333334</v>
      </c>
      <c r="S143" s="13">
        <f t="shared" si="155"/>
        <v>0.62441484212902565</v>
      </c>
      <c r="T143" s="2">
        <f t="shared" si="156"/>
        <v>0.01</v>
      </c>
      <c r="U143" s="14">
        <f t="shared" si="157"/>
        <v>6.2441484212902567E-3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1.6194148421290258E-2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13.619983645806499</v>
      </c>
      <c r="E144" s="10">
        <f t="shared" si="166"/>
        <v>13.6375372093548</v>
      </c>
      <c r="F144" s="7" t="s">
        <v>83</v>
      </c>
      <c r="G144" s="1">
        <v>9</v>
      </c>
      <c r="H144" s="9">
        <f t="shared" si="147"/>
        <v>13.619983645806499</v>
      </c>
      <c r="I144" s="9">
        <f t="shared" si="148"/>
        <v>286.76998364580646</v>
      </c>
      <c r="J144" s="9">
        <f t="shared" si="149"/>
        <v>9.4725836033573318E-2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5.2782003402338757</v>
      </c>
      <c r="P144" s="9">
        <f t="shared" si="152"/>
        <v>0.49998193998134499</v>
      </c>
      <c r="Q144" s="12">
        <f t="shared" si="153"/>
        <v>0.1299953043951497</v>
      </c>
      <c r="R144" s="9">
        <f t="shared" si="154"/>
        <v>0.19735245833333334</v>
      </c>
      <c r="S144" s="13">
        <f t="shared" si="155"/>
        <v>0.65869614948289268</v>
      </c>
      <c r="T144" s="2">
        <f t="shared" si="156"/>
        <v>0.01</v>
      </c>
      <c r="U144" s="14">
        <f t="shared" si="157"/>
        <v>6.5869614948289266E-3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1.6536961494828927E-2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12.148991352333301</v>
      </c>
      <c r="E145" s="10">
        <f t="shared" si="166"/>
        <v>13.619983645806499</v>
      </c>
      <c r="F145" s="7" t="s">
        <v>83</v>
      </c>
      <c r="G145" s="1">
        <v>10</v>
      </c>
      <c r="H145" s="9">
        <f t="shared" si="147"/>
        <v>12.148991352333301</v>
      </c>
      <c r="I145" s="9">
        <f t="shared" si="148"/>
        <v>285.2989913523333</v>
      </c>
      <c r="J145" s="9">
        <f t="shared" si="149"/>
        <v>7.9513326959037428E-2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5.5372663169191974</v>
      </c>
      <c r="P145" s="9">
        <f t="shared" si="152"/>
        <v>0.44028646711646108</v>
      </c>
      <c r="Q145" s="12">
        <f t="shared" si="153"/>
        <v>0.11447448145027989</v>
      </c>
      <c r="R145" s="9">
        <f t="shared" si="154"/>
        <v>0.19735245833333334</v>
      </c>
      <c r="S145" s="13">
        <f t="shared" si="155"/>
        <v>0.58005095258012729</v>
      </c>
      <c r="T145" s="2">
        <f t="shared" si="156"/>
        <v>0.01</v>
      </c>
      <c r="U145" s="14">
        <f t="shared" si="157"/>
        <v>5.8005095258012729E-3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1.5750509525801273E-2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10.593180743419399</v>
      </c>
      <c r="E146" s="10">
        <f t="shared" si="166"/>
        <v>12.148991352333301</v>
      </c>
      <c r="F146" s="7" t="s">
        <v>83</v>
      </c>
      <c r="G146" s="1">
        <v>11</v>
      </c>
      <c r="H146" s="9">
        <f t="shared" si="147"/>
        <v>10.593180743419399</v>
      </c>
      <c r="I146" s="9">
        <f t="shared" si="148"/>
        <v>283.74318074341937</v>
      </c>
      <c r="J146" s="9">
        <f t="shared" si="149"/>
        <v>6.5943161034438064E-2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5.8560277664694027</v>
      </c>
      <c r="P146" s="9">
        <f t="shared" si="152"/>
        <v>0.38616498202643246</v>
      </c>
      <c r="Q146" s="12">
        <f t="shared" si="153"/>
        <v>0.10040289532687244</v>
      </c>
      <c r="R146" s="9">
        <f t="shared" si="154"/>
        <v>0.19735245833333334</v>
      </c>
      <c r="S146" s="13">
        <f t="shared" si="155"/>
        <v>0.50874914949014405</v>
      </c>
      <c r="T146" s="2">
        <f t="shared" si="156"/>
        <v>0.01</v>
      </c>
      <c r="U146" s="14">
        <f t="shared" si="157"/>
        <v>5.0874914949014406E-3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1.0577491494901441E-2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9.1770703073999993</v>
      </c>
      <c r="E147" s="10">
        <f t="shared" si="166"/>
        <v>10.593180743419399</v>
      </c>
      <c r="F147" s="7" t="s">
        <v>85</v>
      </c>
      <c r="G147" s="1">
        <v>12</v>
      </c>
      <c r="H147" s="9">
        <f t="shared" si="147"/>
        <v>9.1770703073999993</v>
      </c>
      <c r="I147" s="9">
        <f t="shared" si="148"/>
        <v>282.32707030739999</v>
      </c>
      <c r="J147" s="9">
        <f t="shared" si="149"/>
        <v>5.5516026748784135E-2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6.228910701109637</v>
      </c>
      <c r="P147" s="9">
        <f t="shared" si="152"/>
        <v>0.34580437309859036</v>
      </c>
      <c r="Q147" s="12">
        <f t="shared" si="153"/>
        <v>8.9909137005633494E-2</v>
      </c>
      <c r="R147" s="9">
        <f t="shared" si="154"/>
        <v>0.19735245833333334</v>
      </c>
      <c r="S147" s="13">
        <f t="shared" si="155"/>
        <v>0.45557647350799485</v>
      </c>
      <c r="T147" s="2">
        <f t="shared" si="156"/>
        <v>0.01</v>
      </c>
      <c r="U147" s="14">
        <f t="shared" si="157"/>
        <v>4.5557647350799486E-3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1.004576473507995E-2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8.3237775056451593</v>
      </c>
      <c r="E148" s="10">
        <f t="shared" si="166"/>
        <v>9.1770703073999993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374458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5781348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961676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7148534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8674793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384767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23670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8959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27752292.685016777</v>
      </c>
      <c r="J13" s="6" t="s">
        <v>37</v>
      </c>
      <c r="K13" s="6">
        <f>I13/(10000*1000)</f>
        <v>2.7752292685016777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5.7115948426774201</v>
      </c>
      <c r="E26" s="7"/>
      <c r="F26" s="7"/>
      <c r="G26" s="1">
        <v>1</v>
      </c>
      <c r="H26" s="9">
        <f t="shared" ref="H26:H37" si="0">E27</f>
        <v>5.7115948426774201</v>
      </c>
      <c r="I26" s="9">
        <f t="shared" ref="I26:I37" si="1">H26+273.15</f>
        <v>278.86159484267739</v>
      </c>
      <c r="J26" s="9">
        <f t="shared" ref="J26:J37" si="2">EXP(($C$15*(I26-$C$13))/($C$16*I26*$C$13))</f>
        <v>3.6164803145188607E-2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1.4658352065997475</v>
      </c>
      <c r="Q26" s="12">
        <f t="shared" ref="Q26:Q37" si="6">P26*$B$28</f>
        <v>0.14658352065997476</v>
      </c>
      <c r="R26" s="9">
        <f t="shared" ref="R26:R37" si="7">L26*$B$28</f>
        <v>4.0532094166666672</v>
      </c>
      <c r="S26" s="13">
        <f t="shared" ref="S26:S37" si="8">Q26/R26</f>
        <v>3.6164803145188607E-2</v>
      </c>
      <c r="T26" s="2">
        <f t="shared" ref="T26:T37" si="9">$B$27/100</f>
        <v>0.34</v>
      </c>
      <c r="U26" s="14">
        <f t="shared" ref="U26:U37" si="10">S26*T26</f>
        <v>1.2296033069364127E-2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2.5196033069364125E-2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31204.833333333332</v>
      </c>
      <c r="AU26" s="1">
        <f t="shared" ref="AU26:AU37" si="17">AT26*10000*AS26*0.67*AR26*AQ26</f>
        <v>62798455.940306425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4.7023047909032298</v>
      </c>
      <c r="E27" s="10">
        <f t="shared" ref="E27:E38" si="18">D26</f>
        <v>5.7115948426774201</v>
      </c>
      <c r="F27" s="7" t="s">
        <v>83</v>
      </c>
      <c r="G27" s="1">
        <v>2</v>
      </c>
      <c r="H27" s="9">
        <f t="shared" si="0"/>
        <v>4.7023047909032298</v>
      </c>
      <c r="I27" s="9">
        <f t="shared" si="1"/>
        <v>277.85230479090319</v>
      </c>
      <c r="J27" s="9">
        <f t="shared" si="2"/>
        <v>3.1856909489342784E-2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79.598353126733585</v>
      </c>
      <c r="P27" s="9">
        <f t="shared" si="5"/>
        <v>2.535757531059097</v>
      </c>
      <c r="Q27" s="12">
        <f t="shared" si="6"/>
        <v>0.25357575310590968</v>
      </c>
      <c r="R27" s="9">
        <f t="shared" si="7"/>
        <v>4.0532094166666672</v>
      </c>
      <c r="S27" s="13">
        <f t="shared" si="8"/>
        <v>6.2561720118189376E-2</v>
      </c>
      <c r="T27" s="2">
        <f t="shared" si="9"/>
        <v>0.34</v>
      </c>
      <c r="U27" s="14">
        <f t="shared" si="10"/>
        <v>2.1270984840184391E-2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3.4170984840184389E-2</v>
      </c>
      <c r="AR27" s="9">
        <f t="shared" si="14"/>
        <v>119.21204166666666</v>
      </c>
      <c r="AS27" s="1">
        <f t="shared" si="15"/>
        <v>0.1</v>
      </c>
      <c r="AT27" s="1">
        <f t="shared" si="16"/>
        <v>31204.833333333332</v>
      </c>
      <c r="AU27" s="1">
        <f t="shared" si="17"/>
        <v>85167576.975932032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4.3340942198214298</v>
      </c>
      <c r="E28" s="10">
        <f t="shared" si="18"/>
        <v>4.7023047909032298</v>
      </c>
      <c r="F28" s="7" t="s">
        <v>83</v>
      </c>
      <c r="G28" s="1">
        <v>3</v>
      </c>
      <c r="H28" s="9">
        <f t="shared" si="0"/>
        <v>4.3340942198214298</v>
      </c>
      <c r="I28" s="9">
        <f t="shared" si="1"/>
        <v>277.48409421982143</v>
      </c>
      <c r="J28" s="9">
        <f t="shared" si="2"/>
        <v>3.0409454123787889E-2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117.59468976234116</v>
      </c>
      <c r="P28" s="9">
        <f t="shared" si="5"/>
        <v>3.5759903235289827</v>
      </c>
      <c r="Q28" s="12">
        <f t="shared" si="6"/>
        <v>0.35759903235289831</v>
      </c>
      <c r="R28" s="9">
        <f t="shared" si="7"/>
        <v>4.0532094166666672</v>
      </c>
      <c r="S28" s="13">
        <f t="shared" si="8"/>
        <v>8.8226142691384887E-2</v>
      </c>
      <c r="T28" s="2">
        <f t="shared" si="9"/>
        <v>0.34</v>
      </c>
      <c r="U28" s="14">
        <f t="shared" si="10"/>
        <v>2.9996888515070864E-2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4.2896888515070862E-2</v>
      </c>
      <c r="AR28" s="9">
        <f t="shared" si="14"/>
        <v>119.21204166666666</v>
      </c>
      <c r="AS28" s="1">
        <f t="shared" si="15"/>
        <v>0.1</v>
      </c>
      <c r="AT28" s="1">
        <f t="shared" si="16"/>
        <v>31204.833333333332</v>
      </c>
      <c r="AU28" s="1">
        <f t="shared" si="17"/>
        <v>106915971.89024881</v>
      </c>
    </row>
    <row r="29" spans="1:47" x14ac:dyDescent="0.15">
      <c r="C29" s="7">
        <v>3</v>
      </c>
      <c r="D29" s="8">
        <v>7.9326687013548396</v>
      </c>
      <c r="E29" s="10">
        <f t="shared" si="18"/>
        <v>4.3340942198214298</v>
      </c>
      <c r="F29" s="7" t="s">
        <v>83</v>
      </c>
      <c r="G29" s="1">
        <v>4</v>
      </c>
      <c r="H29" s="9">
        <f t="shared" si="0"/>
        <v>7.9326687013548396</v>
      </c>
      <c r="I29" s="9">
        <f t="shared" si="1"/>
        <v>281.08266870135481</v>
      </c>
      <c r="J29" s="9">
        <f t="shared" si="2"/>
        <v>4.7655072712648586E-2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154.55079360547887</v>
      </c>
      <c r="P29" s="9">
        <f t="shared" si="5"/>
        <v>7.3651293070666402</v>
      </c>
      <c r="Q29" s="12">
        <f t="shared" si="6"/>
        <v>0.73651293070666402</v>
      </c>
      <c r="R29" s="9">
        <f t="shared" si="7"/>
        <v>4.0532094166666672</v>
      </c>
      <c r="S29" s="13">
        <f t="shared" si="8"/>
        <v>0.18171104796069665</v>
      </c>
      <c r="T29" s="2">
        <f t="shared" si="9"/>
        <v>0.34</v>
      </c>
      <c r="U29" s="14">
        <f t="shared" si="10"/>
        <v>6.1781756306636862E-2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7.4681756306636857E-2</v>
      </c>
      <c r="AR29" s="9">
        <f t="shared" si="14"/>
        <v>119.21204166666666</v>
      </c>
      <c r="AS29" s="1">
        <f t="shared" si="15"/>
        <v>0.1</v>
      </c>
      <c r="AT29" s="1">
        <f t="shared" si="16"/>
        <v>31204.833333333332</v>
      </c>
      <c r="AU29" s="1">
        <f t="shared" si="17"/>
        <v>186136403.69719499</v>
      </c>
    </row>
    <row r="30" spans="1:47" x14ac:dyDescent="0.15">
      <c r="C30" s="7">
        <v>4</v>
      </c>
      <c r="D30" s="8">
        <v>11.2359351982667</v>
      </c>
      <c r="E30" s="10">
        <f t="shared" si="18"/>
        <v>7.9326687013548396</v>
      </c>
      <c r="F30" s="7" t="s">
        <v>83</v>
      </c>
      <c r="G30" s="1">
        <v>5</v>
      </c>
      <c r="H30" s="9">
        <f t="shared" si="0"/>
        <v>11.2359351982667</v>
      </c>
      <c r="I30" s="9">
        <f t="shared" si="1"/>
        <v>284.38593519826668</v>
      </c>
      <c r="J30" s="9">
        <f t="shared" si="2"/>
        <v>7.1261150252503208E-2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139.82638108349161</v>
      </c>
      <c r="O30" s="9">
        <f t="shared" si="19"/>
        <v>47.89137738158729</v>
      </c>
      <c r="P30" s="9">
        <f t="shared" si="5"/>
        <v>3.4127946393886255</v>
      </c>
      <c r="Q30" s="12">
        <f t="shared" si="6"/>
        <v>0.34127946393886255</v>
      </c>
      <c r="R30" s="9">
        <f t="shared" si="7"/>
        <v>4.0532094166666672</v>
      </c>
      <c r="S30" s="13">
        <f t="shared" si="8"/>
        <v>8.4199810287505089E-2</v>
      </c>
      <c r="T30" s="2">
        <f t="shared" si="9"/>
        <v>0.34</v>
      </c>
      <c r="U30" s="14">
        <f t="shared" si="10"/>
        <v>2.8627935497751732E-2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4.1527935497751731E-2</v>
      </c>
      <c r="AR30" s="9">
        <f t="shared" si="14"/>
        <v>119.21204166666666</v>
      </c>
      <c r="AS30" s="1">
        <f t="shared" si="15"/>
        <v>0.1</v>
      </c>
      <c r="AT30" s="1">
        <f t="shared" si="16"/>
        <v>31204.833333333332</v>
      </c>
      <c r="AU30" s="1">
        <f t="shared" si="17"/>
        <v>103504000.82695498</v>
      </c>
    </row>
    <row r="31" spans="1:47" x14ac:dyDescent="0.15">
      <c r="C31" s="7">
        <v>5</v>
      </c>
      <c r="D31" s="8">
        <v>16.131979747741902</v>
      </c>
      <c r="E31" s="10">
        <f t="shared" si="18"/>
        <v>11.2359351982667</v>
      </c>
      <c r="F31" s="7" t="s">
        <v>85</v>
      </c>
      <c r="G31" s="1">
        <v>6</v>
      </c>
      <c r="H31" s="9">
        <f t="shared" si="0"/>
        <v>16.131979747741902</v>
      </c>
      <c r="I31" s="9">
        <f t="shared" si="1"/>
        <v>289.2819797477419</v>
      </c>
      <c r="J31" s="9">
        <f t="shared" si="2"/>
        <v>0.12720782937388969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85.010676908865335</v>
      </c>
      <c r="P31" s="9">
        <f t="shared" si="5"/>
        <v>10.814023683181805</v>
      </c>
      <c r="Q31" s="12">
        <f t="shared" si="6"/>
        <v>1.0814023683181806</v>
      </c>
      <c r="R31" s="9">
        <f t="shared" si="7"/>
        <v>4.0532094166666672</v>
      </c>
      <c r="S31" s="13">
        <f t="shared" si="8"/>
        <v>0.26680150398138541</v>
      </c>
      <c r="T31" s="2">
        <f t="shared" si="9"/>
        <v>0.34</v>
      </c>
      <c r="U31" s="14">
        <f t="shared" si="10"/>
        <v>9.0712511353671046E-2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0.10361251135367104</v>
      </c>
      <c r="AR31" s="9">
        <f t="shared" si="14"/>
        <v>119.21204166666666</v>
      </c>
      <c r="AS31" s="1">
        <f t="shared" si="15"/>
        <v>0.1</v>
      </c>
      <c r="AT31" s="1">
        <f t="shared" si="16"/>
        <v>31204.833333333332</v>
      </c>
      <c r="AU31" s="1">
        <f t="shared" si="17"/>
        <v>258243260.40512776</v>
      </c>
    </row>
    <row r="32" spans="1:47" x14ac:dyDescent="0.15">
      <c r="C32" s="7">
        <v>6</v>
      </c>
      <c r="D32" s="8">
        <v>19.958327808666699</v>
      </c>
      <c r="E32" s="10">
        <f t="shared" si="18"/>
        <v>16.131979747741902</v>
      </c>
      <c r="F32" s="7" t="s">
        <v>83</v>
      </c>
      <c r="G32" s="1">
        <v>7</v>
      </c>
      <c r="H32" s="9">
        <f t="shared" si="0"/>
        <v>19.958327808666699</v>
      </c>
      <c r="I32" s="9">
        <f t="shared" si="1"/>
        <v>293.10832780866667</v>
      </c>
      <c r="J32" s="9">
        <f t="shared" si="2"/>
        <v>0.19739617240730964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114.7287473923502</v>
      </c>
      <c r="P32" s="9">
        <f t="shared" si="5"/>
        <v>22.647015600335035</v>
      </c>
      <c r="Q32" s="12">
        <f t="shared" si="6"/>
        <v>2.2647015600335036</v>
      </c>
      <c r="R32" s="9">
        <f t="shared" si="7"/>
        <v>4.0532094166666672</v>
      </c>
      <c r="S32" s="13">
        <f t="shared" si="8"/>
        <v>0.55874279545515793</v>
      </c>
      <c r="T32" s="2">
        <f t="shared" si="9"/>
        <v>0.34</v>
      </c>
      <c r="U32" s="14">
        <f t="shared" si="10"/>
        <v>0.1899725504547537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0.2156225504547537</v>
      </c>
      <c r="AR32" s="9">
        <f t="shared" si="14"/>
        <v>119.21204166666666</v>
      </c>
      <c r="AS32" s="1">
        <f t="shared" si="15"/>
        <v>0.1</v>
      </c>
      <c r="AT32" s="1">
        <f t="shared" si="16"/>
        <v>31204.833333333332</v>
      </c>
      <c r="AU32" s="1">
        <f t="shared" si="17"/>
        <v>537416473.3468926</v>
      </c>
    </row>
    <row r="33" spans="1:48" x14ac:dyDescent="0.15">
      <c r="C33" s="7">
        <v>7</v>
      </c>
      <c r="D33" s="8">
        <v>24.605310161612898</v>
      </c>
      <c r="E33" s="10">
        <f t="shared" si="18"/>
        <v>19.958327808666699</v>
      </c>
      <c r="F33" s="7" t="s">
        <v>83</v>
      </c>
      <c r="G33" s="1">
        <v>8</v>
      </c>
      <c r="H33" s="9">
        <f t="shared" si="0"/>
        <v>24.605310161612898</v>
      </c>
      <c r="I33" s="9">
        <f t="shared" si="1"/>
        <v>297.7553101616129</v>
      </c>
      <c r="J33" s="9">
        <f t="shared" si="2"/>
        <v>0.3315085058850834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132.61382595868182</v>
      </c>
      <c r="P33" s="9">
        <f t="shared" si="5"/>
        <v>43.962611303267096</v>
      </c>
      <c r="Q33" s="12">
        <f t="shared" si="6"/>
        <v>4.3962611303267094</v>
      </c>
      <c r="R33" s="9">
        <f t="shared" si="7"/>
        <v>4.0532094166666672</v>
      </c>
      <c r="S33" s="13">
        <f t="shared" si="8"/>
        <v>1.0846370563162675</v>
      </c>
      <c r="T33" s="2">
        <f t="shared" si="9"/>
        <v>0.34</v>
      </c>
      <c r="U33" s="14">
        <f t="shared" si="10"/>
        <v>0.36877659914753097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0.39442659914753098</v>
      </c>
      <c r="AR33" s="9">
        <f t="shared" si="14"/>
        <v>119.21204166666666</v>
      </c>
      <c r="AS33" s="1">
        <f t="shared" si="15"/>
        <v>0.1</v>
      </c>
      <c r="AT33" s="1">
        <f t="shared" si="16"/>
        <v>31204.833333333332</v>
      </c>
      <c r="AU33" s="1">
        <f t="shared" si="17"/>
        <v>983066712.92506897</v>
      </c>
    </row>
    <row r="34" spans="1:48" x14ac:dyDescent="0.15">
      <c r="C34" s="7">
        <v>8</v>
      </c>
      <c r="D34" s="8">
        <v>22.416180499677399</v>
      </c>
      <c r="E34" s="10">
        <f t="shared" si="18"/>
        <v>24.605310161612898</v>
      </c>
      <c r="F34" s="7" t="s">
        <v>83</v>
      </c>
      <c r="G34" s="1">
        <v>9</v>
      </c>
      <c r="H34" s="9">
        <f t="shared" si="0"/>
        <v>22.416180499677399</v>
      </c>
      <c r="I34" s="9">
        <f t="shared" si="1"/>
        <v>295.56618049967739</v>
      </c>
      <c r="J34" s="9">
        <f t="shared" si="2"/>
        <v>0.26020092103733228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129.18330882208139</v>
      </c>
      <c r="P34" s="9">
        <f t="shared" si="5"/>
        <v>33.613615938155711</v>
      </c>
      <c r="Q34" s="12">
        <f t="shared" si="6"/>
        <v>3.3613615938155714</v>
      </c>
      <c r="R34" s="9">
        <f t="shared" si="7"/>
        <v>4.0532094166666672</v>
      </c>
      <c r="S34" s="13">
        <f t="shared" si="8"/>
        <v>0.82930864119523662</v>
      </c>
      <c r="T34" s="2">
        <f t="shared" si="9"/>
        <v>0.34</v>
      </c>
      <c r="U34" s="14">
        <f t="shared" si="10"/>
        <v>0.28196493800638045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0.30761493800638046</v>
      </c>
      <c r="AR34" s="9">
        <f t="shared" si="14"/>
        <v>119.21204166666666</v>
      </c>
      <c r="AS34" s="1">
        <f t="shared" si="15"/>
        <v>0.1</v>
      </c>
      <c r="AT34" s="1">
        <f t="shared" si="16"/>
        <v>31204.833333333332</v>
      </c>
      <c r="AU34" s="1">
        <f t="shared" si="17"/>
        <v>766697800.31612325</v>
      </c>
    </row>
    <row r="35" spans="1:48" x14ac:dyDescent="0.15">
      <c r="C35" s="7">
        <v>9</v>
      </c>
      <c r="D35" s="8">
        <v>18.2005602043333</v>
      </c>
      <c r="E35" s="10">
        <f t="shared" si="18"/>
        <v>22.416180499677399</v>
      </c>
      <c r="F35" s="7" t="s">
        <v>83</v>
      </c>
      <c r="G35" s="1">
        <v>10</v>
      </c>
      <c r="H35" s="9">
        <f t="shared" si="0"/>
        <v>18.2005602043333</v>
      </c>
      <c r="I35" s="9">
        <f t="shared" si="1"/>
        <v>291.35056020433331</v>
      </c>
      <c r="J35" s="9">
        <f t="shared" si="2"/>
        <v>0.16154703852853361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136.10178705059235</v>
      </c>
      <c r="P35" s="9">
        <f t="shared" si="5"/>
        <v>21.986840636464319</v>
      </c>
      <c r="Q35" s="12">
        <f t="shared" si="6"/>
        <v>2.1986840636464318</v>
      </c>
      <c r="R35" s="9">
        <f t="shared" si="7"/>
        <v>4.0532094166666672</v>
      </c>
      <c r="S35" s="13">
        <f t="shared" si="8"/>
        <v>0.54245508623500016</v>
      </c>
      <c r="T35" s="2">
        <f t="shared" si="9"/>
        <v>0.34</v>
      </c>
      <c r="U35" s="14">
        <f t="shared" si="10"/>
        <v>0.18443472931990007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0.21008472931990008</v>
      </c>
      <c r="AR35" s="9">
        <f t="shared" si="14"/>
        <v>119.21204166666666</v>
      </c>
      <c r="AS35" s="1">
        <f t="shared" si="15"/>
        <v>0.1</v>
      </c>
      <c r="AT35" s="1">
        <f t="shared" si="16"/>
        <v>31204.833333333332</v>
      </c>
      <c r="AU35" s="1">
        <f t="shared" si="17"/>
        <v>523614038.03554773</v>
      </c>
    </row>
    <row r="36" spans="1:48" x14ac:dyDescent="0.15">
      <c r="C36" s="7">
        <v>10</v>
      </c>
      <c r="D36" s="8">
        <v>13.399243341290299</v>
      </c>
      <c r="E36" s="10">
        <f t="shared" si="18"/>
        <v>18.2005602043333</v>
      </c>
      <c r="F36" s="7" t="s">
        <v>83</v>
      </c>
      <c r="G36" s="1">
        <v>11</v>
      </c>
      <c r="H36" s="9">
        <f t="shared" si="0"/>
        <v>13.399243341290299</v>
      </c>
      <c r="I36" s="9">
        <f t="shared" si="1"/>
        <v>286.54924334129026</v>
      </c>
      <c r="J36" s="9">
        <f t="shared" si="2"/>
        <v>9.2280347349948541E-2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108.40919909342163</v>
      </c>
      <c r="O36" s="9">
        <f t="shared" si="19"/>
        <v>46.237841487373075</v>
      </c>
      <c r="P36" s="9">
        <f t="shared" si="5"/>
        <v>4.2668440731666486</v>
      </c>
      <c r="Q36" s="12">
        <f t="shared" si="6"/>
        <v>0.4266844073166649</v>
      </c>
      <c r="R36" s="9">
        <f t="shared" si="7"/>
        <v>4.0532094166666672</v>
      </c>
      <c r="S36" s="13">
        <f t="shared" si="8"/>
        <v>0.1052707529895081</v>
      </c>
      <c r="T36" s="2">
        <f t="shared" si="9"/>
        <v>0.34</v>
      </c>
      <c r="U36" s="14">
        <f t="shared" si="10"/>
        <v>3.5792056016432754E-2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4.8692056016432755E-2</v>
      </c>
      <c r="AR36" s="9">
        <f t="shared" si="14"/>
        <v>119.21204166666666</v>
      </c>
      <c r="AS36" s="1">
        <f t="shared" si="15"/>
        <v>0.1</v>
      </c>
      <c r="AT36" s="1">
        <f t="shared" si="16"/>
        <v>31204.833333333332</v>
      </c>
      <c r="AU36" s="1">
        <f t="shared" si="17"/>
        <v>121359815.88740049</v>
      </c>
    </row>
    <row r="37" spans="1:48" x14ac:dyDescent="0.15">
      <c r="C37" s="7">
        <v>11</v>
      </c>
      <c r="D37" s="8">
        <v>9.6955036406666704</v>
      </c>
      <c r="E37" s="10">
        <f t="shared" si="18"/>
        <v>13.399243341290299</v>
      </c>
      <c r="F37" s="7" t="s">
        <v>85</v>
      </c>
      <c r="G37" s="1">
        <v>12</v>
      </c>
      <c r="H37" s="9">
        <f t="shared" si="0"/>
        <v>9.6955036406666704</v>
      </c>
      <c r="I37" s="9">
        <f t="shared" si="1"/>
        <v>282.84550364066666</v>
      </c>
      <c r="J37" s="9">
        <f t="shared" si="2"/>
        <v>5.9138657811881365E-2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82.50309158087309</v>
      </c>
      <c r="P37" s="9">
        <f t="shared" si="5"/>
        <v>4.8791221014235644</v>
      </c>
      <c r="Q37" s="12">
        <f t="shared" si="6"/>
        <v>0.48791221014235647</v>
      </c>
      <c r="R37" s="9">
        <f t="shared" si="7"/>
        <v>4.0532094166666672</v>
      </c>
      <c r="S37" s="13">
        <f t="shared" si="8"/>
        <v>0.12037675826372975</v>
      </c>
      <c r="T37" s="2">
        <f t="shared" si="9"/>
        <v>0.34</v>
      </c>
      <c r="U37" s="14">
        <f t="shared" si="10"/>
        <v>4.0928097809668114E-2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5.3828097809668116E-2</v>
      </c>
      <c r="AR37" s="9">
        <f t="shared" si="14"/>
        <v>119.21204166666666</v>
      </c>
      <c r="AS37" s="1">
        <f t="shared" si="15"/>
        <v>0.1</v>
      </c>
      <c r="AT37" s="1">
        <f t="shared" si="16"/>
        <v>31204.833333333332</v>
      </c>
      <c r="AU37" s="1">
        <f t="shared" si="17"/>
        <v>134160858.55043122</v>
      </c>
      <c r="AV37" s="1">
        <f>SUM(AU26:AU37)</f>
        <v>3869081368.7972293</v>
      </c>
    </row>
    <row r="38" spans="1:48" x14ac:dyDescent="0.15">
      <c r="C38" s="7">
        <v>12</v>
      </c>
      <c r="D38" s="8">
        <v>6.2157309361612896</v>
      </c>
      <c r="E38" s="10">
        <f t="shared" si="18"/>
        <v>9.6955036406666704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5.7115948426774201</v>
      </c>
      <c r="E42" s="7"/>
      <c r="F42" s="7"/>
      <c r="G42" s="1">
        <v>1</v>
      </c>
      <c r="H42" s="9">
        <f t="shared" ref="H42:H53" si="20">E43</f>
        <v>5.7115948426774201</v>
      </c>
      <c r="I42" s="9">
        <f t="shared" ref="I42:I53" si="21">H42+273.15</f>
        <v>278.86159484267739</v>
      </c>
      <c r="J42" s="9">
        <f t="shared" ref="J42:J53" si="22">EXP(($C$15*(I42-$C$13))/($C$16*I42*$C$13))</f>
        <v>3.6164803145188607E-2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2.1285246951140069</v>
      </c>
      <c r="Q42" s="12">
        <f t="shared" ref="Q42:Q53" si="26">P42*$B$44</f>
        <v>0.51084592682736163</v>
      </c>
      <c r="R42" s="9">
        <f t="shared" ref="R42:R53" si="27">L42*$B$44</f>
        <v>14.125500000000001</v>
      </c>
      <c r="S42" s="13">
        <f t="shared" ref="S42:S53" si="28">Q42/R42</f>
        <v>3.61648031451886E-2</v>
      </c>
      <c r="T42" s="2">
        <f t="shared" ref="T42:T53" si="29">$B$43/100</f>
        <v>0.43</v>
      </c>
      <c r="U42" s="14">
        <f t="shared" ref="U42:U53" si="30">S42*T42</f>
        <v>1.5550865352431097E-2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2.3970865352431096E-2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481779</v>
      </c>
      <c r="AU42" s="1">
        <f t="shared" ref="AU42:AU53" si="38">AT42*10000*AS42*0.67*AR42*AQ42</f>
        <v>2541802221.1545281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4.7023047909032298</v>
      </c>
      <c r="E43" s="10">
        <f t="shared" ref="E43:E54" si="40">D42</f>
        <v>5.7115948426774201</v>
      </c>
      <c r="F43" s="7" t="s">
        <v>83</v>
      </c>
      <c r="G43" s="1">
        <v>2</v>
      </c>
      <c r="H43" s="9">
        <f t="shared" si="20"/>
        <v>4.7023047909032298</v>
      </c>
      <c r="I43" s="9">
        <f t="shared" si="21"/>
        <v>277.85230479090319</v>
      </c>
      <c r="J43" s="9">
        <f t="shared" si="22"/>
        <v>3.1856909489342784E-2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115.583975304886</v>
      </c>
      <c r="P43" s="9">
        <f t="shared" si="25"/>
        <v>3.6821482397061849</v>
      </c>
      <c r="Q43" s="12">
        <f t="shared" si="26"/>
        <v>0.88371557752948438</v>
      </c>
      <c r="R43" s="9">
        <f t="shared" si="27"/>
        <v>14.125500000000001</v>
      </c>
      <c r="S43" s="13">
        <f t="shared" si="28"/>
        <v>6.2561720118189404E-2</v>
      </c>
      <c r="T43" s="2">
        <f t="shared" si="29"/>
        <v>0.43</v>
      </c>
      <c r="U43" s="14">
        <f t="shared" si="30"/>
        <v>2.6901539650821444E-2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3.5321539650821444E-2</v>
      </c>
      <c r="AR43" s="9">
        <f t="shared" si="35"/>
        <v>136.875</v>
      </c>
      <c r="AS43" s="1">
        <f t="shared" si="36"/>
        <v>0.24</v>
      </c>
      <c r="AT43" s="1">
        <f t="shared" si="37"/>
        <v>481779</v>
      </c>
      <c r="AU43" s="1">
        <f t="shared" si="38"/>
        <v>3745395363.0401692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4.3340942198214298</v>
      </c>
      <c r="E44" s="10">
        <f t="shared" si="40"/>
        <v>4.7023047909032298</v>
      </c>
      <c r="F44" s="7" t="s">
        <v>83</v>
      </c>
      <c r="G44" s="1">
        <v>3</v>
      </c>
      <c r="H44" s="9">
        <f t="shared" si="20"/>
        <v>4.3340942198214298</v>
      </c>
      <c r="I44" s="9">
        <f t="shared" si="21"/>
        <v>277.48409421982143</v>
      </c>
      <c r="J44" s="9">
        <f t="shared" si="22"/>
        <v>3.0409454123787889E-2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170.7580770651798</v>
      </c>
      <c r="P44" s="9">
        <f t="shared" si="25"/>
        <v>5.1926599107798221</v>
      </c>
      <c r="Q44" s="12">
        <f t="shared" si="26"/>
        <v>1.2462383785871574</v>
      </c>
      <c r="R44" s="9">
        <f t="shared" si="27"/>
        <v>14.125500000000001</v>
      </c>
      <c r="S44" s="13">
        <f t="shared" si="28"/>
        <v>8.8226142691384887E-2</v>
      </c>
      <c r="T44" s="2">
        <f t="shared" si="29"/>
        <v>0.43</v>
      </c>
      <c r="U44" s="14">
        <f t="shared" si="30"/>
        <v>3.7937241357295502E-2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4.6357241357295499E-2</v>
      </c>
      <c r="AR44" s="9">
        <f t="shared" si="35"/>
        <v>136.875</v>
      </c>
      <c r="AS44" s="1">
        <f t="shared" si="36"/>
        <v>0.24</v>
      </c>
      <c r="AT44" s="1">
        <f t="shared" si="37"/>
        <v>481779</v>
      </c>
      <c r="AU44" s="1">
        <f t="shared" si="38"/>
        <v>4915589709.2642918</v>
      </c>
    </row>
    <row r="45" spans="1:48" x14ac:dyDescent="0.15">
      <c r="C45" s="7">
        <v>3</v>
      </c>
      <c r="D45" s="7">
        <f t="shared" si="39"/>
        <v>7.9326687013548396</v>
      </c>
      <c r="E45" s="10">
        <f t="shared" si="40"/>
        <v>4.3340942198214298</v>
      </c>
      <c r="F45" s="7" t="s">
        <v>83</v>
      </c>
      <c r="G45" s="1">
        <v>4</v>
      </c>
      <c r="H45" s="9">
        <f t="shared" si="20"/>
        <v>7.9326687013548396</v>
      </c>
      <c r="I45" s="9">
        <f t="shared" si="21"/>
        <v>281.08266870135481</v>
      </c>
      <c r="J45" s="9">
        <f t="shared" si="22"/>
        <v>4.7655072712648586E-2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224.42166715439998</v>
      </c>
      <c r="P45" s="9">
        <f t="shared" si="25"/>
        <v>10.69483086653675</v>
      </c>
      <c r="Q45" s="12">
        <f t="shared" si="26"/>
        <v>2.5667594079688199</v>
      </c>
      <c r="R45" s="9">
        <f t="shared" si="27"/>
        <v>14.125500000000001</v>
      </c>
      <c r="S45" s="13">
        <f t="shared" si="28"/>
        <v>0.18171104796069659</v>
      </c>
      <c r="T45" s="2">
        <f t="shared" si="29"/>
        <v>0.43</v>
      </c>
      <c r="U45" s="14">
        <f t="shared" si="30"/>
        <v>7.8135750623099534E-2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8.6555750623099545E-2</v>
      </c>
      <c r="AR45" s="9">
        <f t="shared" si="35"/>
        <v>136.875</v>
      </c>
      <c r="AS45" s="1">
        <f t="shared" si="36"/>
        <v>0.24</v>
      </c>
      <c r="AT45" s="1">
        <f t="shared" si="37"/>
        <v>481779</v>
      </c>
      <c r="AU45" s="1">
        <f t="shared" si="38"/>
        <v>9178125026.0612278</v>
      </c>
    </row>
    <row r="46" spans="1:48" x14ac:dyDescent="0.15">
      <c r="C46" s="7">
        <v>4</v>
      </c>
      <c r="D46" s="7">
        <f t="shared" si="39"/>
        <v>11.2359351982667</v>
      </c>
      <c r="E46" s="10">
        <f t="shared" si="40"/>
        <v>7.9326687013548396</v>
      </c>
      <c r="F46" s="7" t="s">
        <v>83</v>
      </c>
      <c r="G46" s="1">
        <v>5</v>
      </c>
      <c r="H46" s="9">
        <f t="shared" si="20"/>
        <v>11.2359351982667</v>
      </c>
      <c r="I46" s="9">
        <f t="shared" si="21"/>
        <v>284.38593519826668</v>
      </c>
      <c r="J46" s="9">
        <f t="shared" si="22"/>
        <v>7.1261150252503208E-2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203.04049447347006</v>
      </c>
      <c r="O46" s="9">
        <f t="shared" si="41"/>
        <v>69.542591814393177</v>
      </c>
      <c r="P46" s="9">
        <f t="shared" si="25"/>
        <v>4.9556850842339717</v>
      </c>
      <c r="Q46" s="12">
        <f t="shared" si="26"/>
        <v>1.1893644202161531</v>
      </c>
      <c r="R46" s="9">
        <f t="shared" si="27"/>
        <v>14.125500000000001</v>
      </c>
      <c r="S46" s="13">
        <f t="shared" si="28"/>
        <v>8.4199810287505075E-2</v>
      </c>
      <c r="T46" s="2">
        <f t="shared" si="29"/>
        <v>0.43</v>
      </c>
      <c r="U46" s="14">
        <f t="shared" si="30"/>
        <v>3.6205918423627179E-2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4.4625918423627176E-2</v>
      </c>
      <c r="AR46" s="9">
        <f t="shared" si="35"/>
        <v>136.875</v>
      </c>
      <c r="AS46" s="1">
        <f t="shared" si="36"/>
        <v>0.24</v>
      </c>
      <c r="AT46" s="1">
        <f t="shared" si="37"/>
        <v>481779</v>
      </c>
      <c r="AU46" s="1">
        <f t="shared" si="38"/>
        <v>4732005161.37113</v>
      </c>
    </row>
    <row r="47" spans="1:48" x14ac:dyDescent="0.15">
      <c r="C47" s="7">
        <v>5</v>
      </c>
      <c r="D47" s="7">
        <f t="shared" si="39"/>
        <v>16.131979747741902</v>
      </c>
      <c r="E47" s="10">
        <f t="shared" si="40"/>
        <v>11.2359351982667</v>
      </c>
      <c r="F47" s="7" t="s">
        <v>85</v>
      </c>
      <c r="G47" s="1">
        <v>6</v>
      </c>
      <c r="H47" s="9">
        <f t="shared" si="20"/>
        <v>16.131979747741902</v>
      </c>
      <c r="I47" s="9">
        <f t="shared" si="21"/>
        <v>289.2819797477419</v>
      </c>
      <c r="J47" s="9">
        <f t="shared" si="22"/>
        <v>0.12720782937388969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123.44315673015919</v>
      </c>
      <c r="P47" s="9">
        <f t="shared" si="25"/>
        <v>15.702936018704413</v>
      </c>
      <c r="Q47" s="12">
        <f t="shared" si="26"/>
        <v>3.7687046444890591</v>
      </c>
      <c r="R47" s="9">
        <f t="shared" si="27"/>
        <v>14.125500000000001</v>
      </c>
      <c r="S47" s="13">
        <f t="shared" si="28"/>
        <v>0.26680150398138536</v>
      </c>
      <c r="T47" s="2">
        <f t="shared" si="29"/>
        <v>0.43</v>
      </c>
      <c r="U47" s="14">
        <f t="shared" si="30"/>
        <v>0.1147246467119957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0.12314464671199571</v>
      </c>
      <c r="AR47" s="9">
        <f t="shared" si="35"/>
        <v>136.875</v>
      </c>
      <c r="AS47" s="1">
        <f t="shared" si="36"/>
        <v>0.24</v>
      </c>
      <c r="AT47" s="1">
        <f t="shared" si="37"/>
        <v>481779</v>
      </c>
      <c r="AU47" s="1">
        <f t="shared" si="38"/>
        <v>13057907252.567972</v>
      </c>
    </row>
    <row r="48" spans="1:48" x14ac:dyDescent="0.15">
      <c r="C48" s="7">
        <v>6</v>
      </c>
      <c r="D48" s="7">
        <f t="shared" si="39"/>
        <v>19.958327808666699</v>
      </c>
      <c r="E48" s="10">
        <f t="shared" si="40"/>
        <v>16.131979747741902</v>
      </c>
      <c r="F48" s="7" t="s">
        <v>83</v>
      </c>
      <c r="G48" s="1">
        <v>7</v>
      </c>
      <c r="H48" s="9">
        <f t="shared" si="20"/>
        <v>19.958327808666699</v>
      </c>
      <c r="I48" s="9">
        <f t="shared" si="21"/>
        <v>293.10832780866667</v>
      </c>
      <c r="J48" s="9">
        <f t="shared" si="22"/>
        <v>0.19739617240730964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166.5964707114548</v>
      </c>
      <c r="P48" s="9">
        <f t="shared" si="25"/>
        <v>32.885505655007641</v>
      </c>
      <c r="Q48" s="12">
        <f t="shared" si="26"/>
        <v>7.8925213572018338</v>
      </c>
      <c r="R48" s="9">
        <f t="shared" si="27"/>
        <v>14.125500000000001</v>
      </c>
      <c r="S48" s="13">
        <f t="shared" si="28"/>
        <v>0.55874279545515793</v>
      </c>
      <c r="T48" s="2">
        <f t="shared" si="29"/>
        <v>0.43</v>
      </c>
      <c r="U48" s="14">
        <f t="shared" si="30"/>
        <v>0.24025940204571791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0.25585940204571789</v>
      </c>
      <c r="AR48" s="9">
        <f t="shared" si="35"/>
        <v>136.875</v>
      </c>
      <c r="AS48" s="1">
        <f t="shared" si="36"/>
        <v>0.24</v>
      </c>
      <c r="AT48" s="1">
        <f t="shared" si="37"/>
        <v>481779</v>
      </c>
      <c r="AU48" s="1">
        <f t="shared" si="38"/>
        <v>27130601539.051991</v>
      </c>
    </row>
    <row r="49" spans="1:48" x14ac:dyDescent="0.15">
      <c r="C49" s="7">
        <v>7</v>
      </c>
      <c r="D49" s="7">
        <f t="shared" si="39"/>
        <v>24.605310161612898</v>
      </c>
      <c r="E49" s="10">
        <f t="shared" si="40"/>
        <v>19.958327808666699</v>
      </c>
      <c r="F49" s="7" t="s">
        <v>83</v>
      </c>
      <c r="G49" s="1">
        <v>8</v>
      </c>
      <c r="H49" s="9">
        <f t="shared" si="20"/>
        <v>24.605310161612898</v>
      </c>
      <c r="I49" s="9">
        <f t="shared" si="21"/>
        <v>297.7553101616129</v>
      </c>
      <c r="J49" s="9">
        <f t="shared" si="22"/>
        <v>0.3315085058850834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192.56721505644714</v>
      </c>
      <c r="P49" s="9">
        <f t="shared" si="25"/>
        <v>63.837669745814331</v>
      </c>
      <c r="Q49" s="12">
        <f t="shared" si="26"/>
        <v>15.321040738995439</v>
      </c>
      <c r="R49" s="9">
        <f t="shared" si="27"/>
        <v>14.125500000000001</v>
      </c>
      <c r="S49" s="13">
        <f t="shared" si="28"/>
        <v>1.0846370563162677</v>
      </c>
      <c r="T49" s="2">
        <f t="shared" si="29"/>
        <v>0.43</v>
      </c>
      <c r="U49" s="14">
        <f t="shared" si="30"/>
        <v>0.46639393421599512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0.48199393421599512</v>
      </c>
      <c r="AR49" s="9">
        <f t="shared" si="35"/>
        <v>136.875</v>
      </c>
      <c r="AS49" s="1">
        <f t="shared" si="36"/>
        <v>0.24</v>
      </c>
      <c r="AT49" s="1">
        <f t="shared" si="37"/>
        <v>481779</v>
      </c>
      <c r="AU49" s="1">
        <f t="shared" si="38"/>
        <v>51109262621.967644</v>
      </c>
    </row>
    <row r="50" spans="1:48" x14ac:dyDescent="0.15">
      <c r="C50" s="7">
        <v>8</v>
      </c>
      <c r="D50" s="7">
        <f t="shared" si="39"/>
        <v>22.416180499677399</v>
      </c>
      <c r="E50" s="10">
        <f t="shared" si="40"/>
        <v>24.605310161612898</v>
      </c>
      <c r="F50" s="7" t="s">
        <v>83</v>
      </c>
      <c r="G50" s="1">
        <v>9</v>
      </c>
      <c r="H50" s="9">
        <f t="shared" si="20"/>
        <v>22.416180499677399</v>
      </c>
      <c r="I50" s="9">
        <f t="shared" si="21"/>
        <v>295.56618049967739</v>
      </c>
      <c r="J50" s="9">
        <f t="shared" si="22"/>
        <v>0.26020092103733228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187.58579531063279</v>
      </c>
      <c r="P50" s="9">
        <f t="shared" si="25"/>
        <v>48.80999671334714</v>
      </c>
      <c r="Q50" s="12">
        <f t="shared" si="26"/>
        <v>11.714399211203313</v>
      </c>
      <c r="R50" s="9">
        <f t="shared" si="27"/>
        <v>14.125500000000001</v>
      </c>
      <c r="S50" s="13">
        <f t="shared" si="28"/>
        <v>0.8293086411952364</v>
      </c>
      <c r="T50" s="2">
        <f t="shared" si="29"/>
        <v>0.43</v>
      </c>
      <c r="U50" s="14">
        <f t="shared" si="30"/>
        <v>0.35660271571395163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0.37220271571395164</v>
      </c>
      <c r="AR50" s="9">
        <f t="shared" si="35"/>
        <v>136.875</v>
      </c>
      <c r="AS50" s="1">
        <f t="shared" si="36"/>
        <v>0.24</v>
      </c>
      <c r="AT50" s="1">
        <f t="shared" si="37"/>
        <v>481779</v>
      </c>
      <c r="AU50" s="1">
        <f t="shared" si="38"/>
        <v>39467314826.225945</v>
      </c>
    </row>
    <row r="51" spans="1:48" x14ac:dyDescent="0.15">
      <c r="C51" s="7">
        <v>9</v>
      </c>
      <c r="D51" s="7">
        <f t="shared" si="39"/>
        <v>18.2005602043333</v>
      </c>
      <c r="E51" s="10">
        <f t="shared" si="40"/>
        <v>22.416180499677399</v>
      </c>
      <c r="F51" s="7" t="s">
        <v>83</v>
      </c>
      <c r="G51" s="1">
        <v>10</v>
      </c>
      <c r="H51" s="9">
        <f t="shared" si="20"/>
        <v>18.2005602043333</v>
      </c>
      <c r="I51" s="9">
        <f t="shared" si="21"/>
        <v>291.35056020433331</v>
      </c>
      <c r="J51" s="9">
        <f t="shared" si="22"/>
        <v>0.16154703852853361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197.63204859728566</v>
      </c>
      <c r="P51" s="9">
        <f t="shared" si="25"/>
        <v>31.926872169218733</v>
      </c>
      <c r="Q51" s="12">
        <f t="shared" si="26"/>
        <v>7.6624493206124953</v>
      </c>
      <c r="R51" s="9">
        <f t="shared" si="27"/>
        <v>14.125500000000001</v>
      </c>
      <c r="S51" s="13">
        <f t="shared" si="28"/>
        <v>0.54245508623500016</v>
      </c>
      <c r="T51" s="2">
        <f t="shared" si="29"/>
        <v>0.43</v>
      </c>
      <c r="U51" s="14">
        <f t="shared" si="30"/>
        <v>0.23325568708105007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0.24885568708105005</v>
      </c>
      <c r="AR51" s="9">
        <f t="shared" si="35"/>
        <v>136.875</v>
      </c>
      <c r="AS51" s="1">
        <f t="shared" si="36"/>
        <v>0.24</v>
      </c>
      <c r="AT51" s="1">
        <f t="shared" si="37"/>
        <v>481779</v>
      </c>
      <c r="AU51" s="1">
        <f t="shared" si="38"/>
        <v>26387947571.754959</v>
      </c>
    </row>
    <row r="52" spans="1:48" x14ac:dyDescent="0.15">
      <c r="C52" s="7">
        <v>10</v>
      </c>
      <c r="D52" s="7">
        <f t="shared" si="39"/>
        <v>13.399243341290299</v>
      </c>
      <c r="E52" s="10">
        <f t="shared" si="40"/>
        <v>18.2005602043333</v>
      </c>
      <c r="F52" s="7" t="s">
        <v>83</v>
      </c>
      <c r="G52" s="1">
        <v>11</v>
      </c>
      <c r="H52" s="9">
        <f t="shared" si="20"/>
        <v>13.399243341290299</v>
      </c>
      <c r="I52" s="9">
        <f t="shared" si="21"/>
        <v>286.54924334129026</v>
      </c>
      <c r="J52" s="9">
        <f t="shared" si="22"/>
        <v>9.2280347349948541E-2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157.41991760666357</v>
      </c>
      <c r="O52" s="9">
        <f t="shared" si="41"/>
        <v>67.141508821403363</v>
      </c>
      <c r="P52" s="9">
        <f t="shared" si="25"/>
        <v>6.1958417556387362</v>
      </c>
      <c r="Q52" s="12">
        <f t="shared" si="26"/>
        <v>1.4870020213532966</v>
      </c>
      <c r="R52" s="9">
        <f t="shared" si="27"/>
        <v>14.125500000000001</v>
      </c>
      <c r="S52" s="13">
        <f t="shared" si="28"/>
        <v>0.1052707529895081</v>
      </c>
      <c r="T52" s="2">
        <f t="shared" si="29"/>
        <v>0.43</v>
      </c>
      <c r="U52" s="14">
        <f t="shared" si="30"/>
        <v>4.526642378548848E-2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5.3686423785488477E-2</v>
      </c>
      <c r="AR52" s="9">
        <f t="shared" si="35"/>
        <v>136.875</v>
      </c>
      <c r="AS52" s="1">
        <f t="shared" si="36"/>
        <v>0.24</v>
      </c>
      <c r="AT52" s="1">
        <f t="shared" si="37"/>
        <v>481779</v>
      </c>
      <c r="AU52" s="1">
        <f t="shared" si="38"/>
        <v>5692755318.4874182</v>
      </c>
    </row>
    <row r="53" spans="1:48" x14ac:dyDescent="0.15">
      <c r="C53" s="7">
        <v>11</v>
      </c>
      <c r="D53" s="7">
        <f t="shared" si="39"/>
        <v>9.6955036406666704</v>
      </c>
      <c r="E53" s="10">
        <f t="shared" si="40"/>
        <v>13.399243341290299</v>
      </c>
      <c r="F53" s="7" t="s">
        <v>85</v>
      </c>
      <c r="G53" s="1">
        <v>12</v>
      </c>
      <c r="H53" s="9">
        <f t="shared" si="20"/>
        <v>9.6955036406666704</v>
      </c>
      <c r="I53" s="9">
        <f t="shared" si="21"/>
        <v>282.84550364066666</v>
      </c>
      <c r="J53" s="9">
        <f t="shared" si="22"/>
        <v>5.9138657811881365E-2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119.80191706576463</v>
      </c>
      <c r="P53" s="9">
        <f t="shared" si="25"/>
        <v>7.0849245785596446</v>
      </c>
      <c r="Q53" s="12">
        <f t="shared" si="26"/>
        <v>1.7003818988543147</v>
      </c>
      <c r="R53" s="9">
        <f t="shared" si="27"/>
        <v>14.125500000000001</v>
      </c>
      <c r="S53" s="13">
        <f t="shared" si="28"/>
        <v>0.12037675826372975</v>
      </c>
      <c r="T53" s="2">
        <f t="shared" si="29"/>
        <v>0.43</v>
      </c>
      <c r="U53" s="14">
        <f t="shared" si="30"/>
        <v>5.1762006053403788E-2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6.0182006053403785E-2</v>
      </c>
      <c r="AR53" s="9">
        <f t="shared" si="35"/>
        <v>136.875</v>
      </c>
      <c r="AS53" s="1">
        <f t="shared" si="36"/>
        <v>0.24</v>
      </c>
      <c r="AT53" s="1">
        <f t="shared" si="37"/>
        <v>481779</v>
      </c>
      <c r="AU53" s="1">
        <f t="shared" si="38"/>
        <v>6381528343.3045893</v>
      </c>
      <c r="AV53" s="1">
        <f>SUM(AU42:AU53)</f>
        <v>194340234954.25186</v>
      </c>
    </row>
    <row r="54" spans="1:48" x14ac:dyDescent="0.15">
      <c r="C54" s="7">
        <v>12</v>
      </c>
      <c r="D54" s="7">
        <f t="shared" si="39"/>
        <v>6.2157309361612896</v>
      </c>
      <c r="E54" s="10">
        <f t="shared" si="40"/>
        <v>9.6955036406666704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5.7115948426774201</v>
      </c>
      <c r="E58" s="7"/>
      <c r="F58" s="7"/>
      <c r="G58" s="1">
        <v>1</v>
      </c>
      <c r="H58" s="9">
        <f t="shared" ref="H58:H69" si="42">E59</f>
        <v>5.7115948426774201</v>
      </c>
      <c r="I58" s="9">
        <f t="shared" ref="I58:I69" si="43">H58+273.15</f>
        <v>278.86159484267739</v>
      </c>
      <c r="J58" s="9">
        <f t="shared" ref="J58:J69" si="44">EXP(($C$15*(I58-$C$13))/($C$16*I58*$C$13))</f>
        <v>3.6164803145188607E-2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3.6080418604516502E-3</v>
      </c>
      <c r="Q58" s="12">
        <f t="shared" ref="Q58:Q69" si="48">P58*$B$60</f>
        <v>6.8552795348581354E-4</v>
      </c>
      <c r="R58" s="9">
        <f t="shared" ref="R58:R69" si="49">L58*$B$60</f>
        <v>1.8955666666666669E-2</v>
      </c>
      <c r="S58" s="13">
        <f t="shared" ref="S58:S69" si="50">Q58/R58</f>
        <v>3.6164803145188607E-2</v>
      </c>
      <c r="T58" s="2">
        <f t="shared" ref="T58:T69" si="51">$B$59/100</f>
        <v>0.01</v>
      </c>
      <c r="U58" s="14">
        <f t="shared" ref="U58:U69" si="52">S58*T58</f>
        <v>3.6164803145188608E-4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1.2361648031451886E-2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595711.16666666663</v>
      </c>
      <c r="AU58" s="1">
        <f t="shared" ref="AU58:AU69" si="59">AT58*10000*AS58*0.67*AR58*AQ58</f>
        <v>93524626.133342758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4.7023047909032298</v>
      </c>
      <c r="E59" s="10">
        <f t="shared" ref="E59:E70" si="61">D58</f>
        <v>5.7115948426774201</v>
      </c>
      <c r="F59" s="7" t="s">
        <v>83</v>
      </c>
      <c r="G59" s="1">
        <v>2</v>
      </c>
      <c r="H59" s="9">
        <f t="shared" si="42"/>
        <v>4.7023047909032298</v>
      </c>
      <c r="I59" s="9">
        <f t="shared" si="43"/>
        <v>277.85230479090319</v>
      </c>
      <c r="J59" s="9">
        <f t="shared" si="44"/>
        <v>3.1856909489342784E-2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0.19592529147288168</v>
      </c>
      <c r="P59" s="9">
        <f t="shared" si="47"/>
        <v>6.2415742771246953E-3</v>
      </c>
      <c r="Q59" s="12">
        <f t="shared" si="48"/>
        <v>1.1858991126536922E-3</v>
      </c>
      <c r="R59" s="9">
        <f t="shared" si="49"/>
        <v>1.8955666666666669E-2</v>
      </c>
      <c r="S59" s="13">
        <f t="shared" si="50"/>
        <v>6.256172011818939E-2</v>
      </c>
      <c r="T59" s="2">
        <f t="shared" si="51"/>
        <v>0.01</v>
      </c>
      <c r="U59" s="14">
        <f t="shared" si="52"/>
        <v>6.2561720118189392E-4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1.2625617201181894E-2</v>
      </c>
      <c r="AR59" s="9">
        <f t="shared" si="56"/>
        <v>9.9766666666666666</v>
      </c>
      <c r="AS59" s="1">
        <f t="shared" si="57"/>
        <v>0.19</v>
      </c>
      <c r="AT59" s="1">
        <f t="shared" si="58"/>
        <v>595711.16666666663</v>
      </c>
      <c r="AU59" s="1">
        <f t="shared" si="59"/>
        <v>95521739.93620424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4.3340942198214298</v>
      </c>
      <c r="E60" s="10">
        <f t="shared" si="61"/>
        <v>4.7023047909032298</v>
      </c>
      <c r="F60" s="7" t="s">
        <v>83</v>
      </c>
      <c r="G60" s="1">
        <v>3</v>
      </c>
      <c r="H60" s="9">
        <f t="shared" si="42"/>
        <v>4.3340942198214298</v>
      </c>
      <c r="I60" s="9">
        <f t="shared" si="43"/>
        <v>277.48409421982143</v>
      </c>
      <c r="J60" s="9">
        <f t="shared" si="44"/>
        <v>3.0409454123787889E-2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0.28945038386242367</v>
      </c>
      <c r="P60" s="9">
        <f t="shared" si="47"/>
        <v>8.802028169177167E-3</v>
      </c>
      <c r="Q60" s="12">
        <f t="shared" si="48"/>
        <v>1.6723853521436616E-3</v>
      </c>
      <c r="R60" s="9">
        <f t="shared" si="49"/>
        <v>1.8955666666666669E-2</v>
      </c>
      <c r="S60" s="13">
        <f t="shared" si="50"/>
        <v>8.8226142691384887E-2</v>
      </c>
      <c r="T60" s="2">
        <f t="shared" si="51"/>
        <v>0.01</v>
      </c>
      <c r="U60" s="14">
        <f t="shared" si="52"/>
        <v>8.8226142691384885E-4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1.2882261426913849E-2</v>
      </c>
      <c r="AR60" s="9">
        <f t="shared" si="56"/>
        <v>9.9766666666666666</v>
      </c>
      <c r="AS60" s="1">
        <f t="shared" si="57"/>
        <v>0.19</v>
      </c>
      <c r="AT60" s="1">
        <f t="shared" si="58"/>
        <v>595711.16666666663</v>
      </c>
      <c r="AU60" s="1">
        <f t="shared" si="59"/>
        <v>97463435.347673014</v>
      </c>
    </row>
    <row r="61" spans="1:48" x14ac:dyDescent="0.15">
      <c r="C61" s="7">
        <v>3</v>
      </c>
      <c r="D61" s="7">
        <f t="shared" si="60"/>
        <v>7.9326687013548396</v>
      </c>
      <c r="E61" s="10">
        <f t="shared" si="61"/>
        <v>4.3340942198214298</v>
      </c>
      <c r="F61" s="7" t="s">
        <v>83</v>
      </c>
      <c r="G61" s="1">
        <v>4</v>
      </c>
      <c r="H61" s="9">
        <f t="shared" si="42"/>
        <v>7.9326687013548396</v>
      </c>
      <c r="I61" s="9">
        <f t="shared" si="43"/>
        <v>281.08266870135481</v>
      </c>
      <c r="J61" s="9">
        <f t="shared" si="44"/>
        <v>4.7655072712648586E-2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0.38041502235991315</v>
      </c>
      <c r="P61" s="9">
        <f t="shared" si="47"/>
        <v>1.8128705551545499E-2</v>
      </c>
      <c r="Q61" s="12">
        <f t="shared" si="48"/>
        <v>3.4444540547936449E-3</v>
      </c>
      <c r="R61" s="9">
        <f t="shared" si="49"/>
        <v>1.8955666666666669E-2</v>
      </c>
      <c r="S61" s="13">
        <f t="shared" si="50"/>
        <v>0.18171104796069659</v>
      </c>
      <c r="T61" s="2">
        <f t="shared" si="51"/>
        <v>0.01</v>
      </c>
      <c r="U61" s="14">
        <f t="shared" si="52"/>
        <v>1.8171104796069659E-3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1.3817110479606966E-2</v>
      </c>
      <c r="AR61" s="9">
        <f t="shared" si="56"/>
        <v>9.9766666666666666</v>
      </c>
      <c r="AS61" s="1">
        <f t="shared" si="57"/>
        <v>0.19</v>
      </c>
      <c r="AT61" s="1">
        <f t="shared" si="58"/>
        <v>595711.16666666663</v>
      </c>
      <c r="AU61" s="1">
        <f t="shared" si="59"/>
        <v>104536230.81327604</v>
      </c>
    </row>
    <row r="62" spans="1:48" x14ac:dyDescent="0.15">
      <c r="C62" s="7">
        <v>4</v>
      </c>
      <c r="D62" s="7">
        <f t="shared" si="60"/>
        <v>11.2359351982667</v>
      </c>
      <c r="E62" s="10">
        <f t="shared" si="61"/>
        <v>7.9326687013548396</v>
      </c>
      <c r="F62" s="7" t="s">
        <v>83</v>
      </c>
      <c r="G62" s="1">
        <v>5</v>
      </c>
      <c r="H62" s="9">
        <f t="shared" si="42"/>
        <v>11.2359351982667</v>
      </c>
      <c r="I62" s="9">
        <f t="shared" si="43"/>
        <v>284.38593519826668</v>
      </c>
      <c r="J62" s="9">
        <f t="shared" si="44"/>
        <v>7.1261150252503208E-2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0.34417200096794931</v>
      </c>
      <c r="O62" s="9">
        <f t="shared" si="62"/>
        <v>0.11788098250708501</v>
      </c>
      <c r="P62" s="9">
        <f t="shared" si="47"/>
        <v>8.4003344063500879E-3</v>
      </c>
      <c r="Q62" s="12">
        <f t="shared" si="48"/>
        <v>1.5960635372065167E-3</v>
      </c>
      <c r="R62" s="9">
        <f t="shared" si="49"/>
        <v>1.8955666666666669E-2</v>
      </c>
      <c r="S62" s="13">
        <f t="shared" si="50"/>
        <v>8.4199810287505047E-2</v>
      </c>
      <c r="T62" s="2">
        <f t="shared" si="51"/>
        <v>0.01</v>
      </c>
      <c r="U62" s="14">
        <f t="shared" si="52"/>
        <v>8.4199810287505054E-4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1.2841998102875051E-2</v>
      </c>
      <c r="AR62" s="9">
        <f t="shared" si="56"/>
        <v>9.9766666666666666</v>
      </c>
      <c r="AS62" s="1">
        <f t="shared" si="57"/>
        <v>0.19</v>
      </c>
      <c r="AT62" s="1">
        <f t="shared" si="58"/>
        <v>595711.16666666663</v>
      </c>
      <c r="AU62" s="1">
        <f t="shared" si="59"/>
        <v>97158814.772970244</v>
      </c>
    </row>
    <row r="63" spans="1:48" x14ac:dyDescent="0.15">
      <c r="C63" s="7">
        <v>5</v>
      </c>
      <c r="D63" s="7">
        <f t="shared" si="60"/>
        <v>16.131979747741902</v>
      </c>
      <c r="E63" s="10">
        <f t="shared" si="61"/>
        <v>11.2359351982667</v>
      </c>
      <c r="F63" s="7" t="s">
        <v>85</v>
      </c>
      <c r="G63" s="1">
        <v>6</v>
      </c>
      <c r="H63" s="9">
        <f t="shared" si="42"/>
        <v>16.131979747741902</v>
      </c>
      <c r="I63" s="9">
        <f t="shared" si="43"/>
        <v>289.2819797477419</v>
      </c>
      <c r="J63" s="9">
        <f t="shared" si="44"/>
        <v>0.12720782937388969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0.2092473147674016</v>
      </c>
      <c r="P63" s="9">
        <f t="shared" si="47"/>
        <v>2.6617896713876214E-2</v>
      </c>
      <c r="Q63" s="12">
        <f t="shared" si="48"/>
        <v>5.0574003756364803E-3</v>
      </c>
      <c r="R63" s="9">
        <f t="shared" si="49"/>
        <v>1.8955666666666669E-2</v>
      </c>
      <c r="S63" s="13">
        <f t="shared" si="50"/>
        <v>0.2668015039813853</v>
      </c>
      <c r="T63" s="2">
        <f t="shared" si="51"/>
        <v>0.01</v>
      </c>
      <c r="U63" s="14">
        <f t="shared" si="52"/>
        <v>2.6680150398138529E-3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1.4668015039813853E-2</v>
      </c>
      <c r="AR63" s="9">
        <f t="shared" si="56"/>
        <v>9.9766666666666666</v>
      </c>
      <c r="AS63" s="1">
        <f t="shared" si="57"/>
        <v>0.19</v>
      </c>
      <c r="AT63" s="1">
        <f t="shared" si="58"/>
        <v>595711.16666666663</v>
      </c>
      <c r="AU63" s="1">
        <f t="shared" si="59"/>
        <v>110973926.714828</v>
      </c>
    </row>
    <row r="64" spans="1:48" x14ac:dyDescent="0.15">
      <c r="C64" s="7">
        <v>6</v>
      </c>
      <c r="D64" s="7">
        <f t="shared" si="60"/>
        <v>19.958327808666699</v>
      </c>
      <c r="E64" s="10">
        <f t="shared" si="61"/>
        <v>16.131979747741902</v>
      </c>
      <c r="F64" s="7" t="s">
        <v>83</v>
      </c>
      <c r="G64" s="1">
        <v>7</v>
      </c>
      <c r="H64" s="9">
        <f t="shared" si="42"/>
        <v>19.958327808666699</v>
      </c>
      <c r="I64" s="9">
        <f t="shared" si="43"/>
        <v>293.10832780866667</v>
      </c>
      <c r="J64" s="9">
        <f t="shared" si="44"/>
        <v>0.19739617240730964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0.28239608472019206</v>
      </c>
      <c r="P64" s="9">
        <f t="shared" si="47"/>
        <v>5.5743906226576254E-2</v>
      </c>
      <c r="Q64" s="12">
        <f t="shared" si="48"/>
        <v>1.0591342183049489E-2</v>
      </c>
      <c r="R64" s="9">
        <f t="shared" si="49"/>
        <v>1.8955666666666669E-2</v>
      </c>
      <c r="S64" s="13">
        <f t="shared" si="50"/>
        <v>0.55874279545515781</v>
      </c>
      <c r="T64" s="2">
        <f t="shared" si="51"/>
        <v>0.01</v>
      </c>
      <c r="U64" s="14">
        <f t="shared" si="52"/>
        <v>5.5874279545515783E-3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2.5687427954551579E-2</v>
      </c>
      <c r="AR64" s="9">
        <f t="shared" si="56"/>
        <v>9.9766666666666666</v>
      </c>
      <c r="AS64" s="1">
        <f t="shared" si="57"/>
        <v>0.19</v>
      </c>
      <c r="AT64" s="1">
        <f t="shared" si="58"/>
        <v>595711.16666666663</v>
      </c>
      <c r="AU64" s="1">
        <f t="shared" si="59"/>
        <v>194343593.15716979</v>
      </c>
    </row>
    <row r="65" spans="1:48" x14ac:dyDescent="0.15">
      <c r="C65" s="7">
        <v>7</v>
      </c>
      <c r="D65" s="7">
        <f t="shared" si="60"/>
        <v>24.605310161612898</v>
      </c>
      <c r="E65" s="10">
        <f t="shared" si="61"/>
        <v>19.958327808666699</v>
      </c>
      <c r="F65" s="7" t="s">
        <v>83</v>
      </c>
      <c r="G65" s="1">
        <v>8</v>
      </c>
      <c r="H65" s="9">
        <f t="shared" si="42"/>
        <v>24.605310161612898</v>
      </c>
      <c r="I65" s="9">
        <f t="shared" si="43"/>
        <v>297.7553101616129</v>
      </c>
      <c r="J65" s="9">
        <f t="shared" si="44"/>
        <v>0.3315085058850834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0.32641884516028247</v>
      </c>
      <c r="P65" s="9">
        <f t="shared" si="47"/>
        <v>0.10821062365181963</v>
      </c>
      <c r="Q65" s="12">
        <f t="shared" si="48"/>
        <v>2.0560018493845731E-2</v>
      </c>
      <c r="R65" s="9">
        <f t="shared" si="49"/>
        <v>1.8955666666666669E-2</v>
      </c>
      <c r="S65" s="13">
        <f t="shared" si="50"/>
        <v>1.0846370563162675</v>
      </c>
      <c r="T65" s="2">
        <f t="shared" si="51"/>
        <v>0.01</v>
      </c>
      <c r="U65" s="14">
        <f t="shared" si="52"/>
        <v>1.0846370563162675E-2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3.0946370563162677E-2</v>
      </c>
      <c r="AR65" s="9">
        <f t="shared" si="56"/>
        <v>9.9766666666666666</v>
      </c>
      <c r="AS65" s="1">
        <f t="shared" si="57"/>
        <v>0.19</v>
      </c>
      <c r="AT65" s="1">
        <f t="shared" si="58"/>
        <v>595711.16666666663</v>
      </c>
      <c r="AU65" s="1">
        <f t="shared" si="59"/>
        <v>234131220.18518928</v>
      </c>
    </row>
    <row r="66" spans="1:48" x14ac:dyDescent="0.15">
      <c r="C66" s="7">
        <v>8</v>
      </c>
      <c r="D66" s="7">
        <f t="shared" si="60"/>
        <v>22.416180499677399</v>
      </c>
      <c r="E66" s="10">
        <f t="shared" si="61"/>
        <v>24.605310161612898</v>
      </c>
      <c r="F66" s="7" t="s">
        <v>83</v>
      </c>
      <c r="G66" s="1">
        <v>9</v>
      </c>
      <c r="H66" s="9">
        <f t="shared" si="42"/>
        <v>22.416180499677399</v>
      </c>
      <c r="I66" s="9">
        <f t="shared" si="43"/>
        <v>295.56618049967739</v>
      </c>
      <c r="J66" s="9">
        <f t="shared" si="44"/>
        <v>0.26020092103733228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0.31797488817512953</v>
      </c>
      <c r="P66" s="9">
        <f t="shared" si="47"/>
        <v>8.2737358769911437E-2</v>
      </c>
      <c r="Q66" s="12">
        <f t="shared" si="48"/>
        <v>1.5720098166283173E-2</v>
      </c>
      <c r="R66" s="9">
        <f t="shared" si="49"/>
        <v>1.8955666666666669E-2</v>
      </c>
      <c r="S66" s="13">
        <f t="shared" si="50"/>
        <v>0.82930864119523651</v>
      </c>
      <c r="T66" s="2">
        <f t="shared" si="51"/>
        <v>0.01</v>
      </c>
      <c r="U66" s="14">
        <f t="shared" si="52"/>
        <v>8.2930864119523644E-3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2.8393086411952366E-2</v>
      </c>
      <c r="AR66" s="9">
        <f t="shared" si="56"/>
        <v>9.9766666666666666</v>
      </c>
      <c r="AS66" s="1">
        <f t="shared" si="57"/>
        <v>0.19</v>
      </c>
      <c r="AT66" s="1">
        <f t="shared" si="58"/>
        <v>595711.16666666663</v>
      </c>
      <c r="AU66" s="1">
        <f t="shared" si="59"/>
        <v>214813816.46631902</v>
      </c>
    </row>
    <row r="67" spans="1:48" x14ac:dyDescent="0.15">
      <c r="C67" s="7">
        <v>9</v>
      </c>
      <c r="D67" s="7">
        <f t="shared" si="60"/>
        <v>18.2005602043333</v>
      </c>
      <c r="E67" s="10">
        <f t="shared" si="61"/>
        <v>22.416180499677399</v>
      </c>
      <c r="F67" s="7" t="s">
        <v>83</v>
      </c>
      <c r="G67" s="1">
        <v>10</v>
      </c>
      <c r="H67" s="9">
        <f t="shared" si="42"/>
        <v>18.2005602043333</v>
      </c>
      <c r="I67" s="9">
        <f t="shared" si="43"/>
        <v>291.35056020433331</v>
      </c>
      <c r="J67" s="9">
        <f t="shared" si="44"/>
        <v>0.16154703852853361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0.33500419607188475</v>
      </c>
      <c r="P67" s="9">
        <f t="shared" si="47"/>
        <v>5.4118935770045194E-2</v>
      </c>
      <c r="Q67" s="12">
        <f t="shared" si="48"/>
        <v>1.0282597796308588E-2</v>
      </c>
      <c r="R67" s="9">
        <f t="shared" si="49"/>
        <v>1.8955666666666669E-2</v>
      </c>
      <c r="S67" s="13">
        <f t="shared" si="50"/>
        <v>0.54245508623500027</v>
      </c>
      <c r="T67" s="2">
        <f t="shared" si="51"/>
        <v>0.01</v>
      </c>
      <c r="U67" s="14">
        <f t="shared" si="52"/>
        <v>5.4245508623500032E-3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2.5524550862350004E-2</v>
      </c>
      <c r="AR67" s="9">
        <f t="shared" si="56"/>
        <v>9.9766666666666666</v>
      </c>
      <c r="AS67" s="1">
        <f t="shared" si="57"/>
        <v>0.19</v>
      </c>
      <c r="AT67" s="1">
        <f t="shared" si="58"/>
        <v>595711.16666666663</v>
      </c>
      <c r="AU67" s="1">
        <f t="shared" si="59"/>
        <v>193111312.5490275</v>
      </c>
    </row>
    <row r="68" spans="1:48" x14ac:dyDescent="0.15">
      <c r="C68" s="7">
        <v>10</v>
      </c>
      <c r="D68" s="7">
        <f t="shared" si="60"/>
        <v>13.399243341290299</v>
      </c>
      <c r="E68" s="10">
        <f t="shared" si="61"/>
        <v>18.2005602043333</v>
      </c>
      <c r="F68" s="7" t="s">
        <v>83</v>
      </c>
      <c r="G68" s="1">
        <v>11</v>
      </c>
      <c r="H68" s="9">
        <f t="shared" si="42"/>
        <v>13.399243341290299</v>
      </c>
      <c r="I68" s="9">
        <f t="shared" si="43"/>
        <v>286.54924334129026</v>
      </c>
      <c r="J68" s="9">
        <f t="shared" si="44"/>
        <v>9.2280347349948541E-2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0.26684099728674759</v>
      </c>
      <c r="O68" s="9">
        <f t="shared" si="62"/>
        <v>0.11381092968175865</v>
      </c>
      <c r="P68" s="9">
        <f t="shared" si="47"/>
        <v>1.0502512123253257E-2</v>
      </c>
      <c r="Q68" s="12">
        <f t="shared" si="48"/>
        <v>1.995477303418119E-3</v>
      </c>
      <c r="R68" s="9">
        <f t="shared" si="49"/>
        <v>1.8955666666666669E-2</v>
      </c>
      <c r="S68" s="13">
        <f t="shared" si="50"/>
        <v>0.10527075298950808</v>
      </c>
      <c r="T68" s="2">
        <f t="shared" si="51"/>
        <v>0.01</v>
      </c>
      <c r="U68" s="14">
        <f t="shared" si="52"/>
        <v>1.0527075298950809E-3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1.3052707529895081E-2</v>
      </c>
      <c r="AR68" s="9">
        <f t="shared" si="56"/>
        <v>9.9766666666666666</v>
      </c>
      <c r="AS68" s="1">
        <f t="shared" si="57"/>
        <v>0.19</v>
      </c>
      <c r="AT68" s="1">
        <f t="shared" si="58"/>
        <v>595711.16666666663</v>
      </c>
      <c r="AU68" s="1">
        <f t="shared" si="59"/>
        <v>98752980.885342941</v>
      </c>
    </row>
    <row r="69" spans="1:48" x14ac:dyDescent="0.15">
      <c r="C69" s="7">
        <v>11</v>
      </c>
      <c r="D69" s="7">
        <f t="shared" si="60"/>
        <v>9.6955036406666704</v>
      </c>
      <c r="E69" s="10">
        <f t="shared" si="61"/>
        <v>13.399243341290299</v>
      </c>
      <c r="F69" s="7" t="s">
        <v>85</v>
      </c>
      <c r="G69" s="1">
        <v>12</v>
      </c>
      <c r="H69" s="9">
        <f t="shared" si="42"/>
        <v>9.6955036406666704</v>
      </c>
      <c r="I69" s="9">
        <f t="shared" si="43"/>
        <v>282.84550364066666</v>
      </c>
      <c r="J69" s="9">
        <f t="shared" si="44"/>
        <v>5.9138657811881365E-2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0.20307508422517206</v>
      </c>
      <c r="P69" s="9">
        <f t="shared" si="47"/>
        <v>1.2009587916111439E-2</v>
      </c>
      <c r="Q69" s="12">
        <f t="shared" si="48"/>
        <v>2.2818217040611734E-3</v>
      </c>
      <c r="R69" s="9">
        <f t="shared" si="49"/>
        <v>1.8955666666666669E-2</v>
      </c>
      <c r="S69" s="13">
        <f t="shared" si="50"/>
        <v>0.12037675826372975</v>
      </c>
      <c r="T69" s="2">
        <f t="shared" si="51"/>
        <v>0.01</v>
      </c>
      <c r="U69" s="14">
        <f t="shared" si="52"/>
        <v>1.2037675826372975E-3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1.3203767582637298E-2</v>
      </c>
      <c r="AR69" s="9">
        <f t="shared" si="56"/>
        <v>9.9766666666666666</v>
      </c>
      <c r="AS69" s="1">
        <f t="shared" si="57"/>
        <v>0.19</v>
      </c>
      <c r="AT69" s="1">
        <f t="shared" si="58"/>
        <v>595711.16666666663</v>
      </c>
      <c r="AU69" s="1">
        <f t="shared" si="59"/>
        <v>99895857.217079073</v>
      </c>
      <c r="AV69" s="1">
        <f>SUM(AU58:AU69)</f>
        <v>1634227554.1784217</v>
      </c>
    </row>
    <row r="70" spans="1:48" x14ac:dyDescent="0.15">
      <c r="C70" s="7">
        <v>12</v>
      </c>
      <c r="D70" s="7">
        <f t="shared" si="60"/>
        <v>6.2157309361612896</v>
      </c>
      <c r="E70" s="10">
        <f t="shared" si="61"/>
        <v>9.6955036406666704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5.7115948426774201</v>
      </c>
      <c r="E73" s="7"/>
      <c r="F73" s="7"/>
      <c r="G73" s="1">
        <v>1</v>
      </c>
      <c r="H73" s="9">
        <f t="shared" ref="H73:H84" si="63">E74</f>
        <v>5.7115948426774201</v>
      </c>
      <c r="I73" s="9">
        <f t="shared" ref="I73:I84" si="64">H73+273.15</f>
        <v>278.86159484267739</v>
      </c>
      <c r="J73" s="9">
        <f t="shared" ref="J73:J84" si="65">EXP(($C$15*(I73-$C$13))/($C$16*I73*$C$13))</f>
        <v>3.6164803145188607E-2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3.9600459443981531E-3</v>
      </c>
      <c r="Q73" s="12">
        <f t="shared" ref="Q73:Q84" si="69">P73*$B$75</f>
        <v>7.1280826999166758E-4</v>
      </c>
      <c r="R73" s="9">
        <f t="shared" ref="R73:R84" si="70">L73*$B$75</f>
        <v>1.9710000000000002E-2</v>
      </c>
      <c r="S73" s="13">
        <f t="shared" ref="S73:S84" si="71">Q73/R73</f>
        <v>3.6164803145188613E-2</v>
      </c>
      <c r="T73" s="2">
        <f t="shared" ref="T73:T84" si="72">$B$74/100</f>
        <v>0.01</v>
      </c>
      <c r="U73" s="14">
        <f t="shared" ref="U73:U84" si="73">S73*T73</f>
        <v>3.6164803145188613E-4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1.2961648031451885E-2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80139.666666666672</v>
      </c>
      <c r="AU73" s="1">
        <f t="shared" ref="AU73:AU84" si="80">AT73*10000*AS73*0.67*AR73*AQ73</f>
        <v>13717317.245794317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4.7023047909032298</v>
      </c>
      <c r="E74" s="10">
        <f t="shared" ref="E74:E85" si="82">D73</f>
        <v>5.7115948426774201</v>
      </c>
      <c r="F74" s="7" t="s">
        <v>83</v>
      </c>
      <c r="G74" s="1">
        <v>2</v>
      </c>
      <c r="H74" s="9">
        <f t="shared" si="63"/>
        <v>4.7023047909032298</v>
      </c>
      <c r="I74" s="9">
        <f t="shared" si="64"/>
        <v>277.85230479090319</v>
      </c>
      <c r="J74" s="9">
        <f t="shared" si="65"/>
        <v>3.1856909489342784E-2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0.21503995405560186</v>
      </c>
      <c r="P74" s="9">
        <f t="shared" si="68"/>
        <v>6.8505083529417391E-3</v>
      </c>
      <c r="Q74" s="12">
        <f t="shared" si="69"/>
        <v>1.233091503529513E-3</v>
      </c>
      <c r="R74" s="9">
        <f t="shared" si="70"/>
        <v>1.9710000000000002E-2</v>
      </c>
      <c r="S74" s="13">
        <f t="shared" si="71"/>
        <v>6.256172011818939E-2</v>
      </c>
      <c r="T74" s="2">
        <f t="shared" si="72"/>
        <v>0.01</v>
      </c>
      <c r="U74" s="14">
        <f t="shared" si="73"/>
        <v>6.2561720118189392E-4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1.3225617201181894E-2</v>
      </c>
      <c r="AR74" s="9">
        <f t="shared" si="77"/>
        <v>10.950000000000001</v>
      </c>
      <c r="AS74" s="1">
        <f t="shared" si="78"/>
        <v>0.18</v>
      </c>
      <c r="AT74" s="1">
        <f t="shared" si="79"/>
        <v>80139.666666666672</v>
      </c>
      <c r="AU74" s="1">
        <f t="shared" si="80"/>
        <v>13996675.922677774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4.3340942198214298</v>
      </c>
      <c r="E75" s="10">
        <f t="shared" si="82"/>
        <v>4.7023047909032298</v>
      </c>
      <c r="F75" s="7" t="s">
        <v>83</v>
      </c>
      <c r="G75" s="1">
        <v>3</v>
      </c>
      <c r="H75" s="9">
        <f t="shared" si="63"/>
        <v>4.3340942198214298</v>
      </c>
      <c r="I75" s="9">
        <f t="shared" si="64"/>
        <v>277.48409421982143</v>
      </c>
      <c r="J75" s="9">
        <f t="shared" si="65"/>
        <v>3.0409454123787889E-2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0.31768944570266011</v>
      </c>
      <c r="P75" s="9">
        <f t="shared" si="68"/>
        <v>9.6607626247066456E-3</v>
      </c>
      <c r="Q75" s="12">
        <f t="shared" si="69"/>
        <v>1.7389372724471962E-3</v>
      </c>
      <c r="R75" s="9">
        <f t="shared" si="70"/>
        <v>1.9710000000000002E-2</v>
      </c>
      <c r="S75" s="13">
        <f t="shared" si="71"/>
        <v>8.8226142691384887E-2</v>
      </c>
      <c r="T75" s="2">
        <f t="shared" si="72"/>
        <v>0.01</v>
      </c>
      <c r="U75" s="14">
        <f t="shared" si="73"/>
        <v>8.8226142691384885E-4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1.3482261426913849E-2</v>
      </c>
      <c r="AR75" s="9">
        <f t="shared" si="77"/>
        <v>10.950000000000001</v>
      </c>
      <c r="AS75" s="1">
        <f t="shared" si="78"/>
        <v>0.18</v>
      </c>
      <c r="AT75" s="1">
        <f t="shared" si="79"/>
        <v>80139.666666666672</v>
      </c>
      <c r="AU75" s="1">
        <f t="shared" si="80"/>
        <v>14268282.608426679</v>
      </c>
    </row>
    <row r="76" spans="1:48" x14ac:dyDescent="0.15">
      <c r="C76" s="7">
        <v>3</v>
      </c>
      <c r="D76" s="7">
        <f t="shared" si="81"/>
        <v>7.9326687013548396</v>
      </c>
      <c r="E76" s="10">
        <f t="shared" si="82"/>
        <v>4.3340942198214298</v>
      </c>
      <c r="F76" s="7" t="s">
        <v>83</v>
      </c>
      <c r="G76" s="1">
        <v>4</v>
      </c>
      <c r="H76" s="9">
        <f t="shared" si="63"/>
        <v>7.9326687013548396</v>
      </c>
      <c r="I76" s="9">
        <f t="shared" si="64"/>
        <v>281.08266870135481</v>
      </c>
      <c r="J76" s="9">
        <f t="shared" si="65"/>
        <v>4.7655072712648586E-2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0.41752868307795349</v>
      </c>
      <c r="P76" s="9">
        <f t="shared" si="68"/>
        <v>1.9897359751696281E-2</v>
      </c>
      <c r="Q76" s="12">
        <f t="shared" si="69"/>
        <v>3.5815247553053304E-3</v>
      </c>
      <c r="R76" s="9">
        <f t="shared" si="70"/>
        <v>1.9710000000000002E-2</v>
      </c>
      <c r="S76" s="13">
        <f t="shared" si="71"/>
        <v>0.18171104796069659</v>
      </c>
      <c r="T76" s="2">
        <f t="shared" si="72"/>
        <v>0.01</v>
      </c>
      <c r="U76" s="14">
        <f t="shared" si="73"/>
        <v>1.8171104796069659E-3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1.4417110479606966E-2</v>
      </c>
      <c r="AR76" s="9">
        <f t="shared" si="77"/>
        <v>10.950000000000001</v>
      </c>
      <c r="AS76" s="1">
        <f t="shared" si="78"/>
        <v>0.18</v>
      </c>
      <c r="AT76" s="1">
        <f t="shared" si="79"/>
        <v>80139.666666666672</v>
      </c>
      <c r="AU76" s="1">
        <f t="shared" si="80"/>
        <v>15257633.731185514</v>
      </c>
    </row>
    <row r="77" spans="1:48" x14ac:dyDescent="0.15">
      <c r="C77" s="7">
        <v>4</v>
      </c>
      <c r="D77" s="7">
        <f t="shared" si="81"/>
        <v>11.2359351982667</v>
      </c>
      <c r="E77" s="10">
        <f t="shared" si="82"/>
        <v>7.9326687013548396</v>
      </c>
      <c r="F77" s="7" t="s">
        <v>83</v>
      </c>
      <c r="G77" s="1">
        <v>5</v>
      </c>
      <c r="H77" s="9">
        <f t="shared" si="63"/>
        <v>11.2359351982667</v>
      </c>
      <c r="I77" s="9">
        <f t="shared" si="64"/>
        <v>284.38593519826668</v>
      </c>
      <c r="J77" s="9">
        <f t="shared" si="65"/>
        <v>7.1261150252503208E-2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0.37774975715994435</v>
      </c>
      <c r="O77" s="9">
        <f t="shared" si="83"/>
        <v>0.12938156616631286</v>
      </c>
      <c r="P77" s="9">
        <f t="shared" si="68"/>
        <v>9.2198792264818058E-3</v>
      </c>
      <c r="Q77" s="12">
        <f t="shared" si="69"/>
        <v>1.6595782607667249E-3</v>
      </c>
      <c r="R77" s="9">
        <f t="shared" si="70"/>
        <v>1.9710000000000002E-2</v>
      </c>
      <c r="S77" s="13">
        <f t="shared" si="71"/>
        <v>8.4199810287505061E-2</v>
      </c>
      <c r="T77" s="2">
        <f t="shared" si="72"/>
        <v>0.01</v>
      </c>
      <c r="U77" s="14">
        <f t="shared" si="73"/>
        <v>8.4199810287505065E-4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1.3441998102875051E-2</v>
      </c>
      <c r="AR77" s="9">
        <f t="shared" si="77"/>
        <v>10.950000000000001</v>
      </c>
      <c r="AS77" s="1">
        <f t="shared" si="78"/>
        <v>0.18</v>
      </c>
      <c r="AT77" s="1">
        <f t="shared" si="79"/>
        <v>80139.666666666672</v>
      </c>
      <c r="AU77" s="1">
        <f t="shared" si="80"/>
        <v>14225671.916648116</v>
      </c>
    </row>
    <row r="78" spans="1:48" x14ac:dyDescent="0.15">
      <c r="C78" s="7">
        <v>5</v>
      </c>
      <c r="D78" s="7">
        <f t="shared" si="81"/>
        <v>16.131979747741902</v>
      </c>
      <c r="E78" s="10">
        <f t="shared" si="82"/>
        <v>11.2359351982667</v>
      </c>
      <c r="F78" s="7" t="s">
        <v>85</v>
      </c>
      <c r="G78" s="1">
        <v>6</v>
      </c>
      <c r="H78" s="9">
        <f t="shared" si="63"/>
        <v>16.131979747741902</v>
      </c>
      <c r="I78" s="9">
        <f t="shared" si="64"/>
        <v>289.2819797477419</v>
      </c>
      <c r="J78" s="9">
        <f t="shared" si="65"/>
        <v>0.12720782937388969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0.22966168693983108</v>
      </c>
      <c r="P78" s="9">
        <f t="shared" si="68"/>
        <v>2.9214764685961701E-2</v>
      </c>
      <c r="Q78" s="12">
        <f t="shared" si="69"/>
        <v>5.2586576434731063E-3</v>
      </c>
      <c r="R78" s="9">
        <f t="shared" si="70"/>
        <v>1.9710000000000002E-2</v>
      </c>
      <c r="S78" s="13">
        <f t="shared" si="71"/>
        <v>0.26680150398138536</v>
      </c>
      <c r="T78" s="2">
        <f t="shared" si="72"/>
        <v>0.01</v>
      </c>
      <c r="U78" s="14">
        <f t="shared" si="73"/>
        <v>2.6680150398138537E-3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1.5268015039813853E-2</v>
      </c>
      <c r="AR78" s="9">
        <f t="shared" si="77"/>
        <v>10.950000000000001</v>
      </c>
      <c r="AS78" s="1">
        <f t="shared" si="78"/>
        <v>0.18</v>
      </c>
      <c r="AT78" s="1">
        <f t="shared" si="79"/>
        <v>80139.666666666672</v>
      </c>
      <c r="AU78" s="1">
        <f t="shared" si="80"/>
        <v>16158146.36429576</v>
      </c>
    </row>
    <row r="79" spans="1:48" x14ac:dyDescent="0.15">
      <c r="C79" s="7">
        <v>6</v>
      </c>
      <c r="D79" s="7">
        <f t="shared" si="81"/>
        <v>19.958327808666699</v>
      </c>
      <c r="E79" s="10">
        <f t="shared" si="82"/>
        <v>16.131979747741902</v>
      </c>
      <c r="F79" s="7" t="s">
        <v>83</v>
      </c>
      <c r="G79" s="1">
        <v>7</v>
      </c>
      <c r="H79" s="9">
        <f t="shared" si="63"/>
        <v>19.958327808666699</v>
      </c>
      <c r="I79" s="9">
        <f t="shared" si="64"/>
        <v>293.10832780866667</v>
      </c>
      <c r="J79" s="9">
        <f t="shared" si="65"/>
        <v>0.19739617240730964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0.30994692225386938</v>
      </c>
      <c r="P79" s="9">
        <f t="shared" si="68"/>
        <v>6.11823361023398E-2</v>
      </c>
      <c r="Q79" s="12">
        <f t="shared" si="69"/>
        <v>1.1012820498421163E-2</v>
      </c>
      <c r="R79" s="9">
        <f t="shared" si="70"/>
        <v>1.9710000000000002E-2</v>
      </c>
      <c r="S79" s="13">
        <f t="shared" si="71"/>
        <v>0.55874279545515793</v>
      </c>
      <c r="T79" s="2">
        <f t="shared" si="72"/>
        <v>0.01</v>
      </c>
      <c r="U79" s="14">
        <f t="shared" si="73"/>
        <v>5.5874279545515791E-3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2.718742795455158E-2</v>
      </c>
      <c r="AR79" s="9">
        <f t="shared" si="77"/>
        <v>10.950000000000001</v>
      </c>
      <c r="AS79" s="1">
        <f t="shared" si="78"/>
        <v>0.18</v>
      </c>
      <c r="AT79" s="1">
        <f t="shared" si="79"/>
        <v>80139.666666666672</v>
      </c>
      <c r="AU79" s="1">
        <f t="shared" si="80"/>
        <v>28772465.773242153</v>
      </c>
    </row>
    <row r="80" spans="1:48" x14ac:dyDescent="0.15">
      <c r="C80" s="7">
        <v>7</v>
      </c>
      <c r="D80" s="7">
        <f t="shared" si="81"/>
        <v>24.605310161612898</v>
      </c>
      <c r="E80" s="10">
        <f t="shared" si="82"/>
        <v>19.958327808666699</v>
      </c>
      <c r="F80" s="7" t="s">
        <v>83</v>
      </c>
      <c r="G80" s="1">
        <v>8</v>
      </c>
      <c r="H80" s="9">
        <f t="shared" si="63"/>
        <v>24.605310161612898</v>
      </c>
      <c r="I80" s="9">
        <f t="shared" si="64"/>
        <v>297.7553101616129</v>
      </c>
      <c r="J80" s="9">
        <f t="shared" si="65"/>
        <v>0.3315085058850834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0.35826458615152956</v>
      </c>
      <c r="P80" s="9">
        <f t="shared" si="68"/>
        <v>0.11876775766663131</v>
      </c>
      <c r="Q80" s="12">
        <f t="shared" si="69"/>
        <v>2.1378196379993636E-2</v>
      </c>
      <c r="R80" s="9">
        <f t="shared" si="70"/>
        <v>1.9710000000000002E-2</v>
      </c>
      <c r="S80" s="13">
        <f t="shared" si="71"/>
        <v>1.0846370563162675</v>
      </c>
      <c r="T80" s="2">
        <f t="shared" si="72"/>
        <v>0.01</v>
      </c>
      <c r="U80" s="14">
        <f t="shared" si="73"/>
        <v>1.0846370563162675E-2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3.2446370563162678E-2</v>
      </c>
      <c r="AR80" s="9">
        <f t="shared" si="77"/>
        <v>10.950000000000001</v>
      </c>
      <c r="AS80" s="1">
        <f t="shared" si="78"/>
        <v>0.18</v>
      </c>
      <c r="AT80" s="1">
        <f t="shared" si="79"/>
        <v>80139.666666666672</v>
      </c>
      <c r="AU80" s="1">
        <f t="shared" si="80"/>
        <v>34338006.81900245</v>
      </c>
    </row>
    <row r="81" spans="1:48" x14ac:dyDescent="0.15">
      <c r="C81" s="7">
        <v>8</v>
      </c>
      <c r="D81" s="7">
        <f t="shared" si="81"/>
        <v>22.416180499677399</v>
      </c>
      <c r="E81" s="10">
        <f t="shared" si="82"/>
        <v>24.605310161612898</v>
      </c>
      <c r="F81" s="7" t="s">
        <v>83</v>
      </c>
      <c r="G81" s="1">
        <v>9</v>
      </c>
      <c r="H81" s="9">
        <f t="shared" si="63"/>
        <v>22.416180499677399</v>
      </c>
      <c r="I81" s="9">
        <f t="shared" si="64"/>
        <v>295.56618049967739</v>
      </c>
      <c r="J81" s="9">
        <f t="shared" si="65"/>
        <v>0.26020092103733228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0.34899682848489832</v>
      </c>
      <c r="P81" s="9">
        <f t="shared" si="68"/>
        <v>9.0809296210878424E-2</v>
      </c>
      <c r="Q81" s="12">
        <f t="shared" si="69"/>
        <v>1.6345673317958116E-2</v>
      </c>
      <c r="R81" s="9">
        <f t="shared" si="70"/>
        <v>1.9710000000000002E-2</v>
      </c>
      <c r="S81" s="13">
        <f t="shared" si="71"/>
        <v>0.82930864119523662</v>
      </c>
      <c r="T81" s="2">
        <f t="shared" si="72"/>
        <v>0.01</v>
      </c>
      <c r="U81" s="14">
        <f t="shared" si="73"/>
        <v>8.2930864119523662E-3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2.9893086411952367E-2</v>
      </c>
      <c r="AR81" s="9">
        <f t="shared" si="77"/>
        <v>10.950000000000001</v>
      </c>
      <c r="AS81" s="1">
        <f t="shared" si="78"/>
        <v>0.18</v>
      </c>
      <c r="AT81" s="1">
        <f t="shared" si="79"/>
        <v>80139.666666666672</v>
      </c>
      <c r="AU81" s="1">
        <f t="shared" si="80"/>
        <v>31635865.190420721</v>
      </c>
    </row>
    <row r="82" spans="1:48" x14ac:dyDescent="0.15">
      <c r="C82" s="7">
        <v>9</v>
      </c>
      <c r="D82" s="7">
        <f t="shared" si="81"/>
        <v>18.2005602043333</v>
      </c>
      <c r="E82" s="10">
        <f t="shared" si="82"/>
        <v>22.416180499677399</v>
      </c>
      <c r="F82" s="7" t="s">
        <v>83</v>
      </c>
      <c r="G82" s="1">
        <v>10</v>
      </c>
      <c r="H82" s="9">
        <f t="shared" si="63"/>
        <v>18.2005602043333</v>
      </c>
      <c r="I82" s="9">
        <f t="shared" si="64"/>
        <v>291.35056020433331</v>
      </c>
      <c r="J82" s="9">
        <f t="shared" si="65"/>
        <v>0.16154703852853361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0.36768753227401996</v>
      </c>
      <c r="P82" s="9">
        <f t="shared" si="68"/>
        <v>5.9398831942732544E-2</v>
      </c>
      <c r="Q82" s="12">
        <f t="shared" si="69"/>
        <v>1.0691789749691857E-2</v>
      </c>
      <c r="R82" s="9">
        <f t="shared" si="70"/>
        <v>1.9710000000000002E-2</v>
      </c>
      <c r="S82" s="13">
        <f t="shared" si="71"/>
        <v>0.54245508623500027</v>
      </c>
      <c r="T82" s="2">
        <f t="shared" si="72"/>
        <v>0.01</v>
      </c>
      <c r="U82" s="14">
        <f t="shared" si="73"/>
        <v>5.4245508623500032E-3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2.7024550862350005E-2</v>
      </c>
      <c r="AR82" s="9">
        <f t="shared" si="77"/>
        <v>10.950000000000001</v>
      </c>
      <c r="AS82" s="1">
        <f t="shared" si="78"/>
        <v>0.18</v>
      </c>
      <c r="AT82" s="1">
        <f t="shared" si="79"/>
        <v>80139.666666666672</v>
      </c>
      <c r="AU82" s="1">
        <f t="shared" si="80"/>
        <v>28600092.882049613</v>
      </c>
    </row>
    <row r="83" spans="1:48" x14ac:dyDescent="0.15">
      <c r="C83" s="7">
        <v>10</v>
      </c>
      <c r="D83" s="7">
        <f t="shared" si="81"/>
        <v>13.399243341290299</v>
      </c>
      <c r="E83" s="10">
        <f t="shared" si="82"/>
        <v>18.2005602043333</v>
      </c>
      <c r="F83" s="7" t="s">
        <v>83</v>
      </c>
      <c r="G83" s="1">
        <v>11</v>
      </c>
      <c r="H83" s="9">
        <f t="shared" si="63"/>
        <v>13.399243341290299</v>
      </c>
      <c r="I83" s="9">
        <f t="shared" si="64"/>
        <v>286.54924334129026</v>
      </c>
      <c r="J83" s="9">
        <f t="shared" si="65"/>
        <v>9.2280347349948541E-2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0.29287426531472305</v>
      </c>
      <c r="O83" s="9">
        <f t="shared" si="83"/>
        <v>0.12491443501656441</v>
      </c>
      <c r="P83" s="9">
        <f t="shared" si="68"/>
        <v>1.1527147452351139E-2</v>
      </c>
      <c r="Q83" s="12">
        <f t="shared" si="69"/>
        <v>2.0748865414232051E-3</v>
      </c>
      <c r="R83" s="9">
        <f t="shared" si="70"/>
        <v>1.9710000000000002E-2</v>
      </c>
      <c r="S83" s="13">
        <f t="shared" si="71"/>
        <v>0.10527075298950811</v>
      </c>
      <c r="T83" s="2">
        <f t="shared" si="72"/>
        <v>0.01</v>
      </c>
      <c r="U83" s="14">
        <f t="shared" si="73"/>
        <v>1.0527075298950811E-3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1.3652707529895081E-2</v>
      </c>
      <c r="AR83" s="9">
        <f t="shared" si="77"/>
        <v>10.950000000000001</v>
      </c>
      <c r="AS83" s="1">
        <f t="shared" si="78"/>
        <v>0.18</v>
      </c>
      <c r="AT83" s="1">
        <f t="shared" si="79"/>
        <v>80139.666666666672</v>
      </c>
      <c r="AU83" s="1">
        <f t="shared" si="80"/>
        <v>14448665.786725419</v>
      </c>
    </row>
    <row r="84" spans="1:48" x14ac:dyDescent="0.15">
      <c r="C84" s="7">
        <v>11</v>
      </c>
      <c r="D84" s="7">
        <f t="shared" si="81"/>
        <v>9.6955036406666704</v>
      </c>
      <c r="E84" s="10">
        <f t="shared" si="82"/>
        <v>13.399243341290299</v>
      </c>
      <c r="F84" s="7" t="s">
        <v>85</v>
      </c>
      <c r="G84" s="1">
        <v>12</v>
      </c>
      <c r="H84" s="9">
        <f t="shared" si="63"/>
        <v>9.6955036406666704</v>
      </c>
      <c r="I84" s="9">
        <f t="shared" si="64"/>
        <v>282.84550364066666</v>
      </c>
      <c r="J84" s="9">
        <f t="shared" si="65"/>
        <v>5.9138657811881365E-2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0.22288728756421328</v>
      </c>
      <c r="P84" s="9">
        <f t="shared" si="68"/>
        <v>1.318125502987841E-2</v>
      </c>
      <c r="Q84" s="12">
        <f t="shared" si="69"/>
        <v>2.3726259053781138E-3</v>
      </c>
      <c r="R84" s="9">
        <f t="shared" si="70"/>
        <v>1.9710000000000002E-2</v>
      </c>
      <c r="S84" s="13">
        <f t="shared" si="71"/>
        <v>0.12037675826372976</v>
      </c>
      <c r="T84" s="2">
        <f t="shared" si="72"/>
        <v>0.01</v>
      </c>
      <c r="U84" s="14">
        <f t="shared" si="73"/>
        <v>1.2037675826372977E-3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1.3803767582637298E-2</v>
      </c>
      <c r="AR84" s="9">
        <f t="shared" si="77"/>
        <v>10.950000000000001</v>
      </c>
      <c r="AS84" s="1">
        <f t="shared" si="78"/>
        <v>0.18</v>
      </c>
      <c r="AT84" s="1">
        <f t="shared" si="79"/>
        <v>80139.666666666672</v>
      </c>
      <c r="AU84" s="1">
        <f t="shared" si="80"/>
        <v>14608532.700377394</v>
      </c>
      <c r="AV84" s="1">
        <f>SUM(AU73:AU84)</f>
        <v>240027356.94084594</v>
      </c>
    </row>
    <row r="85" spans="1:48" x14ac:dyDescent="0.15">
      <c r="C85" s="7">
        <v>12</v>
      </c>
      <c r="D85" s="7">
        <f t="shared" si="81"/>
        <v>6.2157309361612896</v>
      </c>
      <c r="E85" s="10">
        <f t="shared" si="82"/>
        <v>9.6955036406666704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5.7115948426774201</v>
      </c>
      <c r="E89" s="7"/>
      <c r="F89" s="7"/>
      <c r="G89" s="1">
        <v>1</v>
      </c>
      <c r="H89" s="9">
        <f t="shared" ref="H89:H100" si="84">E90</f>
        <v>5.7115948426774201</v>
      </c>
      <c r="I89" s="9">
        <f t="shared" ref="I89:I100" si="85">H89+273.15</f>
        <v>278.86159484267739</v>
      </c>
      <c r="J89" s="9">
        <f t="shared" ref="J89:J100" si="86">EXP(($C$15*(I89-$C$13))/($C$16*I89*$C$13))</f>
        <v>3.6164803145188607E-2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0.19186422600609049</v>
      </c>
      <c r="Q89" s="12">
        <f t="shared" ref="Q89:Q100" si="90">P89*$B$91</f>
        <v>8.6338901702740722E-2</v>
      </c>
      <c r="R89" s="9">
        <f t="shared" ref="R89:R100" si="91">L89*$B$91</f>
        <v>2.3873737500000001</v>
      </c>
      <c r="S89" s="13">
        <f t="shared" ref="S89:S100" si="92">Q89/R89</f>
        <v>3.6164803145188607E-2</v>
      </c>
      <c r="T89" s="2">
        <f t="shared" ref="T89:T100" si="93">$B$90/100</f>
        <v>0.51</v>
      </c>
      <c r="U89" s="14">
        <f t="shared" ref="U89:U100" si="94">S89*T89</f>
        <v>1.8444049604046189E-2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3.5897880955619924E-2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722899.41666666663</v>
      </c>
      <c r="AN89" s="1">
        <f t="shared" ref="AN89:AN100" si="99">AM89*10000*AK89*AJ89</f>
        <v>2699506712.9783158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4.7023047909032298</v>
      </c>
      <c r="E90" s="10">
        <f t="shared" ref="E90:E101" si="101">D89</f>
        <v>5.7115948426774201</v>
      </c>
      <c r="F90" s="7" t="s">
        <v>83</v>
      </c>
      <c r="G90" s="1">
        <v>2</v>
      </c>
      <c r="H90" s="9">
        <f t="shared" si="84"/>
        <v>4.7023047909032298</v>
      </c>
      <c r="I90" s="9">
        <f t="shared" si="85"/>
        <v>277.85230479090319</v>
      </c>
      <c r="J90" s="9">
        <f t="shared" si="86"/>
        <v>3.1856909489342784E-2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10.418685773993909</v>
      </c>
      <c r="P90" s="9">
        <f t="shared" si="89"/>
        <v>0.33190712970002723</v>
      </c>
      <c r="Q90" s="12">
        <f t="shared" si="90"/>
        <v>0.14935820836501226</v>
      </c>
      <c r="R90" s="9">
        <f t="shared" si="91"/>
        <v>2.3873737500000001</v>
      </c>
      <c r="S90" s="13">
        <f t="shared" si="92"/>
        <v>6.256172011818939E-2</v>
      </c>
      <c r="T90" s="2">
        <f t="shared" si="93"/>
        <v>0.51</v>
      </c>
      <c r="U90" s="14">
        <f t="shared" si="94"/>
        <v>3.1906477260276588E-2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3.9956802893973395E-2</v>
      </c>
      <c r="AK90" s="9">
        <f t="shared" si="96"/>
        <v>10.4025</v>
      </c>
      <c r="AL90" s="1">
        <f t="shared" si="97"/>
        <v>0.45</v>
      </c>
      <c r="AM90" s="17">
        <f t="shared" si="98"/>
        <v>722899.41666666663</v>
      </c>
      <c r="AN90" s="1">
        <f t="shared" si="99"/>
        <v>3004736067.1451054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4.3340942198214298</v>
      </c>
      <c r="E91" s="10">
        <f t="shared" si="101"/>
        <v>4.7023047909032298</v>
      </c>
      <c r="F91" s="7" t="s">
        <v>83</v>
      </c>
      <c r="G91" s="1">
        <v>3</v>
      </c>
      <c r="H91" s="9">
        <f t="shared" si="84"/>
        <v>4.3340942198214298</v>
      </c>
      <c r="I91" s="9">
        <f t="shared" si="85"/>
        <v>277.48409421982143</v>
      </c>
      <c r="J91" s="9">
        <f t="shared" si="86"/>
        <v>3.0409454123787889E-2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15.392053644293881</v>
      </c>
      <c r="P91" s="9">
        <f t="shared" si="89"/>
        <v>0.46806394916703697</v>
      </c>
      <c r="Q91" s="12">
        <f t="shared" si="90"/>
        <v>0.21062877712516664</v>
      </c>
      <c r="R91" s="9">
        <f t="shared" si="91"/>
        <v>2.3873737500000001</v>
      </c>
      <c r="S91" s="13">
        <f t="shared" si="92"/>
        <v>8.8226142691384887E-2</v>
      </c>
      <c r="T91" s="2">
        <f t="shared" si="93"/>
        <v>0.51</v>
      </c>
      <c r="U91" s="14">
        <f t="shared" si="94"/>
        <v>4.499533277260629E-2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4.39030928309408E-2</v>
      </c>
      <c r="AK91" s="9">
        <f t="shared" si="96"/>
        <v>10.4025</v>
      </c>
      <c r="AL91" s="1">
        <f t="shared" si="97"/>
        <v>0.45</v>
      </c>
      <c r="AM91" s="17">
        <f t="shared" si="98"/>
        <v>722899.41666666663</v>
      </c>
      <c r="AN91" s="1">
        <f t="shared" si="99"/>
        <v>3301495538.5292935</v>
      </c>
    </row>
    <row r="92" spans="1:48" x14ac:dyDescent="0.15">
      <c r="C92" s="7">
        <v>3</v>
      </c>
      <c r="D92" s="7">
        <f t="shared" si="100"/>
        <v>7.9326687013548396</v>
      </c>
      <c r="E92" s="10">
        <f t="shared" si="101"/>
        <v>4.3340942198214298</v>
      </c>
      <c r="F92" s="7" t="s">
        <v>83</v>
      </c>
      <c r="G92" s="1">
        <v>4</v>
      </c>
      <c r="H92" s="9">
        <f t="shared" si="84"/>
        <v>7.9326687013548396</v>
      </c>
      <c r="I92" s="9">
        <f t="shared" si="85"/>
        <v>281.08266870135481</v>
      </c>
      <c r="J92" s="9">
        <f t="shared" si="86"/>
        <v>4.7655072712648586E-2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20.229264695126847</v>
      </c>
      <c r="P92" s="9">
        <f t="shared" si="89"/>
        <v>0.96402707996968484</v>
      </c>
      <c r="Q92" s="12">
        <f t="shared" si="90"/>
        <v>0.43381218598635818</v>
      </c>
      <c r="R92" s="9">
        <f t="shared" si="91"/>
        <v>2.3873737500000001</v>
      </c>
      <c r="S92" s="13">
        <f t="shared" si="92"/>
        <v>0.18171104796069662</v>
      </c>
      <c r="T92" s="2">
        <f t="shared" si="93"/>
        <v>0.51</v>
      </c>
      <c r="U92" s="14">
        <f t="shared" si="94"/>
        <v>9.2672634459955272E-2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5.8277799289676517E-2</v>
      </c>
      <c r="AK92" s="9">
        <f t="shared" si="96"/>
        <v>10.4025</v>
      </c>
      <c r="AL92" s="1">
        <f t="shared" si="97"/>
        <v>0.45</v>
      </c>
      <c r="AM92" s="17">
        <f t="shared" si="98"/>
        <v>722899.41666666663</v>
      </c>
      <c r="AN92" s="1">
        <f t="shared" si="99"/>
        <v>4382467884.2346973</v>
      </c>
    </row>
    <row r="93" spans="1:48" x14ac:dyDescent="0.15">
      <c r="C93" s="7">
        <v>4</v>
      </c>
      <c r="D93" s="7">
        <f t="shared" si="100"/>
        <v>11.2359351982667</v>
      </c>
      <c r="E93" s="10">
        <f t="shared" si="101"/>
        <v>7.9326687013548396</v>
      </c>
      <c r="F93" s="7" t="s">
        <v>83</v>
      </c>
      <c r="G93" s="1">
        <v>5</v>
      </c>
      <c r="H93" s="9">
        <f t="shared" si="84"/>
        <v>11.2359351982667</v>
      </c>
      <c r="I93" s="9">
        <f t="shared" si="85"/>
        <v>284.38593519826668</v>
      </c>
      <c r="J93" s="9">
        <f t="shared" si="86"/>
        <v>7.1261150252503208E-2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18.301975734399303</v>
      </c>
      <c r="O93" s="9">
        <f t="shared" si="102"/>
        <v>6.268536880757857</v>
      </c>
      <c r="P93" s="9">
        <f t="shared" si="89"/>
        <v>0.44670314852304344</v>
      </c>
      <c r="Q93" s="12">
        <f t="shared" si="90"/>
        <v>0.20101641683536955</v>
      </c>
      <c r="R93" s="9">
        <f t="shared" si="91"/>
        <v>2.3873737500000001</v>
      </c>
      <c r="S93" s="13">
        <f t="shared" si="92"/>
        <v>8.4199810287505061E-2</v>
      </c>
      <c r="T93" s="2">
        <f t="shared" si="93"/>
        <v>0.51</v>
      </c>
      <c r="U93" s="14">
        <f t="shared" si="94"/>
        <v>4.2941903246627583E-2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3.5857983828858214E-2</v>
      </c>
      <c r="AK93" s="9">
        <f t="shared" si="96"/>
        <v>10.4025</v>
      </c>
      <c r="AL93" s="1">
        <f t="shared" si="97"/>
        <v>0.45</v>
      </c>
      <c r="AM93" s="17">
        <f t="shared" si="98"/>
        <v>722899.41666666663</v>
      </c>
      <c r="AN93" s="1">
        <f t="shared" si="99"/>
        <v>2696506464.5331521</v>
      </c>
    </row>
    <row r="94" spans="1:48" x14ac:dyDescent="0.15">
      <c r="C94" s="7">
        <v>5</v>
      </c>
      <c r="D94" s="7">
        <f t="shared" si="100"/>
        <v>16.131979747741902</v>
      </c>
      <c r="E94" s="10">
        <f t="shared" si="101"/>
        <v>11.2359351982667</v>
      </c>
      <c r="F94" s="7" t="s">
        <v>85</v>
      </c>
      <c r="G94" s="1">
        <v>6</v>
      </c>
      <c r="H94" s="9">
        <f t="shared" si="84"/>
        <v>16.131979747741902</v>
      </c>
      <c r="I94" s="9">
        <f t="shared" si="85"/>
        <v>289.2819797477419</v>
      </c>
      <c r="J94" s="9">
        <f t="shared" si="86"/>
        <v>0.12720782937388969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11.127108732234813</v>
      </c>
      <c r="P94" s="9">
        <f t="shared" si="89"/>
        <v>1.415455349034844</v>
      </c>
      <c r="Q94" s="12">
        <f t="shared" si="90"/>
        <v>0.63695490706567981</v>
      </c>
      <c r="R94" s="9">
        <f t="shared" si="91"/>
        <v>2.3873737500000001</v>
      </c>
      <c r="S94" s="13">
        <f t="shared" si="92"/>
        <v>0.2668015039813853</v>
      </c>
      <c r="T94" s="2">
        <f t="shared" si="93"/>
        <v>0.51</v>
      </c>
      <c r="U94" s="14">
        <f t="shared" si="94"/>
        <v>0.13606876703050649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6.7153733259697715E-2</v>
      </c>
      <c r="AK94" s="9">
        <f t="shared" si="96"/>
        <v>10.4025</v>
      </c>
      <c r="AL94" s="1">
        <f t="shared" si="97"/>
        <v>0.45</v>
      </c>
      <c r="AM94" s="17">
        <f t="shared" si="98"/>
        <v>722899.41666666663</v>
      </c>
      <c r="AN94" s="1">
        <f t="shared" si="99"/>
        <v>5049934673.3091478</v>
      </c>
    </row>
    <row r="95" spans="1:48" x14ac:dyDescent="0.15">
      <c r="C95" s="7">
        <v>6</v>
      </c>
      <c r="D95" s="7">
        <f t="shared" si="100"/>
        <v>19.958327808666699</v>
      </c>
      <c r="E95" s="10">
        <f t="shared" si="101"/>
        <v>16.131979747741902</v>
      </c>
      <c r="F95" s="7" t="s">
        <v>83</v>
      </c>
      <c r="G95" s="1">
        <v>7</v>
      </c>
      <c r="H95" s="9">
        <f t="shared" si="84"/>
        <v>19.958327808666699</v>
      </c>
      <c r="I95" s="9">
        <f t="shared" si="85"/>
        <v>293.10832780866667</v>
      </c>
      <c r="J95" s="9">
        <f t="shared" si="86"/>
        <v>0.19739617240730964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15.016928383199968</v>
      </c>
      <c r="P95" s="9">
        <f t="shared" si="89"/>
        <v>2.9642841841583625</v>
      </c>
      <c r="Q95" s="12">
        <f t="shared" si="90"/>
        <v>1.3339278828712631</v>
      </c>
      <c r="R95" s="9">
        <f t="shared" si="91"/>
        <v>2.3873737500000001</v>
      </c>
      <c r="S95" s="13">
        <f t="shared" si="92"/>
        <v>0.55874279545515781</v>
      </c>
      <c r="T95" s="2">
        <f t="shared" si="93"/>
        <v>0.51</v>
      </c>
      <c r="U95" s="14">
        <f t="shared" si="94"/>
        <v>0.28495882568213049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0.13237008594316235</v>
      </c>
      <c r="AK95" s="9">
        <f t="shared" si="96"/>
        <v>10.4025</v>
      </c>
      <c r="AL95" s="1">
        <f t="shared" si="97"/>
        <v>0.45</v>
      </c>
      <c r="AM95" s="17">
        <f t="shared" si="98"/>
        <v>722899.41666666663</v>
      </c>
      <c r="AN95" s="1">
        <f t="shared" si="99"/>
        <v>9954179079.3403835</v>
      </c>
    </row>
    <row r="96" spans="1:48" x14ac:dyDescent="0.15">
      <c r="C96" s="7">
        <v>7</v>
      </c>
      <c r="D96" s="7">
        <f t="shared" si="100"/>
        <v>24.605310161612898</v>
      </c>
      <c r="E96" s="10">
        <f t="shared" si="101"/>
        <v>19.958327808666699</v>
      </c>
      <c r="F96" s="7" t="s">
        <v>83</v>
      </c>
      <c r="G96" s="1">
        <v>8</v>
      </c>
      <c r="H96" s="9">
        <f t="shared" si="84"/>
        <v>24.605310161612898</v>
      </c>
      <c r="I96" s="9">
        <f t="shared" si="85"/>
        <v>297.7553101616129</v>
      </c>
      <c r="J96" s="9">
        <f t="shared" si="86"/>
        <v>0.3315085058850834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17.357919199041607</v>
      </c>
      <c r="P96" s="9">
        <f t="shared" si="89"/>
        <v>5.7542978589482869</v>
      </c>
      <c r="Q96" s="12">
        <f t="shared" si="90"/>
        <v>2.589434036526729</v>
      </c>
      <c r="R96" s="9">
        <f t="shared" si="91"/>
        <v>2.3873737500000001</v>
      </c>
      <c r="S96" s="13">
        <f t="shared" si="92"/>
        <v>1.0846370563162675</v>
      </c>
      <c r="T96" s="2">
        <f t="shared" si="93"/>
        <v>0.51</v>
      </c>
      <c r="U96" s="14">
        <f t="shared" si="94"/>
        <v>0.55316489872129648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0.2132342169644709</v>
      </c>
      <c r="AK96" s="9">
        <f t="shared" si="96"/>
        <v>10.4025</v>
      </c>
      <c r="AL96" s="1">
        <f t="shared" si="97"/>
        <v>0.45</v>
      </c>
      <c r="AM96" s="17">
        <f t="shared" si="98"/>
        <v>722899.41666666663</v>
      </c>
      <c r="AN96" s="1">
        <f t="shared" si="99"/>
        <v>16035130342.203323</v>
      </c>
    </row>
    <row r="97" spans="1:50" x14ac:dyDescent="0.15">
      <c r="C97" s="7">
        <v>8</v>
      </c>
      <c r="D97" s="7">
        <f t="shared" si="100"/>
        <v>22.416180499677399</v>
      </c>
      <c r="E97" s="10">
        <f t="shared" si="101"/>
        <v>24.605310161612898</v>
      </c>
      <c r="F97" s="7" t="s">
        <v>83</v>
      </c>
      <c r="G97" s="1">
        <v>9</v>
      </c>
      <c r="H97" s="9">
        <f t="shared" si="84"/>
        <v>22.416180499677399</v>
      </c>
      <c r="I97" s="9">
        <f t="shared" si="85"/>
        <v>295.56618049967739</v>
      </c>
      <c r="J97" s="9">
        <f t="shared" si="86"/>
        <v>0.26020092103733228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16.908896340093317</v>
      </c>
      <c r="P97" s="9">
        <f t="shared" si="89"/>
        <v>4.3997104014170576</v>
      </c>
      <c r="Q97" s="12">
        <f t="shared" si="90"/>
        <v>1.9798696806376759</v>
      </c>
      <c r="R97" s="9">
        <f t="shared" si="91"/>
        <v>2.3873737500000001</v>
      </c>
      <c r="S97" s="13">
        <f t="shared" si="92"/>
        <v>0.82930864119523628</v>
      </c>
      <c r="T97" s="2">
        <f t="shared" si="93"/>
        <v>0.51</v>
      </c>
      <c r="U97" s="14">
        <f t="shared" si="94"/>
        <v>0.42294740700957051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0.17397364321338551</v>
      </c>
      <c r="AK97" s="9">
        <f t="shared" si="96"/>
        <v>10.4025</v>
      </c>
      <c r="AL97" s="1">
        <f t="shared" si="97"/>
        <v>0.45</v>
      </c>
      <c r="AM97" s="17">
        <f t="shared" si="98"/>
        <v>722899.41666666663</v>
      </c>
      <c r="AN97" s="1">
        <f t="shared" si="99"/>
        <v>13082750436.340298</v>
      </c>
    </row>
    <row r="98" spans="1:50" x14ac:dyDescent="0.15">
      <c r="C98" s="7">
        <v>9</v>
      </c>
      <c r="D98" s="7">
        <f t="shared" si="100"/>
        <v>18.2005602043333</v>
      </c>
      <c r="E98" s="10">
        <f t="shared" si="101"/>
        <v>22.416180499677399</v>
      </c>
      <c r="F98" s="7" t="s">
        <v>83</v>
      </c>
      <c r="G98" s="1">
        <v>10</v>
      </c>
      <c r="H98" s="9">
        <f t="shared" si="84"/>
        <v>18.2005602043333</v>
      </c>
      <c r="I98" s="9">
        <f t="shared" si="85"/>
        <v>291.35056020433331</v>
      </c>
      <c r="J98" s="9">
        <f t="shared" si="86"/>
        <v>0.16154703852853361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17.814460938676259</v>
      </c>
      <c r="P98" s="9">
        <f t="shared" si="89"/>
        <v>2.8778734076253905</v>
      </c>
      <c r="Q98" s="12">
        <f t="shared" si="90"/>
        <v>1.2950430334314258</v>
      </c>
      <c r="R98" s="9">
        <f t="shared" si="91"/>
        <v>2.3873737500000001</v>
      </c>
      <c r="S98" s="13">
        <f t="shared" si="92"/>
        <v>0.54245508623500016</v>
      </c>
      <c r="T98" s="2">
        <f t="shared" si="93"/>
        <v>0.51</v>
      </c>
      <c r="U98" s="14">
        <f t="shared" si="94"/>
        <v>0.27665209397985008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0.12665960633492479</v>
      </c>
      <c r="AK98" s="9">
        <f t="shared" si="96"/>
        <v>10.4025</v>
      </c>
      <c r="AL98" s="1">
        <f t="shared" si="97"/>
        <v>0.45</v>
      </c>
      <c r="AM98" s="17">
        <f t="shared" si="98"/>
        <v>722899.41666666663</v>
      </c>
      <c r="AN98" s="1">
        <f t="shared" si="99"/>
        <v>9524753229.5020313</v>
      </c>
    </row>
    <row r="99" spans="1:50" x14ac:dyDescent="0.15">
      <c r="C99" s="7">
        <v>10</v>
      </c>
      <c r="D99" s="7">
        <f t="shared" si="100"/>
        <v>13.399243341290299</v>
      </c>
      <c r="E99" s="10">
        <f t="shared" si="101"/>
        <v>18.2005602043333</v>
      </c>
      <c r="F99" s="7" t="s">
        <v>83</v>
      </c>
      <c r="G99" s="1">
        <v>11</v>
      </c>
      <c r="H99" s="9">
        <f t="shared" si="84"/>
        <v>13.399243341290299</v>
      </c>
      <c r="I99" s="9">
        <f t="shared" si="85"/>
        <v>286.54924334129026</v>
      </c>
      <c r="J99" s="9">
        <f t="shared" si="86"/>
        <v>9.2280347349948541E-2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14.189758154498325</v>
      </c>
      <c r="O99" s="9">
        <f t="shared" si="102"/>
        <v>6.052104376552542</v>
      </c>
      <c r="P99" s="9">
        <f t="shared" si="89"/>
        <v>0.55849029406641237</v>
      </c>
      <c r="Q99" s="12">
        <f t="shared" si="90"/>
        <v>0.25132063232988555</v>
      </c>
      <c r="R99" s="9">
        <f t="shared" si="91"/>
        <v>2.3873737500000001</v>
      </c>
      <c r="S99" s="13">
        <f t="shared" si="92"/>
        <v>0.10527075298950805</v>
      </c>
      <c r="T99" s="2">
        <f t="shared" si="93"/>
        <v>0.51</v>
      </c>
      <c r="U99" s="14">
        <f t="shared" si="94"/>
        <v>5.3688084024649106E-2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4.6523957333431704E-2</v>
      </c>
      <c r="AK99" s="9">
        <f t="shared" si="96"/>
        <v>10.4025</v>
      </c>
      <c r="AL99" s="1">
        <f t="shared" si="97"/>
        <v>0.45</v>
      </c>
      <c r="AM99" s="17">
        <f t="shared" si="98"/>
        <v>722899.41666666663</v>
      </c>
      <c r="AN99" s="1">
        <f t="shared" si="99"/>
        <v>3498583531.746151</v>
      </c>
    </row>
    <row r="100" spans="1:50" x14ac:dyDescent="0.15">
      <c r="C100" s="7">
        <v>11</v>
      </c>
      <c r="D100" s="7">
        <f t="shared" si="100"/>
        <v>9.6955036406666704</v>
      </c>
      <c r="E100" s="10">
        <f t="shared" si="101"/>
        <v>13.399243341290299</v>
      </c>
      <c r="F100" s="7" t="s">
        <v>85</v>
      </c>
      <c r="G100" s="1">
        <v>12</v>
      </c>
      <c r="H100" s="9">
        <f t="shared" si="84"/>
        <v>9.6955036406666704</v>
      </c>
      <c r="I100" s="9">
        <f t="shared" si="85"/>
        <v>282.84550364066666</v>
      </c>
      <c r="J100" s="9">
        <f t="shared" si="86"/>
        <v>5.9138657811881365E-2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10.798889082486129</v>
      </c>
      <c r="P100" s="9">
        <f t="shared" si="89"/>
        <v>0.63863180619760873</v>
      </c>
      <c r="Q100" s="12">
        <f t="shared" si="90"/>
        <v>0.28738431278892396</v>
      </c>
      <c r="R100" s="9">
        <f t="shared" si="91"/>
        <v>2.3873737500000001</v>
      </c>
      <c r="S100" s="13">
        <f t="shared" si="92"/>
        <v>0.12037675826372973</v>
      </c>
      <c r="T100" s="2">
        <f t="shared" si="93"/>
        <v>0.51</v>
      </c>
      <c r="U100" s="14">
        <f t="shared" si="94"/>
        <v>6.1392146714502167E-2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4.8846732234422402E-2</v>
      </c>
      <c r="AK100" s="9">
        <f t="shared" si="96"/>
        <v>10.4025</v>
      </c>
      <c r="AL100" s="1">
        <f t="shared" si="97"/>
        <v>0.45</v>
      </c>
      <c r="AM100" s="17">
        <f t="shared" si="98"/>
        <v>722899.41666666663</v>
      </c>
      <c r="AN100" s="1">
        <f t="shared" si="99"/>
        <v>3673255302.6429868</v>
      </c>
      <c r="AO100" s="1">
        <f>SUM(AN89:AN100)</f>
        <v>76903299262.504883</v>
      </c>
    </row>
    <row r="101" spans="1:50" x14ac:dyDescent="0.15">
      <c r="C101" s="7">
        <v>12</v>
      </c>
      <c r="D101" s="7">
        <f t="shared" si="100"/>
        <v>6.2157309361612896</v>
      </c>
      <c r="E101" s="10">
        <f t="shared" si="101"/>
        <v>9.6955036406666704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5.7115948426774201</v>
      </c>
      <c r="E105" s="7"/>
      <c r="F105" s="7"/>
      <c r="G105" s="1">
        <v>1</v>
      </c>
      <c r="H105" s="9">
        <f t="shared" ref="H105:H116" si="103">E106</f>
        <v>5.7115948426774201</v>
      </c>
      <c r="I105" s="9">
        <f t="shared" ref="I105:I116" si="104">H105+273.15</f>
        <v>278.86159484267739</v>
      </c>
      <c r="J105" s="9">
        <f t="shared" ref="J105:J116" si="105">EXP(($C$15*(I105-$C$13))/($C$16*I105*$C$13))</f>
        <v>3.6164803145188607E-2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2.3430821844070238E-2</v>
      </c>
      <c r="Q105" s="12">
        <f t="shared" ref="Q105:Q116" si="109">P105*$B$107</f>
        <v>7.0292465532210708E-3</v>
      </c>
      <c r="R105" s="9">
        <f t="shared" ref="R105:R116" si="110">L105*$B$107</f>
        <v>0.19436706250000002</v>
      </c>
      <c r="S105" s="13">
        <f t="shared" ref="S105:S116" si="111">Q105/R105</f>
        <v>3.6164803145188607E-2</v>
      </c>
      <c r="T105" s="2">
        <f t="shared" ref="T105:T116" si="112">$B$106/100</f>
        <v>0.01</v>
      </c>
      <c r="U105" s="14">
        <f t="shared" ref="U105:U116" si="113">S105*T105</f>
        <v>3.6164803145188608E-4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5.8516480314518863E-3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32063.916666666668</v>
      </c>
      <c r="AX105" s="1">
        <f t="shared" ref="AX105:AX116" si="120">AW105*10000*AV105*0.67*AU105*AT105</f>
        <v>24433868.994129732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4.7023047909032298</v>
      </c>
      <c r="E106" s="10">
        <f t="shared" ref="E106:E117" si="122">D105</f>
        <v>5.7115948426774201</v>
      </c>
      <c r="F106" s="7" t="s">
        <v>83</v>
      </c>
      <c r="G106" s="1">
        <v>2</v>
      </c>
      <c r="H106" s="9">
        <f t="shared" si="103"/>
        <v>4.7023047909032298</v>
      </c>
      <c r="I106" s="9">
        <f t="shared" si="104"/>
        <v>277.85230479090319</v>
      </c>
      <c r="J106" s="9">
        <f t="shared" si="105"/>
        <v>3.1856909489342784E-2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1.2723495948225967</v>
      </c>
      <c r="P106" s="9">
        <f t="shared" si="108"/>
        <v>4.0533125881065425E-2</v>
      </c>
      <c r="Q106" s="12">
        <f t="shared" si="109"/>
        <v>1.2159937764319628E-2</v>
      </c>
      <c r="R106" s="9">
        <f t="shared" si="110"/>
        <v>0.19436706250000002</v>
      </c>
      <c r="S106" s="13">
        <f t="shared" si="111"/>
        <v>6.2561720118189404E-2</v>
      </c>
      <c r="T106" s="2">
        <f t="shared" si="112"/>
        <v>0.01</v>
      </c>
      <c r="U106" s="14">
        <f t="shared" si="113"/>
        <v>6.2561720118189403E-4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6.1156172011818943E-3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32063.916666666668</v>
      </c>
      <c r="AX106" s="1">
        <f t="shared" si="120"/>
        <v>25536086.365544654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4.3340942198214298</v>
      </c>
      <c r="E107" s="10">
        <f t="shared" si="122"/>
        <v>4.7023047909032298</v>
      </c>
      <c r="F107" s="7" t="s">
        <v>83</v>
      </c>
      <c r="G107" s="1">
        <v>3</v>
      </c>
      <c r="H107" s="9">
        <f t="shared" si="103"/>
        <v>4.3340942198214298</v>
      </c>
      <c r="I107" s="9">
        <f t="shared" si="104"/>
        <v>277.48409421982143</v>
      </c>
      <c r="J107" s="9">
        <f t="shared" si="105"/>
        <v>3.0409454123787889E-2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1.8797066772748647</v>
      </c>
      <c r="P107" s="9">
        <f t="shared" si="108"/>
        <v>5.7160853968767765E-2</v>
      </c>
      <c r="Q107" s="12">
        <f t="shared" si="109"/>
        <v>1.7148256190630328E-2</v>
      </c>
      <c r="R107" s="9">
        <f t="shared" si="110"/>
        <v>0.19436706250000002</v>
      </c>
      <c r="S107" s="13">
        <f t="shared" si="111"/>
        <v>8.8226142691384901E-2</v>
      </c>
      <c r="T107" s="2">
        <f t="shared" si="112"/>
        <v>0.01</v>
      </c>
      <c r="U107" s="14">
        <f t="shared" si="113"/>
        <v>8.8226142691384907E-4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6.3722614269138495E-3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32063.916666666668</v>
      </c>
      <c r="AX107" s="1">
        <f t="shared" si="120"/>
        <v>26607718.041942418</v>
      </c>
    </row>
    <row r="108" spans="1:50" x14ac:dyDescent="0.15">
      <c r="C108" s="7">
        <v>3</v>
      </c>
      <c r="D108" s="7">
        <f t="shared" si="121"/>
        <v>7.9326687013548396</v>
      </c>
      <c r="E108" s="10">
        <f t="shared" si="122"/>
        <v>4.3340942198214298</v>
      </c>
      <c r="F108" s="7" t="s">
        <v>83</v>
      </c>
      <c r="G108" s="1">
        <v>4</v>
      </c>
      <c r="H108" s="9">
        <f t="shared" si="103"/>
        <v>7.9326687013548396</v>
      </c>
      <c r="I108" s="9">
        <f t="shared" si="104"/>
        <v>281.08266870135481</v>
      </c>
      <c r="J108" s="9">
        <f t="shared" si="105"/>
        <v>4.7655072712648586E-2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2.4704360316394305</v>
      </c>
      <c r="P108" s="9">
        <f t="shared" si="108"/>
        <v>0.11772880871972408</v>
      </c>
      <c r="Q108" s="12">
        <f t="shared" si="109"/>
        <v>3.5318642615917224E-2</v>
      </c>
      <c r="R108" s="9">
        <f t="shared" si="110"/>
        <v>0.19436706250000002</v>
      </c>
      <c r="S108" s="13">
        <f t="shared" si="111"/>
        <v>0.18171104796069665</v>
      </c>
      <c r="T108" s="2">
        <f t="shared" si="112"/>
        <v>0.01</v>
      </c>
      <c r="U108" s="14">
        <f t="shared" si="113"/>
        <v>1.8171104796069666E-3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7.3071104796069665E-3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32063.916666666668</v>
      </c>
      <c r="AX108" s="1">
        <f t="shared" si="120"/>
        <v>30511230.20809067</v>
      </c>
    </row>
    <row r="109" spans="1:50" x14ac:dyDescent="0.15">
      <c r="C109" s="7">
        <v>4</v>
      </c>
      <c r="D109" s="7">
        <f t="shared" si="121"/>
        <v>11.2359351982667</v>
      </c>
      <c r="E109" s="10">
        <f t="shared" si="122"/>
        <v>7.9326687013548396</v>
      </c>
      <c r="F109" s="7" t="s">
        <v>83</v>
      </c>
      <c r="G109" s="1">
        <v>5</v>
      </c>
      <c r="H109" s="9">
        <f t="shared" si="103"/>
        <v>11.2359351982667</v>
      </c>
      <c r="I109" s="9">
        <f t="shared" si="104"/>
        <v>284.38593519826668</v>
      </c>
      <c r="J109" s="9">
        <f t="shared" si="105"/>
        <v>7.1261150252503208E-2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2.2350718617737209</v>
      </c>
      <c r="O109" s="9">
        <f t="shared" si="123"/>
        <v>0.76552556947931905</v>
      </c>
      <c r="P109" s="9">
        <f t="shared" si="108"/>
        <v>5.4552232628798838E-2</v>
      </c>
      <c r="Q109" s="12">
        <f t="shared" si="109"/>
        <v>1.6365669788639649E-2</v>
      </c>
      <c r="R109" s="9">
        <f t="shared" si="110"/>
        <v>0.19436706250000002</v>
      </c>
      <c r="S109" s="13">
        <f t="shared" si="111"/>
        <v>8.4199810287505103E-2</v>
      </c>
      <c r="T109" s="2">
        <f t="shared" si="112"/>
        <v>0.01</v>
      </c>
      <c r="U109" s="14">
        <f t="shared" si="113"/>
        <v>8.4199810287505109E-4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6.3319981028750515E-3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32063.916666666668</v>
      </c>
      <c r="AX109" s="1">
        <f t="shared" si="120"/>
        <v>26439596.381250516</v>
      </c>
    </row>
    <row r="110" spans="1:50" x14ac:dyDescent="0.15">
      <c r="C110" s="7">
        <v>5</v>
      </c>
      <c r="D110" s="7">
        <f t="shared" si="121"/>
        <v>16.131979747741902</v>
      </c>
      <c r="E110" s="10">
        <f t="shared" si="122"/>
        <v>11.2359351982667</v>
      </c>
      <c r="F110" s="7" t="s">
        <v>85</v>
      </c>
      <c r="G110" s="1">
        <v>6</v>
      </c>
      <c r="H110" s="9">
        <f t="shared" si="103"/>
        <v>16.131979747741902</v>
      </c>
      <c r="I110" s="9">
        <f t="shared" si="104"/>
        <v>289.2819797477419</v>
      </c>
      <c r="J110" s="9">
        <f t="shared" si="105"/>
        <v>0.12720782937388969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1.3588635451838538</v>
      </c>
      <c r="P110" s="9">
        <f t="shared" si="108"/>
        <v>0.17285808199814651</v>
      </c>
      <c r="Q110" s="12">
        <f t="shared" si="109"/>
        <v>5.1857424599443952E-2</v>
      </c>
      <c r="R110" s="9">
        <f t="shared" si="110"/>
        <v>0.19436706250000002</v>
      </c>
      <c r="S110" s="13">
        <f t="shared" si="111"/>
        <v>0.26680150398138547</v>
      </c>
      <c r="T110" s="2">
        <f t="shared" si="112"/>
        <v>0.01</v>
      </c>
      <c r="U110" s="14">
        <f t="shared" si="113"/>
        <v>2.6680150398138546E-3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8.1580150398138547E-3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32063.916666666668</v>
      </c>
      <c r="AX110" s="1">
        <f t="shared" si="120"/>
        <v>34064227.660920061</v>
      </c>
    </row>
    <row r="111" spans="1:50" x14ac:dyDescent="0.15">
      <c r="C111" s="7">
        <v>6</v>
      </c>
      <c r="D111" s="7">
        <f t="shared" si="121"/>
        <v>19.958327808666699</v>
      </c>
      <c r="E111" s="10">
        <f t="shared" si="122"/>
        <v>16.131979747741902</v>
      </c>
      <c r="F111" s="7" t="s">
        <v>83</v>
      </c>
      <c r="G111" s="1">
        <v>7</v>
      </c>
      <c r="H111" s="9">
        <f t="shared" si="103"/>
        <v>19.958327808666699</v>
      </c>
      <c r="I111" s="9">
        <f t="shared" si="104"/>
        <v>293.10832780866667</v>
      </c>
      <c r="J111" s="9">
        <f t="shared" si="105"/>
        <v>0.19739617240730964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1.8338956715190406</v>
      </c>
      <c r="P111" s="9">
        <f t="shared" si="108"/>
        <v>0.36200398615219143</v>
      </c>
      <c r="Q111" s="12">
        <f t="shared" si="109"/>
        <v>0.10860119584565743</v>
      </c>
      <c r="R111" s="9">
        <f t="shared" si="110"/>
        <v>0.19436706250000002</v>
      </c>
      <c r="S111" s="13">
        <f t="shared" si="111"/>
        <v>0.55874279545515804</v>
      </c>
      <c r="T111" s="2">
        <f t="shared" si="112"/>
        <v>0.01</v>
      </c>
      <c r="U111" s="14">
        <f t="shared" si="113"/>
        <v>5.5874279545515809E-3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1.553742795455158E-2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32063.916666666668</v>
      </c>
      <c r="AX111" s="1">
        <f t="shared" si="120"/>
        <v>64877360.549836047</v>
      </c>
    </row>
    <row r="112" spans="1:50" x14ac:dyDescent="0.15">
      <c r="C112" s="7">
        <v>7</v>
      </c>
      <c r="D112" s="7">
        <f t="shared" si="121"/>
        <v>24.605310161612898</v>
      </c>
      <c r="E112" s="10">
        <f t="shared" si="122"/>
        <v>19.958327808666699</v>
      </c>
      <c r="F112" s="7" t="s">
        <v>83</v>
      </c>
      <c r="G112" s="1">
        <v>8</v>
      </c>
      <c r="H112" s="9">
        <f t="shared" si="103"/>
        <v>24.605310161612898</v>
      </c>
      <c r="I112" s="9">
        <f t="shared" si="104"/>
        <v>297.7553101616129</v>
      </c>
      <c r="J112" s="9">
        <f t="shared" si="105"/>
        <v>0.3315085058850834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2.1197818937001824</v>
      </c>
      <c r="P112" s="9">
        <f t="shared" si="108"/>
        <v>0.70272572838280012</v>
      </c>
      <c r="Q112" s="12">
        <f t="shared" si="109"/>
        <v>0.21081771851484002</v>
      </c>
      <c r="R112" s="9">
        <f t="shared" si="110"/>
        <v>0.19436706250000002</v>
      </c>
      <c r="S112" s="13">
        <f t="shared" si="111"/>
        <v>1.0846370563162675</v>
      </c>
      <c r="T112" s="2">
        <f t="shared" si="112"/>
        <v>0.01</v>
      </c>
      <c r="U112" s="14">
        <f t="shared" si="113"/>
        <v>1.0846370563162675E-2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2.0796370563162678E-2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32063.916666666668</v>
      </c>
      <c r="AX112" s="1">
        <f t="shared" si="120"/>
        <v>86836356.384137526</v>
      </c>
    </row>
    <row r="113" spans="1:53" x14ac:dyDescent="0.15">
      <c r="C113" s="7">
        <v>8</v>
      </c>
      <c r="D113" s="7">
        <f t="shared" si="121"/>
        <v>22.416180499677399</v>
      </c>
      <c r="E113" s="10">
        <f t="shared" si="122"/>
        <v>24.605310161612898</v>
      </c>
      <c r="F113" s="7" t="s">
        <v>83</v>
      </c>
      <c r="G113" s="1">
        <v>9</v>
      </c>
      <c r="H113" s="9">
        <f t="shared" si="103"/>
        <v>22.416180499677399</v>
      </c>
      <c r="I113" s="9">
        <f t="shared" si="104"/>
        <v>295.56618049967739</v>
      </c>
      <c r="J113" s="9">
        <f t="shared" si="105"/>
        <v>0.26020092103733228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2.0649463736507156</v>
      </c>
      <c r="P113" s="9">
        <f t="shared" si="108"/>
        <v>0.53730094831661546</v>
      </c>
      <c r="Q113" s="12">
        <f t="shared" si="109"/>
        <v>0.16119028449498463</v>
      </c>
      <c r="R113" s="9">
        <f t="shared" si="110"/>
        <v>0.19436706250000002</v>
      </c>
      <c r="S113" s="13">
        <f t="shared" si="111"/>
        <v>0.82930864119523651</v>
      </c>
      <c r="T113" s="2">
        <f t="shared" si="112"/>
        <v>0.01</v>
      </c>
      <c r="U113" s="14">
        <f t="shared" si="113"/>
        <v>8.2930864119523644E-3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1.8243086411952367E-2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32063.916666666668</v>
      </c>
      <c r="AX113" s="1">
        <f t="shared" si="120"/>
        <v>76174981.995223477</v>
      </c>
    </row>
    <row r="114" spans="1:53" x14ac:dyDescent="0.15">
      <c r="C114" s="7">
        <v>9</v>
      </c>
      <c r="D114" s="7">
        <f t="shared" si="121"/>
        <v>18.2005602043333</v>
      </c>
      <c r="E114" s="10">
        <f t="shared" si="122"/>
        <v>22.416180499677399</v>
      </c>
      <c r="F114" s="7" t="s">
        <v>83</v>
      </c>
      <c r="G114" s="1">
        <v>10</v>
      </c>
      <c r="H114" s="9">
        <f t="shared" si="103"/>
        <v>18.2005602043333</v>
      </c>
      <c r="I114" s="9">
        <f t="shared" si="104"/>
        <v>291.35056020433331</v>
      </c>
      <c r="J114" s="9">
        <f t="shared" si="105"/>
        <v>0.16154703852853361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2.1755356336674336</v>
      </c>
      <c r="P114" s="9">
        <f t="shared" si="108"/>
        <v>0.3514513388322707</v>
      </c>
      <c r="Q114" s="12">
        <f t="shared" si="109"/>
        <v>0.10543540164968121</v>
      </c>
      <c r="R114" s="9">
        <f t="shared" si="110"/>
        <v>0.19436706250000002</v>
      </c>
      <c r="S114" s="13">
        <f t="shared" si="111"/>
        <v>0.54245508623500038</v>
      </c>
      <c r="T114" s="2">
        <f t="shared" si="112"/>
        <v>0.01</v>
      </c>
      <c r="U114" s="14">
        <f t="shared" si="113"/>
        <v>5.4245508623500041E-3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1.5374550862350005E-2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32063.916666666668</v>
      </c>
      <c r="AX114" s="1">
        <f t="shared" si="120"/>
        <v>64197258.549235947</v>
      </c>
    </row>
    <row r="115" spans="1:53" x14ac:dyDescent="0.15">
      <c r="C115" s="7">
        <v>10</v>
      </c>
      <c r="D115" s="7">
        <f t="shared" si="121"/>
        <v>13.399243341290299</v>
      </c>
      <c r="E115" s="10">
        <f t="shared" si="122"/>
        <v>18.2005602043333</v>
      </c>
      <c r="F115" s="7" t="s">
        <v>83</v>
      </c>
      <c r="G115" s="1">
        <v>11</v>
      </c>
      <c r="H115" s="9">
        <f t="shared" si="103"/>
        <v>13.399243341290299</v>
      </c>
      <c r="I115" s="9">
        <f t="shared" si="104"/>
        <v>286.54924334129026</v>
      </c>
      <c r="J115" s="9">
        <f t="shared" si="105"/>
        <v>9.2280347349948541E-2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1.7328800800934048</v>
      </c>
      <c r="O115" s="9">
        <f t="shared" si="123"/>
        <v>0.73909442307509177</v>
      </c>
      <c r="P115" s="9">
        <f t="shared" si="108"/>
        <v>6.820389008577929E-2</v>
      </c>
      <c r="Q115" s="12">
        <f t="shared" si="109"/>
        <v>2.0461167025733785E-2</v>
      </c>
      <c r="R115" s="9">
        <f t="shared" si="110"/>
        <v>0.19436706250000002</v>
      </c>
      <c r="S115" s="13">
        <f t="shared" si="111"/>
        <v>0.10527075298950811</v>
      </c>
      <c r="T115" s="2">
        <f t="shared" si="112"/>
        <v>0.01</v>
      </c>
      <c r="U115" s="14">
        <f t="shared" si="113"/>
        <v>1.0527075298950811E-3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6.542707529895081E-3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32063.916666666668</v>
      </c>
      <c r="AX115" s="1">
        <f t="shared" si="120"/>
        <v>27319424.851446141</v>
      </c>
    </row>
    <row r="116" spans="1:53" x14ac:dyDescent="0.15">
      <c r="C116" s="7">
        <v>11</v>
      </c>
      <c r="D116" s="7">
        <f t="shared" si="121"/>
        <v>9.6955036406666704</v>
      </c>
      <c r="E116" s="10">
        <f t="shared" si="122"/>
        <v>13.399243341290299</v>
      </c>
      <c r="F116" s="7" t="s">
        <v>85</v>
      </c>
      <c r="G116" s="1">
        <v>12</v>
      </c>
      <c r="H116" s="9">
        <f t="shared" si="103"/>
        <v>9.6955036406666704</v>
      </c>
      <c r="I116" s="9">
        <f t="shared" si="104"/>
        <v>282.84550364066666</v>
      </c>
      <c r="J116" s="9">
        <f t="shared" si="105"/>
        <v>5.9138657811881365E-2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1.3187807413226458</v>
      </c>
      <c r="P116" s="9">
        <f t="shared" si="108"/>
        <v>7.7990922989979186E-2</v>
      </c>
      <c r="Q116" s="12">
        <f t="shared" si="109"/>
        <v>2.3397276896993755E-2</v>
      </c>
      <c r="R116" s="9">
        <f t="shared" si="110"/>
        <v>0.19436706250000002</v>
      </c>
      <c r="S116" s="13">
        <f t="shared" si="111"/>
        <v>0.12037675826372976</v>
      </c>
      <c r="T116" s="2">
        <f t="shared" si="112"/>
        <v>0.01</v>
      </c>
      <c r="U116" s="14">
        <f t="shared" si="113"/>
        <v>1.2037675826372977E-3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6.6937675826372976E-3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32063.916666666668</v>
      </c>
      <c r="AX116" s="1">
        <f t="shared" si="120"/>
        <v>27950184.172429062</v>
      </c>
      <c r="AY116" s="1">
        <f>SUM(AX105:AX116)</f>
        <v>514948294.15418625</v>
      </c>
    </row>
    <row r="117" spans="1:53" x14ac:dyDescent="0.15">
      <c r="C117" s="7">
        <v>12</v>
      </c>
      <c r="D117" s="7">
        <f t="shared" si="121"/>
        <v>6.2157309361612896</v>
      </c>
      <c r="E117" s="10">
        <f t="shared" si="122"/>
        <v>9.6955036406666704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5.7115948426774201</v>
      </c>
      <c r="E121" s="7"/>
      <c r="F121" s="7"/>
      <c r="G121" s="1">
        <v>1</v>
      </c>
      <c r="H121" s="9">
        <f t="shared" ref="H121:H132" si="124">E122</f>
        <v>5.7115948426774201</v>
      </c>
      <c r="I121" s="9">
        <f t="shared" ref="I121:I132" si="125">H121+273.15</f>
        <v>278.86159484267739</v>
      </c>
      <c r="J121" s="9">
        <f t="shared" ref="J121:J132" si="126">EXP(($C$15*(I121-$C$13))/($C$16*I121*$C$13))</f>
        <v>3.6164803145188607E-2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1.0296119455435196E-2</v>
      </c>
      <c r="Q121" s="12">
        <f t="shared" ref="Q121:Q132" si="130">P121*$B$123</f>
        <v>3.397719420293615E-3</v>
      </c>
      <c r="R121" s="9">
        <f t="shared" ref="R121:R132" si="131">L121*$B$123</f>
        <v>9.3951000000000007E-2</v>
      </c>
      <c r="S121" s="13">
        <f t="shared" ref="S121:S132" si="132">Q121/R121</f>
        <v>3.6164803145188607E-2</v>
      </c>
      <c r="T121" s="2">
        <f t="shared" ref="T121:T132" si="133">$B$122/100</f>
        <v>0.01</v>
      </c>
      <c r="U121" s="14">
        <f t="shared" ref="U121:U132" si="134">S121*T121</f>
        <v>3.6164803145188608E-4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5.8516480314518863E-3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1972.5</v>
      </c>
      <c r="AX121" s="1">
        <f t="shared" ref="AX121:AX132" si="141">AW121*10000*AV121*0.67*AU121*AT121</f>
        <v>726559.88803799532</v>
      </c>
      <c r="AZ121" s="1">
        <f t="shared" ref="AZ121:AZ132" si="142">$E$9/12</f>
        <v>746.58333333333337</v>
      </c>
      <c r="BA121" s="1">
        <f t="shared" ref="BA121:BA132" si="143">AZ121*10000*AV121*0.67*AU121*AT121</f>
        <v>275000.00156030426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4.7023047909032298</v>
      </c>
      <c r="E122" s="10">
        <f t="shared" ref="E122:E133" si="145">D121</f>
        <v>5.7115948426774201</v>
      </c>
      <c r="F122" s="7" t="s">
        <v>83</v>
      </c>
      <c r="G122" s="1">
        <v>2</v>
      </c>
      <c r="H122" s="9">
        <f t="shared" si="124"/>
        <v>4.7023047909032298</v>
      </c>
      <c r="I122" s="9">
        <f t="shared" si="125"/>
        <v>277.85230479090319</v>
      </c>
      <c r="J122" s="9">
        <f t="shared" si="126"/>
        <v>3.1856909489342784E-2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0.55910388054456484</v>
      </c>
      <c r="P122" s="9">
        <f t="shared" si="129"/>
        <v>1.7811321717648522E-2</v>
      </c>
      <c r="Q122" s="12">
        <f t="shared" si="130"/>
        <v>5.8777361668240127E-3</v>
      </c>
      <c r="R122" s="9">
        <f t="shared" si="131"/>
        <v>9.3951000000000007E-2</v>
      </c>
      <c r="S122" s="13">
        <f t="shared" si="132"/>
        <v>6.2561720118189404E-2</v>
      </c>
      <c r="T122" s="2">
        <f t="shared" si="133"/>
        <v>0.01</v>
      </c>
      <c r="U122" s="14">
        <f t="shared" si="134"/>
        <v>6.2561720118189403E-4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6.1156172011818943E-3</v>
      </c>
      <c r="AU122" s="9">
        <f t="shared" si="138"/>
        <v>28.47</v>
      </c>
      <c r="AV122" s="1">
        <f t="shared" si="139"/>
        <v>0.33</v>
      </c>
      <c r="AW122" s="1">
        <f t="shared" si="140"/>
        <v>1972.5</v>
      </c>
      <c r="AX122" s="1">
        <f t="shared" si="141"/>
        <v>759335.16935595439</v>
      </c>
      <c r="AZ122" s="1">
        <f t="shared" si="142"/>
        <v>746.58333333333337</v>
      </c>
      <c r="BA122" s="1">
        <f t="shared" si="143"/>
        <v>287405.31399493018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4.3340942198214298</v>
      </c>
      <c r="E123" s="10">
        <f t="shared" si="145"/>
        <v>4.7023047909032298</v>
      </c>
      <c r="F123" s="7" t="s">
        <v>83</v>
      </c>
      <c r="G123" s="1">
        <v>3</v>
      </c>
      <c r="H123" s="9">
        <f t="shared" si="124"/>
        <v>4.3340942198214298</v>
      </c>
      <c r="I123" s="9">
        <f t="shared" si="125"/>
        <v>277.48409421982143</v>
      </c>
      <c r="J123" s="9">
        <f t="shared" si="126"/>
        <v>3.0409454123787889E-2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0.82599255882691636</v>
      </c>
      <c r="P123" s="9">
        <f t="shared" si="129"/>
        <v>2.5117982824237283E-2</v>
      </c>
      <c r="Q123" s="12">
        <f t="shared" si="130"/>
        <v>8.2889343319983034E-3</v>
      </c>
      <c r="R123" s="9">
        <f t="shared" si="131"/>
        <v>9.3951000000000007E-2</v>
      </c>
      <c r="S123" s="13">
        <f t="shared" si="132"/>
        <v>8.8226142691384901E-2</v>
      </c>
      <c r="T123" s="2">
        <f t="shared" si="133"/>
        <v>0.01</v>
      </c>
      <c r="U123" s="14">
        <f t="shared" si="134"/>
        <v>8.8226142691384907E-4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6.3722614269138495E-3</v>
      </c>
      <c r="AU123" s="9">
        <f t="shared" si="138"/>
        <v>28.47</v>
      </c>
      <c r="AV123" s="1">
        <f t="shared" si="139"/>
        <v>0.33</v>
      </c>
      <c r="AW123" s="1">
        <f t="shared" si="140"/>
        <v>1972.5</v>
      </c>
      <c r="AX123" s="1">
        <f t="shared" si="141"/>
        <v>791200.96150735661</v>
      </c>
      <c r="AZ123" s="1">
        <f t="shared" si="142"/>
        <v>746.58333333333337</v>
      </c>
      <c r="BA123" s="1">
        <f t="shared" si="143"/>
        <v>299466.38843026658</v>
      </c>
    </row>
    <row r="124" spans="1:53" x14ac:dyDescent="0.15">
      <c r="C124" s="7">
        <v>3</v>
      </c>
      <c r="D124" s="7">
        <f t="shared" si="144"/>
        <v>7.9326687013548396</v>
      </c>
      <c r="E124" s="10">
        <f t="shared" si="145"/>
        <v>4.3340942198214298</v>
      </c>
      <c r="F124" s="7" t="s">
        <v>83</v>
      </c>
      <c r="G124" s="1">
        <v>4</v>
      </c>
      <c r="H124" s="9">
        <f t="shared" si="124"/>
        <v>7.9326687013548396</v>
      </c>
      <c r="I124" s="9">
        <f t="shared" si="125"/>
        <v>281.08266870135481</v>
      </c>
      <c r="J124" s="9">
        <f t="shared" si="126"/>
        <v>4.7655072712648586E-2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1.0855745760026789</v>
      </c>
      <c r="P124" s="9">
        <f t="shared" si="129"/>
        <v>5.173313535441032E-2</v>
      </c>
      <c r="Q124" s="12">
        <f t="shared" si="130"/>
        <v>1.7071934666955408E-2</v>
      </c>
      <c r="R124" s="9">
        <f t="shared" si="131"/>
        <v>9.3951000000000007E-2</v>
      </c>
      <c r="S124" s="13">
        <f t="shared" si="132"/>
        <v>0.18171104796069659</v>
      </c>
      <c r="T124" s="2">
        <f t="shared" si="133"/>
        <v>0.01</v>
      </c>
      <c r="U124" s="14">
        <f t="shared" si="134"/>
        <v>1.8171104796069659E-3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7.3071104796069665E-3</v>
      </c>
      <c r="AU124" s="9">
        <f t="shared" si="138"/>
        <v>28.47</v>
      </c>
      <c r="AV124" s="1">
        <f t="shared" si="139"/>
        <v>0.33</v>
      </c>
      <c r="AW124" s="1">
        <f t="shared" si="140"/>
        <v>1972.5</v>
      </c>
      <c r="AX124" s="1">
        <f t="shared" si="141"/>
        <v>907274.89818406582</v>
      </c>
      <c r="AZ124" s="1">
        <f t="shared" si="142"/>
        <v>746.58333333333337</v>
      </c>
      <c r="BA124" s="1">
        <f t="shared" si="143"/>
        <v>343399.90759742499</v>
      </c>
    </row>
    <row r="125" spans="1:53" x14ac:dyDescent="0.15">
      <c r="C125" s="7">
        <v>4</v>
      </c>
      <c r="D125" s="7">
        <f t="shared" si="144"/>
        <v>11.2359351982667</v>
      </c>
      <c r="E125" s="10">
        <f t="shared" si="145"/>
        <v>7.9326687013548396</v>
      </c>
      <c r="F125" s="7" t="s">
        <v>83</v>
      </c>
      <c r="G125" s="1">
        <v>5</v>
      </c>
      <c r="H125" s="9">
        <f t="shared" si="124"/>
        <v>11.2359351982667</v>
      </c>
      <c r="I125" s="9">
        <f t="shared" si="125"/>
        <v>284.38593519826668</v>
      </c>
      <c r="J125" s="9">
        <f t="shared" si="126"/>
        <v>7.1261150252503208E-2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0.98214936861585511</v>
      </c>
      <c r="O125" s="9">
        <f t="shared" si="146"/>
        <v>0.33639207203241339</v>
      </c>
      <c r="P125" s="9">
        <f t="shared" si="129"/>
        <v>2.3971685988852694E-2</v>
      </c>
      <c r="Q125" s="12">
        <f t="shared" si="130"/>
        <v>7.9106563763213893E-3</v>
      </c>
      <c r="R125" s="9">
        <f t="shared" si="131"/>
        <v>9.3951000000000007E-2</v>
      </c>
      <c r="S125" s="13">
        <f t="shared" si="132"/>
        <v>8.4199810287505075E-2</v>
      </c>
      <c r="T125" s="2">
        <f t="shared" si="133"/>
        <v>0.01</v>
      </c>
      <c r="U125" s="14">
        <f t="shared" si="134"/>
        <v>8.4199810287505076E-4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6.3319981028750506E-3</v>
      </c>
      <c r="AU125" s="9">
        <f t="shared" si="138"/>
        <v>28.47</v>
      </c>
      <c r="AV125" s="1">
        <f t="shared" si="139"/>
        <v>0.33</v>
      </c>
      <c r="AW125" s="1">
        <f t="shared" si="140"/>
        <v>1972.5</v>
      </c>
      <c r="AX125" s="1">
        <f t="shared" si="141"/>
        <v>786201.73461461929</v>
      </c>
      <c r="AZ125" s="1">
        <f t="shared" si="142"/>
        <v>746.58333333333337</v>
      </c>
      <c r="BA125" s="1">
        <f t="shared" si="143"/>
        <v>297574.20111585874</v>
      </c>
    </row>
    <row r="126" spans="1:53" x14ac:dyDescent="0.15">
      <c r="C126" s="7">
        <v>5</v>
      </c>
      <c r="D126" s="7">
        <f t="shared" si="144"/>
        <v>16.131979747741902</v>
      </c>
      <c r="E126" s="10">
        <f t="shared" si="145"/>
        <v>11.2359351982667</v>
      </c>
      <c r="F126" s="7" t="s">
        <v>85</v>
      </c>
      <c r="G126" s="1">
        <v>6</v>
      </c>
      <c r="H126" s="9">
        <f t="shared" si="124"/>
        <v>16.131979747741902</v>
      </c>
      <c r="I126" s="9">
        <f t="shared" si="125"/>
        <v>289.2819797477419</v>
      </c>
      <c r="J126" s="9">
        <f t="shared" si="126"/>
        <v>0.12720782937388969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0.59712038604356066</v>
      </c>
      <c r="P126" s="9">
        <f t="shared" si="129"/>
        <v>7.5958388183500411E-2</v>
      </c>
      <c r="Q126" s="12">
        <f t="shared" si="130"/>
        <v>2.5066268100555136E-2</v>
      </c>
      <c r="R126" s="9">
        <f t="shared" si="131"/>
        <v>9.3951000000000007E-2</v>
      </c>
      <c r="S126" s="13">
        <f t="shared" si="132"/>
        <v>0.26680150398138536</v>
      </c>
      <c r="T126" s="2">
        <f t="shared" si="133"/>
        <v>0.01</v>
      </c>
      <c r="U126" s="14">
        <f t="shared" si="134"/>
        <v>2.6680150398138537E-3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8.1580150398138547E-3</v>
      </c>
      <c r="AU126" s="9">
        <f t="shared" si="138"/>
        <v>28.47</v>
      </c>
      <c r="AV126" s="1">
        <f t="shared" si="139"/>
        <v>0.33</v>
      </c>
      <c r="AW126" s="1">
        <f t="shared" si="140"/>
        <v>1972.5</v>
      </c>
      <c r="AX126" s="1">
        <f t="shared" si="141"/>
        <v>1012926.0102591616</v>
      </c>
      <c r="AZ126" s="1">
        <f t="shared" si="142"/>
        <v>746.58333333333337</v>
      </c>
      <c r="BA126" s="1">
        <f t="shared" si="143"/>
        <v>383388.42948507948</v>
      </c>
    </row>
    <row r="127" spans="1:53" x14ac:dyDescent="0.15">
      <c r="C127" s="7">
        <v>6</v>
      </c>
      <c r="D127" s="7">
        <f t="shared" si="144"/>
        <v>19.958327808666699</v>
      </c>
      <c r="E127" s="10">
        <f t="shared" si="145"/>
        <v>16.131979747741902</v>
      </c>
      <c r="F127" s="7" t="s">
        <v>83</v>
      </c>
      <c r="G127" s="1">
        <v>7</v>
      </c>
      <c r="H127" s="9">
        <f t="shared" si="124"/>
        <v>19.958327808666699</v>
      </c>
      <c r="I127" s="9">
        <f t="shared" si="125"/>
        <v>293.10832780866667</v>
      </c>
      <c r="J127" s="9">
        <f t="shared" si="126"/>
        <v>0.19739617240730964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0.8058619978600603</v>
      </c>
      <c r="P127" s="9">
        <f t="shared" si="129"/>
        <v>0.15907407386608347</v>
      </c>
      <c r="Q127" s="12">
        <f t="shared" si="130"/>
        <v>5.2494444375807546E-2</v>
      </c>
      <c r="R127" s="9">
        <f t="shared" si="131"/>
        <v>9.3951000000000007E-2</v>
      </c>
      <c r="S127" s="13">
        <f t="shared" si="132"/>
        <v>0.55874279545515793</v>
      </c>
      <c r="T127" s="2">
        <f t="shared" si="133"/>
        <v>0.01</v>
      </c>
      <c r="U127" s="14">
        <f t="shared" si="134"/>
        <v>5.5874279545515791E-3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1.553742795455158E-2</v>
      </c>
      <c r="AU127" s="9">
        <f t="shared" si="138"/>
        <v>28.47</v>
      </c>
      <c r="AV127" s="1">
        <f t="shared" si="139"/>
        <v>0.33</v>
      </c>
      <c r="AW127" s="1">
        <f t="shared" si="140"/>
        <v>1972.5</v>
      </c>
      <c r="AX127" s="1">
        <f t="shared" si="141"/>
        <v>1929178.2168683284</v>
      </c>
      <c r="AZ127" s="1">
        <f t="shared" si="142"/>
        <v>746.58333333333337</v>
      </c>
      <c r="BA127" s="1">
        <f t="shared" si="143"/>
        <v>730186.2122908053</v>
      </c>
    </row>
    <row r="128" spans="1:53" x14ac:dyDescent="0.15">
      <c r="C128" s="7">
        <v>7</v>
      </c>
      <c r="D128" s="7">
        <f t="shared" si="144"/>
        <v>24.605310161612898</v>
      </c>
      <c r="E128" s="10">
        <f t="shared" si="145"/>
        <v>19.958327808666699</v>
      </c>
      <c r="F128" s="7" t="s">
        <v>83</v>
      </c>
      <c r="G128" s="1">
        <v>8</v>
      </c>
      <c r="H128" s="9">
        <f t="shared" si="124"/>
        <v>24.605310161612898</v>
      </c>
      <c r="I128" s="9">
        <f t="shared" si="125"/>
        <v>297.7553101616129</v>
      </c>
      <c r="J128" s="9">
        <f t="shared" si="126"/>
        <v>0.3315085058850834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0.93148792399397684</v>
      </c>
      <c r="P128" s="9">
        <f t="shared" si="129"/>
        <v>0.30879616993324138</v>
      </c>
      <c r="Q128" s="12">
        <f t="shared" si="130"/>
        <v>0.10190273607796967</v>
      </c>
      <c r="R128" s="9">
        <f t="shared" si="131"/>
        <v>9.3951000000000007E-2</v>
      </c>
      <c r="S128" s="13">
        <f t="shared" si="132"/>
        <v>1.0846370563162677</v>
      </c>
      <c r="T128" s="2">
        <f t="shared" si="133"/>
        <v>0.01</v>
      </c>
      <c r="U128" s="14">
        <f t="shared" si="134"/>
        <v>1.0846370563162677E-2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2.0796370563162678E-2</v>
      </c>
      <c r="AU128" s="9">
        <f t="shared" si="138"/>
        <v>28.47</v>
      </c>
      <c r="AV128" s="1">
        <f t="shared" si="139"/>
        <v>0.33</v>
      </c>
      <c r="AW128" s="1">
        <f t="shared" si="140"/>
        <v>1972.5</v>
      </c>
      <c r="AX128" s="1">
        <f t="shared" si="141"/>
        <v>2582145.8479311774</v>
      </c>
      <c r="AZ128" s="1">
        <f t="shared" si="142"/>
        <v>746.58333333333337</v>
      </c>
      <c r="BA128" s="1">
        <f t="shared" si="143"/>
        <v>977331.83994995465</v>
      </c>
    </row>
    <row r="129" spans="1:54" x14ac:dyDescent="0.15">
      <c r="C129" s="7">
        <v>8</v>
      </c>
      <c r="D129" s="7">
        <f t="shared" si="144"/>
        <v>22.416180499677399</v>
      </c>
      <c r="E129" s="10">
        <f t="shared" si="145"/>
        <v>24.605310161612898</v>
      </c>
      <c r="F129" s="7" t="s">
        <v>83</v>
      </c>
      <c r="G129" s="1">
        <v>9</v>
      </c>
      <c r="H129" s="9">
        <f t="shared" si="124"/>
        <v>22.416180499677399</v>
      </c>
      <c r="I129" s="9">
        <f t="shared" si="125"/>
        <v>295.56618049967739</v>
      </c>
      <c r="J129" s="9">
        <f t="shared" si="126"/>
        <v>0.26020092103733228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0.90739175406073547</v>
      </c>
      <c r="P129" s="9">
        <f t="shared" si="129"/>
        <v>0.23610417014828386</v>
      </c>
      <c r="Q129" s="12">
        <f t="shared" si="130"/>
        <v>7.7914376148933678E-2</v>
      </c>
      <c r="R129" s="9">
        <f t="shared" si="131"/>
        <v>9.3951000000000007E-2</v>
      </c>
      <c r="S129" s="13">
        <f t="shared" si="132"/>
        <v>0.82930864119523662</v>
      </c>
      <c r="T129" s="2">
        <f t="shared" si="133"/>
        <v>0.01</v>
      </c>
      <c r="U129" s="14">
        <f t="shared" si="134"/>
        <v>8.2930864119523662E-3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1.8243086411952367E-2</v>
      </c>
      <c r="AU129" s="9">
        <f t="shared" si="138"/>
        <v>28.47</v>
      </c>
      <c r="AV129" s="1">
        <f t="shared" si="139"/>
        <v>0.33</v>
      </c>
      <c r="AW129" s="1">
        <f t="shared" si="140"/>
        <v>1972.5</v>
      </c>
      <c r="AX129" s="1">
        <f t="shared" si="141"/>
        <v>2265121.6801990201</v>
      </c>
      <c r="AZ129" s="1">
        <f t="shared" si="142"/>
        <v>746.58333333333337</v>
      </c>
      <c r="BA129" s="1">
        <f t="shared" si="143"/>
        <v>857339.46484592429</v>
      </c>
    </row>
    <row r="130" spans="1:54" x14ac:dyDescent="0.15">
      <c r="C130" s="7">
        <v>9</v>
      </c>
      <c r="D130" s="7">
        <f t="shared" si="144"/>
        <v>18.2005602043333</v>
      </c>
      <c r="E130" s="10">
        <f t="shared" si="145"/>
        <v>22.416180499677399</v>
      </c>
      <c r="F130" s="7" t="s">
        <v>83</v>
      </c>
      <c r="G130" s="1">
        <v>10</v>
      </c>
      <c r="H130" s="9">
        <f t="shared" si="124"/>
        <v>18.2005602043333</v>
      </c>
      <c r="I130" s="9">
        <f t="shared" si="125"/>
        <v>291.35056020433331</v>
      </c>
      <c r="J130" s="9">
        <f t="shared" si="126"/>
        <v>0.16154703852853361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0.95598758391245153</v>
      </c>
      <c r="P130" s="9">
        <f t="shared" si="129"/>
        <v>0.15443696305110458</v>
      </c>
      <c r="Q130" s="12">
        <f t="shared" si="130"/>
        <v>5.0964197806864515E-2</v>
      </c>
      <c r="R130" s="9">
        <f t="shared" si="131"/>
        <v>9.3951000000000007E-2</v>
      </c>
      <c r="S130" s="13">
        <f t="shared" si="132"/>
        <v>0.54245508623500027</v>
      </c>
      <c r="T130" s="2">
        <f t="shared" si="133"/>
        <v>0.01</v>
      </c>
      <c r="U130" s="14">
        <f t="shared" si="134"/>
        <v>5.4245508623500032E-3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1.5374550862350005E-2</v>
      </c>
      <c r="AU130" s="9">
        <f t="shared" si="138"/>
        <v>28.47</v>
      </c>
      <c r="AV130" s="1">
        <f t="shared" si="139"/>
        <v>0.33</v>
      </c>
      <c r="AW130" s="1">
        <f t="shared" si="140"/>
        <v>1972.5</v>
      </c>
      <c r="AX130" s="1">
        <f t="shared" si="141"/>
        <v>1908954.8607748197</v>
      </c>
      <c r="AZ130" s="1">
        <f t="shared" si="142"/>
        <v>746.58333333333337</v>
      </c>
      <c r="BA130" s="1">
        <f t="shared" si="143"/>
        <v>722531.7531762406</v>
      </c>
    </row>
    <row r="131" spans="1:54" x14ac:dyDescent="0.15">
      <c r="C131" s="7">
        <v>10</v>
      </c>
      <c r="D131" s="7">
        <f t="shared" si="144"/>
        <v>13.399243341290299</v>
      </c>
      <c r="E131" s="10">
        <f t="shared" si="145"/>
        <v>18.2005602043333</v>
      </c>
      <c r="F131" s="7" t="s">
        <v>83</v>
      </c>
      <c r="G131" s="1">
        <v>11</v>
      </c>
      <c r="H131" s="9">
        <f t="shared" si="124"/>
        <v>13.399243341290299</v>
      </c>
      <c r="I131" s="9">
        <f t="shared" si="125"/>
        <v>286.54924334129026</v>
      </c>
      <c r="J131" s="9">
        <f t="shared" si="126"/>
        <v>9.2280347349948541E-2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0.76147308981827966</v>
      </c>
      <c r="O131" s="9">
        <f t="shared" si="146"/>
        <v>0.32477753104306728</v>
      </c>
      <c r="P131" s="9">
        <f t="shared" si="129"/>
        <v>2.9970583376112945E-2</v>
      </c>
      <c r="Q131" s="12">
        <f t="shared" si="130"/>
        <v>9.8902925141172715E-3</v>
      </c>
      <c r="R131" s="9">
        <f t="shared" si="131"/>
        <v>9.3951000000000007E-2</v>
      </c>
      <c r="S131" s="13">
        <f t="shared" si="132"/>
        <v>0.10527075298950805</v>
      </c>
      <c r="T131" s="2">
        <f t="shared" si="133"/>
        <v>0.01</v>
      </c>
      <c r="U131" s="14">
        <f t="shared" si="134"/>
        <v>1.0527075298950807E-3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6.542707529895081E-3</v>
      </c>
      <c r="AU131" s="9">
        <f t="shared" si="138"/>
        <v>28.47</v>
      </c>
      <c r="AV131" s="1">
        <f t="shared" si="139"/>
        <v>0.33</v>
      </c>
      <c r="AW131" s="1">
        <f t="shared" si="140"/>
        <v>1972.5</v>
      </c>
      <c r="AX131" s="1">
        <f t="shared" si="141"/>
        <v>812364.11090269533</v>
      </c>
      <c r="AZ131" s="1">
        <f t="shared" si="142"/>
        <v>746.58333333333337</v>
      </c>
      <c r="BA131" s="1">
        <f t="shared" si="143"/>
        <v>307476.55553769541</v>
      </c>
    </row>
    <row r="132" spans="1:54" x14ac:dyDescent="0.15">
      <c r="C132" s="7">
        <v>11</v>
      </c>
      <c r="D132" s="7">
        <f t="shared" si="144"/>
        <v>9.6955036406666704</v>
      </c>
      <c r="E132" s="10">
        <f t="shared" si="145"/>
        <v>13.399243341290299</v>
      </c>
      <c r="F132" s="7" t="s">
        <v>85</v>
      </c>
      <c r="G132" s="1">
        <v>12</v>
      </c>
      <c r="H132" s="9">
        <f t="shared" si="124"/>
        <v>9.6955036406666704</v>
      </c>
      <c r="I132" s="9">
        <f t="shared" si="125"/>
        <v>282.84550364066666</v>
      </c>
      <c r="J132" s="9">
        <f t="shared" si="126"/>
        <v>5.9138657811881365E-2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0.57950694766695443</v>
      </c>
      <c r="P132" s="9">
        <f t="shared" si="129"/>
        <v>3.4271263077683863E-2</v>
      </c>
      <c r="Q132" s="12">
        <f t="shared" si="130"/>
        <v>1.1309516815635676E-2</v>
      </c>
      <c r="R132" s="9">
        <f t="shared" si="131"/>
        <v>9.3951000000000007E-2</v>
      </c>
      <c r="S132" s="13">
        <f t="shared" si="132"/>
        <v>0.12037675826372976</v>
      </c>
      <c r="T132" s="2">
        <f t="shared" si="133"/>
        <v>0.01</v>
      </c>
      <c r="U132" s="14">
        <f t="shared" si="134"/>
        <v>1.2037675826372977E-3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6.6937675826372976E-3</v>
      </c>
      <c r="AU132" s="9">
        <f t="shared" si="138"/>
        <v>28.47</v>
      </c>
      <c r="AV132" s="1">
        <f t="shared" si="139"/>
        <v>0.33</v>
      </c>
      <c r="AW132" s="1">
        <f t="shared" si="140"/>
        <v>1972.5</v>
      </c>
      <c r="AX132" s="1">
        <f t="shared" si="141"/>
        <v>831120.22446548706</v>
      </c>
      <c r="AY132" s="1">
        <f>SUM(AX121:AX132)</f>
        <v>15312383.60310068</v>
      </c>
      <c r="AZ132" s="1">
        <f t="shared" si="142"/>
        <v>746.58333333333337</v>
      </c>
      <c r="BA132" s="1">
        <f t="shared" si="143"/>
        <v>314575.66924318974</v>
      </c>
      <c r="BB132" s="1">
        <f>SUM(BA121:BA132)</f>
        <v>5795675.7372276736</v>
      </c>
    </row>
    <row r="133" spans="1:54" x14ac:dyDescent="0.15">
      <c r="C133" s="7">
        <v>12</v>
      </c>
      <c r="D133" s="7">
        <f t="shared" si="144"/>
        <v>6.2157309361612896</v>
      </c>
      <c r="E133" s="10">
        <f t="shared" si="145"/>
        <v>9.6955036406666704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5.7115948426774201</v>
      </c>
      <c r="E136" s="7"/>
      <c r="F136" s="7"/>
      <c r="G136" s="1">
        <v>1</v>
      </c>
      <c r="H136" s="9">
        <f t="shared" ref="H136:H147" si="147">E137</f>
        <v>5.7115948426774201</v>
      </c>
      <c r="I136" s="9">
        <f t="shared" ref="I136:I147" si="148">H136+273.15</f>
        <v>278.86159484267739</v>
      </c>
      <c r="J136" s="9">
        <f t="shared" ref="J136:J147" si="149">EXP(($C$15*(I136-$C$13))/($C$16*I136*$C$13))</f>
        <v>3.6164803145188607E-2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2.7450818484015527E-2</v>
      </c>
      <c r="Q136" s="12">
        <f t="shared" ref="Q136:Q147" si="153">P136*$B$138</f>
        <v>7.1372128058440377E-3</v>
      </c>
      <c r="R136" s="9">
        <f t="shared" ref="R136:R147" si="154">L136*$B$138</f>
        <v>0.19735245833333334</v>
      </c>
      <c r="S136" s="13">
        <f t="shared" ref="S136:S147" si="155">Q136/R136</f>
        <v>3.6164803145188613E-2</v>
      </c>
      <c r="T136" s="2">
        <f t="shared" ref="T136:T147" si="156">$B$137/100</f>
        <v>0.01</v>
      </c>
      <c r="U136" s="14">
        <f t="shared" ref="U136:U147" si="157">S136*T136</f>
        <v>3.6164803145188613E-4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5.8516480314518863E-3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4.7023047909032298</v>
      </c>
      <c r="E137" s="10">
        <f t="shared" ref="E137:E148" si="166">D136</f>
        <v>5.7115948426774201</v>
      </c>
      <c r="F137" s="7" t="s">
        <v>83</v>
      </c>
      <c r="G137" s="1">
        <v>2</v>
      </c>
      <c r="H137" s="9">
        <f t="shared" si="147"/>
        <v>4.7023047909032298</v>
      </c>
      <c r="I137" s="9">
        <f t="shared" si="148"/>
        <v>277.85230479090319</v>
      </c>
      <c r="J137" s="9">
        <f t="shared" si="149"/>
        <v>3.1856909489342784E-2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1.490645014849318</v>
      </c>
      <c r="P137" s="9">
        <f t="shared" si="152"/>
        <v>4.7487343318794756E-2</v>
      </c>
      <c r="Q137" s="12">
        <f t="shared" si="153"/>
        <v>1.2346709262886637E-2</v>
      </c>
      <c r="R137" s="9">
        <f t="shared" si="154"/>
        <v>0.19735245833333334</v>
      </c>
      <c r="S137" s="13">
        <f t="shared" si="155"/>
        <v>6.2561720118189404E-2</v>
      </c>
      <c r="T137" s="2">
        <f t="shared" si="156"/>
        <v>0.01</v>
      </c>
      <c r="U137" s="14">
        <f t="shared" si="157"/>
        <v>6.2561720118189403E-4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6.1156172011818943E-3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4.3340942198214298</v>
      </c>
      <c r="E138" s="10">
        <f t="shared" si="166"/>
        <v>4.7023047909032298</v>
      </c>
      <c r="F138" s="7" t="s">
        <v>83</v>
      </c>
      <c r="G138" s="1">
        <v>3</v>
      </c>
      <c r="H138" s="9">
        <f t="shared" si="147"/>
        <v>4.3340942198214298</v>
      </c>
      <c r="I138" s="9">
        <f t="shared" si="148"/>
        <v>277.48409421982143</v>
      </c>
      <c r="J138" s="9">
        <f t="shared" si="149"/>
        <v>3.0409454123787889E-2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2.2022055881971903</v>
      </c>
      <c r="P138" s="9">
        <f t="shared" si="152"/>
        <v>6.6967869805431776E-2</v>
      </c>
      <c r="Q138" s="12">
        <f t="shared" si="153"/>
        <v>1.7411646149412263E-2</v>
      </c>
      <c r="R138" s="9">
        <f t="shared" si="154"/>
        <v>0.19735245833333334</v>
      </c>
      <c r="S138" s="13">
        <f t="shared" si="155"/>
        <v>8.8226142691384915E-2</v>
      </c>
      <c r="T138" s="2">
        <f t="shared" si="156"/>
        <v>0.01</v>
      </c>
      <c r="U138" s="14">
        <f t="shared" si="157"/>
        <v>8.8226142691384918E-4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6.3722614269138495E-3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7.9326687013548396</v>
      </c>
      <c r="E139" s="10">
        <f t="shared" si="166"/>
        <v>4.3340942198214298</v>
      </c>
      <c r="F139" s="7" t="s">
        <v>83</v>
      </c>
      <c r="G139" s="1">
        <v>4</v>
      </c>
      <c r="H139" s="9">
        <f t="shared" si="147"/>
        <v>7.9326687013548396</v>
      </c>
      <c r="I139" s="9">
        <f t="shared" si="148"/>
        <v>281.08266870135481</v>
      </c>
      <c r="J139" s="9">
        <f t="shared" si="149"/>
        <v>4.7655072712648586E-2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2.8942856350584254</v>
      </c>
      <c r="P139" s="9">
        <f t="shared" si="152"/>
        <v>0.13792739238988355</v>
      </c>
      <c r="Q139" s="12">
        <f t="shared" si="153"/>
        <v>3.5861122021369728E-2</v>
      </c>
      <c r="R139" s="9">
        <f t="shared" si="154"/>
        <v>0.19735245833333334</v>
      </c>
      <c r="S139" s="13">
        <f t="shared" si="155"/>
        <v>0.18171104796069668</v>
      </c>
      <c r="T139" s="2">
        <f t="shared" si="156"/>
        <v>0.01</v>
      </c>
      <c r="U139" s="14">
        <f t="shared" si="157"/>
        <v>1.8171104796069668E-3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7.3071104796069665E-3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11.2359351982667</v>
      </c>
      <c r="E140" s="10">
        <f t="shared" si="166"/>
        <v>7.9326687013548396</v>
      </c>
      <c r="F140" s="7" t="s">
        <v>83</v>
      </c>
      <c r="G140" s="1">
        <v>5</v>
      </c>
      <c r="H140" s="9">
        <f t="shared" si="147"/>
        <v>11.2359351982667</v>
      </c>
      <c r="I140" s="9">
        <f t="shared" si="148"/>
        <v>284.38593519826668</v>
      </c>
      <c r="J140" s="9">
        <f t="shared" si="149"/>
        <v>7.1261150252503208E-2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3.5154061593352086</v>
      </c>
      <c r="P140" s="9">
        <f t="shared" si="152"/>
        <v>0.25051188651896156</v>
      </c>
      <c r="Q140" s="12">
        <f t="shared" si="153"/>
        <v>6.5133090494930004E-2</v>
      </c>
      <c r="R140" s="9">
        <f t="shared" si="154"/>
        <v>0.19735245833333334</v>
      </c>
      <c r="S140" s="13">
        <f t="shared" si="155"/>
        <v>0.33003435095254069</v>
      </c>
      <c r="T140" s="2">
        <f t="shared" si="156"/>
        <v>0.01</v>
      </c>
      <c r="U140" s="14">
        <f t="shared" si="157"/>
        <v>3.300343509525407E-3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8.7903435095254071E-3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16.131979747741902</v>
      </c>
      <c r="E141" s="10">
        <f t="shared" si="166"/>
        <v>11.2359351982667</v>
      </c>
      <c r="F141" s="7" t="s">
        <v>85</v>
      </c>
      <c r="G141" s="1">
        <v>6</v>
      </c>
      <c r="H141" s="9">
        <f t="shared" si="147"/>
        <v>16.131979747741902</v>
      </c>
      <c r="I141" s="9">
        <f t="shared" si="148"/>
        <v>289.2819797477419</v>
      </c>
      <c r="J141" s="9">
        <f t="shared" si="149"/>
        <v>0.12720782937388969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4.0239421894829137</v>
      </c>
      <c r="P141" s="9">
        <f t="shared" si="152"/>
        <v>0.51187695145013856</v>
      </c>
      <c r="Q141" s="12">
        <f t="shared" si="153"/>
        <v>0.13308800737703602</v>
      </c>
      <c r="R141" s="9">
        <f t="shared" si="154"/>
        <v>0.19735245833333334</v>
      </c>
      <c r="S141" s="13">
        <f t="shared" si="155"/>
        <v>0.67436711202374267</v>
      </c>
      <c r="T141" s="2">
        <f t="shared" si="156"/>
        <v>0.01</v>
      </c>
      <c r="U141" s="14">
        <f t="shared" si="157"/>
        <v>6.7436711202374265E-3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1.2233671120237426E-2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19.958327808666699</v>
      </c>
      <c r="E142" s="10">
        <f t="shared" si="166"/>
        <v>16.131979747741902</v>
      </c>
      <c r="F142" s="7" t="s">
        <v>83</v>
      </c>
      <c r="G142" s="1">
        <v>7</v>
      </c>
      <c r="H142" s="9">
        <f t="shared" si="147"/>
        <v>19.958327808666699</v>
      </c>
      <c r="I142" s="9">
        <f t="shared" si="148"/>
        <v>293.10832780866667</v>
      </c>
      <c r="J142" s="9">
        <f t="shared" si="149"/>
        <v>0.19739617240730964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4.2711131546994423</v>
      </c>
      <c r="P142" s="9">
        <f t="shared" si="152"/>
        <v>0.84310138865617923</v>
      </c>
      <c r="Q142" s="12">
        <f t="shared" si="153"/>
        <v>0.21920636105060662</v>
      </c>
      <c r="R142" s="9">
        <f t="shared" si="154"/>
        <v>0.19735245833333334</v>
      </c>
      <c r="S142" s="13">
        <f t="shared" si="155"/>
        <v>1.1107353964669722</v>
      </c>
      <c r="T142" s="2">
        <f t="shared" si="156"/>
        <v>0.01</v>
      </c>
      <c r="U142" s="14">
        <f t="shared" si="157"/>
        <v>1.1107353964669721E-2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2.105735396466972E-2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24.605310161612898</v>
      </c>
      <c r="E143" s="10">
        <f t="shared" si="166"/>
        <v>19.958327808666699</v>
      </c>
      <c r="F143" s="7" t="s">
        <v>83</v>
      </c>
      <c r="G143" s="1">
        <v>8</v>
      </c>
      <c r="H143" s="9">
        <f t="shared" si="147"/>
        <v>24.605310161612898</v>
      </c>
      <c r="I143" s="9">
        <f t="shared" si="148"/>
        <v>297.7553101616129</v>
      </c>
      <c r="J143" s="9">
        <f t="shared" si="149"/>
        <v>0.3315085058850834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4.18705968270993</v>
      </c>
      <c r="P143" s="9">
        <f t="shared" si="152"/>
        <v>1.3880458994668403</v>
      </c>
      <c r="Q143" s="12">
        <f t="shared" si="153"/>
        <v>0.36089193386137852</v>
      </c>
      <c r="R143" s="9">
        <f t="shared" si="154"/>
        <v>0.19735245833333334</v>
      </c>
      <c r="S143" s="13">
        <f t="shared" si="155"/>
        <v>1.828667030090007</v>
      </c>
      <c r="T143" s="2">
        <f t="shared" si="156"/>
        <v>0.01</v>
      </c>
      <c r="U143" s="14">
        <f t="shared" si="157"/>
        <v>1.828667030090007E-2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2.8236670300900071E-2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22.416180499677399</v>
      </c>
      <c r="E144" s="10">
        <f t="shared" si="166"/>
        <v>24.605310161612898</v>
      </c>
      <c r="F144" s="7" t="s">
        <v>83</v>
      </c>
      <c r="G144" s="1">
        <v>9</v>
      </c>
      <c r="H144" s="9">
        <f t="shared" si="147"/>
        <v>22.416180499677399</v>
      </c>
      <c r="I144" s="9">
        <f t="shared" si="148"/>
        <v>295.56618049967739</v>
      </c>
      <c r="J144" s="9">
        <f t="shared" si="149"/>
        <v>0.26020092103733228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3.5580616999097563</v>
      </c>
      <c r="P144" s="9">
        <f t="shared" si="152"/>
        <v>0.9258109314241747</v>
      </c>
      <c r="Q144" s="12">
        <f t="shared" si="153"/>
        <v>0.24071084217028543</v>
      </c>
      <c r="R144" s="9">
        <f t="shared" si="154"/>
        <v>0.19735245833333334</v>
      </c>
      <c r="S144" s="13">
        <f t="shared" si="155"/>
        <v>1.2197002469749765</v>
      </c>
      <c r="T144" s="2">
        <f t="shared" si="156"/>
        <v>0.01</v>
      </c>
      <c r="U144" s="14">
        <f t="shared" si="157"/>
        <v>1.2197002469749765E-2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2.2147002469749766E-2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18.2005602043333</v>
      </c>
      <c r="E145" s="10">
        <f t="shared" si="166"/>
        <v>22.416180499677399</v>
      </c>
      <c r="F145" s="7" t="s">
        <v>83</v>
      </c>
      <c r="G145" s="1">
        <v>10</v>
      </c>
      <c r="H145" s="9">
        <f t="shared" si="147"/>
        <v>18.2005602043333</v>
      </c>
      <c r="I145" s="9">
        <f t="shared" si="148"/>
        <v>291.35056020433331</v>
      </c>
      <c r="J145" s="9">
        <f t="shared" si="149"/>
        <v>0.16154703852853361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3.3912986851522486</v>
      </c>
      <c r="P145" s="9">
        <f t="shared" si="152"/>
        <v>0.54785425935205567</v>
      </c>
      <c r="Q145" s="12">
        <f t="shared" si="153"/>
        <v>0.14244210743153449</v>
      </c>
      <c r="R145" s="9">
        <f t="shared" si="154"/>
        <v>0.19735245833333334</v>
      </c>
      <c r="S145" s="13">
        <f t="shared" si="155"/>
        <v>0.72176505240662436</v>
      </c>
      <c r="T145" s="2">
        <f t="shared" si="156"/>
        <v>0.01</v>
      </c>
      <c r="U145" s="14">
        <f t="shared" si="157"/>
        <v>7.2176505240662435E-3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1.7167650524066245E-2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13.399243341290299</v>
      </c>
      <c r="E146" s="10">
        <f t="shared" si="166"/>
        <v>18.2005602043333</v>
      </c>
      <c r="F146" s="7" t="s">
        <v>83</v>
      </c>
      <c r="G146" s="1">
        <v>11</v>
      </c>
      <c r="H146" s="9">
        <f t="shared" si="147"/>
        <v>13.399243341290299</v>
      </c>
      <c r="I146" s="9">
        <f t="shared" si="148"/>
        <v>286.54924334129026</v>
      </c>
      <c r="J146" s="9">
        <f t="shared" si="149"/>
        <v>9.2280347349948541E-2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3.60249234246686</v>
      </c>
      <c r="P146" s="9">
        <f t="shared" si="152"/>
        <v>0.3324392446883716</v>
      </c>
      <c r="Q146" s="12">
        <f t="shared" si="153"/>
        <v>8.6434203618976621E-2</v>
      </c>
      <c r="R146" s="9">
        <f t="shared" si="154"/>
        <v>0.19735245833333334</v>
      </c>
      <c r="S146" s="13">
        <f t="shared" si="155"/>
        <v>0.43796872027298006</v>
      </c>
      <c r="T146" s="2">
        <f t="shared" si="156"/>
        <v>0.01</v>
      </c>
      <c r="U146" s="14">
        <f t="shared" si="157"/>
        <v>4.379687202729801E-3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9.8696872027298002E-3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9.6955036406666704</v>
      </c>
      <c r="E147" s="10">
        <f t="shared" si="166"/>
        <v>13.399243341290299</v>
      </c>
      <c r="F147" s="7" t="s">
        <v>85</v>
      </c>
      <c r="G147" s="1">
        <v>12</v>
      </c>
      <c r="H147" s="9">
        <f t="shared" si="147"/>
        <v>9.6955036406666704</v>
      </c>
      <c r="I147" s="9">
        <f t="shared" si="148"/>
        <v>282.84550364066666</v>
      </c>
      <c r="J147" s="9">
        <f t="shared" si="149"/>
        <v>5.9138657811881365E-2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4.0291010144451551</v>
      </c>
      <c r="P147" s="9">
        <f t="shared" si="152"/>
        <v>0.23827562618277612</v>
      </c>
      <c r="Q147" s="12">
        <f t="shared" si="153"/>
        <v>6.195166280752179E-2</v>
      </c>
      <c r="R147" s="9">
        <f t="shared" si="154"/>
        <v>0.19735245833333334</v>
      </c>
      <c r="S147" s="13">
        <f t="shared" si="155"/>
        <v>0.31391381354309683</v>
      </c>
      <c r="T147" s="2">
        <f t="shared" si="156"/>
        <v>0.01</v>
      </c>
      <c r="U147" s="14">
        <f t="shared" si="157"/>
        <v>3.1391381354309682E-3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8.62913813543097E-3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6.2157309361612896</v>
      </c>
      <c r="E148" s="10">
        <f t="shared" si="166"/>
        <v>9.6955036406666704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736612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12991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123909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714157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18193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2150864.2374151479</v>
      </c>
      <c r="J13" s="6" t="s">
        <v>37</v>
      </c>
      <c r="K13" s="6">
        <f>I13/(10000*1000)</f>
        <v>0.21508642374151479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1.86519820496774</v>
      </c>
      <c r="E26" s="7"/>
      <c r="F26" s="7"/>
      <c r="G26" s="1">
        <v>1</v>
      </c>
      <c r="H26" s="9">
        <f t="shared" ref="H26:H37" si="0">E27</f>
        <v>1.86519820496774</v>
      </c>
      <c r="I26" s="9">
        <f t="shared" ref="I26:I37" si="1">H26+273.15</f>
        <v>275.0151982049677</v>
      </c>
      <c r="J26" s="9">
        <f t="shared" ref="J26:J37" si="2">EXP(($C$15*(I26-$C$13))/($C$16*I26*$C$13))</f>
        <v>2.2192268483315108E-2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0.89949911593767684</v>
      </c>
      <c r="Q26" s="12">
        <f t="shared" ref="Q26:Q37" si="6">P26*$B$28</f>
        <v>8.9949911593767695E-2</v>
      </c>
      <c r="R26" s="9">
        <f t="shared" ref="R26:R37" si="7">L26*$B$28</f>
        <v>4.0532094166666672</v>
      </c>
      <c r="S26" s="13">
        <f t="shared" ref="S26:S37" si="8">Q26/R26</f>
        <v>2.2192268483315108E-2</v>
      </c>
      <c r="T26" s="2">
        <f t="shared" ref="T26:T37" si="9">$B$27/100</f>
        <v>0.34</v>
      </c>
      <c r="U26" s="14">
        <f t="shared" ref="U26:U37" si="10">S26*T26</f>
        <v>7.5453712843271369E-3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2.0445371284327135E-2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-0.46056522638709702</v>
      </c>
      <c r="E27" s="10">
        <f t="shared" ref="E27:E38" si="18">D26</f>
        <v>1.86519820496774</v>
      </c>
      <c r="F27" s="7" t="s">
        <v>83</v>
      </c>
      <c r="G27" s="1">
        <v>2</v>
      </c>
      <c r="H27" s="9">
        <f t="shared" si="0"/>
        <v>-0.46056522638709702</v>
      </c>
      <c r="I27" s="9">
        <f t="shared" si="1"/>
        <v>272.6894347736129</v>
      </c>
      <c r="J27" s="9">
        <f t="shared" si="2"/>
        <v>1.6408166675118515E-2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80.164689217395662</v>
      </c>
      <c r="P27" s="9">
        <f t="shared" si="5"/>
        <v>1.315355582138104</v>
      </c>
      <c r="Q27" s="12">
        <f t="shared" si="6"/>
        <v>0.13153555821381041</v>
      </c>
      <c r="R27" s="9">
        <f t="shared" si="7"/>
        <v>4.0532094166666672</v>
      </c>
      <c r="S27" s="13">
        <f t="shared" si="8"/>
        <v>3.2452198910063818E-2</v>
      </c>
      <c r="T27" s="2">
        <f t="shared" si="9"/>
        <v>0.34</v>
      </c>
      <c r="U27" s="14">
        <f t="shared" si="10"/>
        <v>1.1033747629421699E-2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2.3933747629421701E-2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0.13580776250000001</v>
      </c>
      <c r="E28" s="10">
        <f t="shared" si="18"/>
        <v>-0.46056522638709702</v>
      </c>
      <c r="F28" s="7" t="s">
        <v>83</v>
      </c>
      <c r="G28" s="1">
        <v>3</v>
      </c>
      <c r="H28" s="9">
        <f t="shared" si="0"/>
        <v>0.13580776250000001</v>
      </c>
      <c r="I28" s="9">
        <f t="shared" si="1"/>
        <v>273.28580776249999</v>
      </c>
      <c r="J28" s="9">
        <f t="shared" si="2"/>
        <v>1.7737819773117322E-2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119.38142780192422</v>
      </c>
      <c r="P28" s="9">
        <f t="shared" si="5"/>
        <v>2.1175662506079496</v>
      </c>
      <c r="Q28" s="12">
        <f t="shared" si="6"/>
        <v>0.21175662506079496</v>
      </c>
      <c r="R28" s="9">
        <f t="shared" si="7"/>
        <v>4.0532094166666672</v>
      </c>
      <c r="S28" s="13">
        <f t="shared" si="8"/>
        <v>5.2244185605130222E-2</v>
      </c>
      <c r="T28" s="2">
        <f t="shared" si="9"/>
        <v>0.34</v>
      </c>
      <c r="U28" s="14">
        <f t="shared" si="10"/>
        <v>1.7763023105744277E-2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3.0663023105744279E-2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4.2499917189032299</v>
      </c>
      <c r="E29" s="10">
        <f t="shared" si="18"/>
        <v>0.13580776250000001</v>
      </c>
      <c r="F29" s="7" t="s">
        <v>83</v>
      </c>
      <c r="G29" s="1">
        <v>4</v>
      </c>
      <c r="H29" s="9">
        <f t="shared" si="0"/>
        <v>4.2499917189032299</v>
      </c>
      <c r="I29" s="9">
        <f t="shared" si="1"/>
        <v>277.39999171890321</v>
      </c>
      <c r="J29" s="9">
        <f t="shared" si="2"/>
        <v>3.0087658087704701E-2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157.79595571798293</v>
      </c>
      <c r="P29" s="9">
        <f t="shared" si="5"/>
        <v>4.7477107632652622</v>
      </c>
      <c r="Q29" s="12">
        <f t="shared" si="6"/>
        <v>0.47477107632652626</v>
      </c>
      <c r="R29" s="9">
        <f t="shared" si="7"/>
        <v>4.0532094166666672</v>
      </c>
      <c r="S29" s="13">
        <f t="shared" si="8"/>
        <v>0.11713460310594434</v>
      </c>
      <c r="T29" s="2">
        <f t="shared" si="9"/>
        <v>0.34</v>
      </c>
      <c r="U29" s="14">
        <f t="shared" si="10"/>
        <v>3.9825765056021076E-2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5.2725765056021077E-2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6.7634719689000002</v>
      </c>
      <c r="E30" s="10">
        <f t="shared" si="18"/>
        <v>4.2499917189032299</v>
      </c>
      <c r="F30" s="7" t="s">
        <v>83</v>
      </c>
      <c r="G30" s="1">
        <v>5</v>
      </c>
      <c r="H30" s="9">
        <f t="shared" si="0"/>
        <v>6.7634719689000002</v>
      </c>
      <c r="I30" s="9">
        <f t="shared" si="1"/>
        <v>279.91347196889996</v>
      </c>
      <c r="J30" s="9">
        <f t="shared" si="2"/>
        <v>4.1235385518930391E-2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145.39583270698179</v>
      </c>
      <c r="O30" s="9">
        <f t="shared" si="19"/>
        <v>48.184506414402534</v>
      </c>
      <c r="P30" s="9">
        <f t="shared" si="5"/>
        <v>1.9869066980372627</v>
      </c>
      <c r="Q30" s="12">
        <f t="shared" si="6"/>
        <v>0.19869066980372629</v>
      </c>
      <c r="R30" s="9">
        <f t="shared" si="7"/>
        <v>4.0532094166666672</v>
      </c>
      <c r="S30" s="13">
        <f t="shared" si="8"/>
        <v>4.9020578356182787E-2</v>
      </c>
      <c r="T30" s="2">
        <f t="shared" si="9"/>
        <v>0.34</v>
      </c>
      <c r="U30" s="14">
        <f t="shared" si="10"/>
        <v>1.666699664110215E-2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2.9566996641102149E-2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11.0819994947742</v>
      </c>
      <c r="E31" s="10">
        <f t="shared" si="18"/>
        <v>6.7634719689000002</v>
      </c>
      <c r="F31" s="7" t="s">
        <v>85</v>
      </c>
      <c r="G31" s="1">
        <v>6</v>
      </c>
      <c r="H31" s="9">
        <f t="shared" si="0"/>
        <v>11.0819994947742</v>
      </c>
      <c r="I31" s="9">
        <f t="shared" si="1"/>
        <v>284.23199949477419</v>
      </c>
      <c r="J31" s="9">
        <f t="shared" si="2"/>
        <v>6.9951948478006371E-2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86.729693883031942</v>
      </c>
      <c r="P31" s="9">
        <f t="shared" si="5"/>
        <v>6.0669110780191149</v>
      </c>
      <c r="Q31" s="12">
        <f t="shared" si="6"/>
        <v>0.60669110780191149</v>
      </c>
      <c r="R31" s="9">
        <f t="shared" si="7"/>
        <v>4.0532094166666672</v>
      </c>
      <c r="S31" s="13">
        <f t="shared" si="8"/>
        <v>0.14968165851663551</v>
      </c>
      <c r="T31" s="2">
        <f t="shared" si="9"/>
        <v>0.34</v>
      </c>
      <c r="U31" s="14">
        <f t="shared" si="10"/>
        <v>5.0891763895656077E-2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6.3791763895656078E-2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14.886168014000001</v>
      </c>
      <c r="E32" s="10">
        <f t="shared" si="18"/>
        <v>11.0819994947742</v>
      </c>
      <c r="F32" s="7" t="s">
        <v>83</v>
      </c>
      <c r="G32" s="1">
        <v>7</v>
      </c>
      <c r="H32" s="9">
        <f t="shared" si="0"/>
        <v>14.886168014000001</v>
      </c>
      <c r="I32" s="9">
        <f t="shared" si="1"/>
        <v>288.036168014</v>
      </c>
      <c r="J32" s="9">
        <f t="shared" si="2"/>
        <v>0.10997387643802865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121.19487697167949</v>
      </c>
      <c r="P32" s="9">
        <f t="shared" si="5"/>
        <v>13.328270425005565</v>
      </c>
      <c r="Q32" s="12">
        <f t="shared" si="6"/>
        <v>1.3328270425005566</v>
      </c>
      <c r="R32" s="9">
        <f t="shared" si="7"/>
        <v>4.0532094166666672</v>
      </c>
      <c r="S32" s="13">
        <f t="shared" si="8"/>
        <v>0.3288325140615766</v>
      </c>
      <c r="T32" s="2">
        <f t="shared" si="9"/>
        <v>0.34</v>
      </c>
      <c r="U32" s="14">
        <f t="shared" si="10"/>
        <v>0.11180305478093605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0.13745305478093606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16.893700219032301</v>
      </c>
      <c r="E33" s="10">
        <f t="shared" si="18"/>
        <v>14.886168014000001</v>
      </c>
      <c r="F33" s="7" t="s">
        <v>83</v>
      </c>
      <c r="G33" s="1">
        <v>8</v>
      </c>
      <c r="H33" s="9">
        <f t="shared" si="0"/>
        <v>16.893700219032301</v>
      </c>
      <c r="I33" s="9">
        <f t="shared" si="1"/>
        <v>290.0437002190323</v>
      </c>
      <c r="J33" s="9">
        <f t="shared" si="2"/>
        <v>0.13896428692035684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148.39870071334059</v>
      </c>
      <c r="P33" s="9">
        <f t="shared" si="5"/>
        <v>20.622119624536825</v>
      </c>
      <c r="Q33" s="12">
        <f t="shared" si="6"/>
        <v>2.0622119624536825</v>
      </c>
      <c r="R33" s="9">
        <f t="shared" si="7"/>
        <v>4.0532094166666672</v>
      </c>
      <c r="S33" s="13">
        <f t="shared" si="8"/>
        <v>0.50878495297428572</v>
      </c>
      <c r="T33" s="2">
        <f t="shared" si="9"/>
        <v>0.34</v>
      </c>
      <c r="U33" s="14">
        <f t="shared" si="10"/>
        <v>0.17298688401125717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0.19863688401125718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19.106194870645201</v>
      </c>
      <c r="E34" s="10">
        <f t="shared" si="18"/>
        <v>16.893700219032301</v>
      </c>
      <c r="F34" s="7" t="s">
        <v>83</v>
      </c>
      <c r="G34" s="1">
        <v>9</v>
      </c>
      <c r="H34" s="9">
        <f t="shared" si="0"/>
        <v>19.106194870645201</v>
      </c>
      <c r="I34" s="9">
        <f t="shared" si="1"/>
        <v>292.25619487064517</v>
      </c>
      <c r="J34" s="9">
        <f t="shared" si="2"/>
        <v>0.17917369304943009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168.30867525547043</v>
      </c>
      <c r="P34" s="9">
        <f t="shared" si="5"/>
        <v>30.156486917779869</v>
      </c>
      <c r="Q34" s="12">
        <f t="shared" si="6"/>
        <v>3.015648691777987</v>
      </c>
      <c r="R34" s="9">
        <f t="shared" si="7"/>
        <v>4.0532094166666672</v>
      </c>
      <c r="S34" s="13">
        <f t="shared" si="8"/>
        <v>0.74401502162156641</v>
      </c>
      <c r="T34" s="2">
        <f t="shared" si="9"/>
        <v>0.34</v>
      </c>
      <c r="U34" s="14">
        <f t="shared" si="10"/>
        <v>0.2529651073513326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0.2786151073513326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13.6674454919333</v>
      </c>
      <c r="E35" s="10">
        <f t="shared" si="18"/>
        <v>19.106194870645201</v>
      </c>
      <c r="F35" s="7" t="s">
        <v>83</v>
      </c>
      <c r="G35" s="1">
        <v>10</v>
      </c>
      <c r="H35" s="9">
        <f t="shared" si="0"/>
        <v>13.6674454919333</v>
      </c>
      <c r="I35" s="9">
        <f t="shared" si="1"/>
        <v>286.81744549193326</v>
      </c>
      <c r="J35" s="9">
        <f t="shared" si="2"/>
        <v>9.5259552004189438E-2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178.68428250435724</v>
      </c>
      <c r="P35" s="9">
        <f t="shared" si="5"/>
        <v>17.021384701555096</v>
      </c>
      <c r="Q35" s="12">
        <f t="shared" si="6"/>
        <v>1.7021384701555098</v>
      </c>
      <c r="R35" s="9">
        <f t="shared" si="7"/>
        <v>4.0532094166666672</v>
      </c>
      <c r="S35" s="13">
        <f t="shared" si="8"/>
        <v>0.4199483163037101</v>
      </c>
      <c r="T35" s="2">
        <f t="shared" si="9"/>
        <v>0.34</v>
      </c>
      <c r="U35" s="14">
        <f t="shared" si="10"/>
        <v>0.14278242754326145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0.16843242754326146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5.6598024302258096</v>
      </c>
      <c r="E36" s="10">
        <f t="shared" si="18"/>
        <v>13.6674454919333</v>
      </c>
      <c r="F36" s="7" t="s">
        <v>83</v>
      </c>
      <c r="G36" s="1">
        <v>11</v>
      </c>
      <c r="H36" s="9">
        <f t="shared" si="0"/>
        <v>5.6598024302258096</v>
      </c>
      <c r="I36" s="9">
        <f t="shared" si="1"/>
        <v>278.80980243022577</v>
      </c>
      <c r="J36" s="9">
        <f t="shared" si="2"/>
        <v>3.5930992875552355E-2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153.57975291266203</v>
      </c>
      <c r="O36" s="9">
        <f t="shared" si="19"/>
        <v>48.615239056806786</v>
      </c>
      <c r="P36" s="9">
        <f t="shared" si="5"/>
        <v>1.7467938081933991</v>
      </c>
      <c r="Q36" s="12">
        <f t="shared" si="6"/>
        <v>0.17467938081933992</v>
      </c>
      <c r="R36" s="9">
        <f t="shared" si="7"/>
        <v>4.0532094166666672</v>
      </c>
      <c r="S36" s="13">
        <f t="shared" si="8"/>
        <v>4.3096559506909243E-2</v>
      </c>
      <c r="T36" s="2">
        <f t="shared" si="9"/>
        <v>0.34</v>
      </c>
      <c r="U36" s="14">
        <f t="shared" si="10"/>
        <v>1.4652830232349144E-2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2.7552830232349144E-2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4.6325196405</v>
      </c>
      <c r="E37" s="10">
        <f t="shared" si="18"/>
        <v>5.6598024302258096</v>
      </c>
      <c r="F37" s="7" t="s">
        <v>85</v>
      </c>
      <c r="G37" s="1">
        <v>12</v>
      </c>
      <c r="H37" s="9">
        <f t="shared" si="0"/>
        <v>4.6325196405</v>
      </c>
      <c r="I37" s="9">
        <f t="shared" si="1"/>
        <v>277.78251964049997</v>
      </c>
      <c r="J37" s="9">
        <f t="shared" si="2"/>
        <v>3.1577685173540211E-2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87.400539415280051</v>
      </c>
      <c r="P37" s="9">
        <f t="shared" si="5"/>
        <v>2.7599067176533056</v>
      </c>
      <c r="Q37" s="12">
        <f t="shared" si="6"/>
        <v>0.2759906717653306</v>
      </c>
      <c r="R37" s="9">
        <f t="shared" si="7"/>
        <v>4.0532094166666672</v>
      </c>
      <c r="S37" s="13">
        <f t="shared" si="8"/>
        <v>6.8091885563688323E-2</v>
      </c>
      <c r="T37" s="2">
        <f t="shared" si="9"/>
        <v>0.34</v>
      </c>
      <c r="U37" s="14">
        <f t="shared" si="10"/>
        <v>2.3151241091654031E-2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3.6051241091654029E-2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2.5114489039032302</v>
      </c>
      <c r="E38" s="10">
        <f t="shared" si="18"/>
        <v>4.6325196405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1.86519820496774</v>
      </c>
      <c r="E42" s="7"/>
      <c r="F42" s="7"/>
      <c r="G42" s="1">
        <v>1</v>
      </c>
      <c r="H42" s="9">
        <f t="shared" ref="H42:H53" si="20">E43</f>
        <v>1.86519820496774</v>
      </c>
      <c r="I42" s="9">
        <f t="shared" ref="I42:I53" si="21">H42+273.15</f>
        <v>275.0151982049677</v>
      </c>
      <c r="J42" s="9">
        <f t="shared" ref="J42:J53" si="22">EXP(($C$15*(I42-$C$13))/($C$16*I42*$C$13))</f>
        <v>2.2192268483315108E-2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1.3061537019211149</v>
      </c>
      <c r="Q42" s="12">
        <f t="shared" ref="Q42:Q53" si="26">P42*$B$44</f>
        <v>0.31347688846106758</v>
      </c>
      <c r="R42" s="9">
        <f t="shared" ref="R42:R53" si="27">L42*$B$44</f>
        <v>14.125500000000001</v>
      </c>
      <c r="S42" s="13">
        <f t="shared" ref="S42:S53" si="28">Q42/R42</f>
        <v>2.2192268483315108E-2</v>
      </c>
      <c r="T42" s="2">
        <f t="shared" ref="T42:T53" si="29">$B$43/100</f>
        <v>0.43</v>
      </c>
      <c r="U42" s="14">
        <f t="shared" ref="U42:U53" si="30">S42*T42</f>
        <v>9.5426754478254959E-3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1.7962675447825496E-2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61384.333333333336</v>
      </c>
      <c r="AU42" s="1">
        <f t="shared" ref="AU42:AU53" si="38">AT42*10000*AS42*0.67*AR42*AQ42</f>
        <v>242682658.14595518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-0.46056522638709702</v>
      </c>
      <c r="E43" s="10">
        <f t="shared" ref="E43:E54" si="40">D42</f>
        <v>1.86519820496774</v>
      </c>
      <c r="F43" s="7" t="s">
        <v>83</v>
      </c>
      <c r="G43" s="1">
        <v>2</v>
      </c>
      <c r="H43" s="9">
        <f t="shared" si="20"/>
        <v>-0.46056522638709702</v>
      </c>
      <c r="I43" s="9">
        <f t="shared" si="21"/>
        <v>272.6894347736129</v>
      </c>
      <c r="J43" s="9">
        <f t="shared" si="22"/>
        <v>1.6408166675118515E-2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116.40634629807889</v>
      </c>
      <c r="P43" s="9">
        <f t="shared" si="25"/>
        <v>1.9100147321004435</v>
      </c>
      <c r="Q43" s="12">
        <f t="shared" si="26"/>
        <v>0.45840353570410641</v>
      </c>
      <c r="R43" s="9">
        <f t="shared" si="27"/>
        <v>14.125500000000001</v>
      </c>
      <c r="S43" s="13">
        <f t="shared" si="28"/>
        <v>3.2452198910063811E-2</v>
      </c>
      <c r="T43" s="2">
        <f t="shared" si="29"/>
        <v>0.43</v>
      </c>
      <c r="U43" s="14">
        <f t="shared" si="30"/>
        <v>1.3954445531327438E-2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2.2374445531327437E-2</v>
      </c>
      <c r="AR43" s="9">
        <f t="shared" si="35"/>
        <v>136.875</v>
      </c>
      <c r="AS43" s="1">
        <f t="shared" si="36"/>
        <v>0.24</v>
      </c>
      <c r="AT43" s="1">
        <f t="shared" si="37"/>
        <v>61384.333333333336</v>
      </c>
      <c r="AU43" s="1">
        <f t="shared" si="38"/>
        <v>302287369.82172418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0.13580776250000001</v>
      </c>
      <c r="E44" s="10">
        <f t="shared" si="40"/>
        <v>-0.46056522638709702</v>
      </c>
      <c r="F44" s="7" t="s">
        <v>83</v>
      </c>
      <c r="G44" s="1">
        <v>3</v>
      </c>
      <c r="H44" s="9">
        <f t="shared" si="20"/>
        <v>0.13580776250000001</v>
      </c>
      <c r="I44" s="9">
        <f t="shared" si="21"/>
        <v>273.28580776249999</v>
      </c>
      <c r="J44" s="9">
        <f t="shared" si="22"/>
        <v>1.7737819773117322E-2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173.35258156597845</v>
      </c>
      <c r="P44" s="9">
        <f t="shared" si="25"/>
        <v>3.0748968490219459</v>
      </c>
      <c r="Q44" s="12">
        <f t="shared" si="26"/>
        <v>0.73797524376526702</v>
      </c>
      <c r="R44" s="9">
        <f t="shared" si="27"/>
        <v>14.125500000000001</v>
      </c>
      <c r="S44" s="13">
        <f t="shared" si="28"/>
        <v>5.2244185605130222E-2</v>
      </c>
      <c r="T44" s="2">
        <f t="shared" si="29"/>
        <v>0.43</v>
      </c>
      <c r="U44" s="14">
        <f t="shared" si="30"/>
        <v>2.2464999810205995E-2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3.0884999810205996E-2</v>
      </c>
      <c r="AR44" s="9">
        <f t="shared" si="35"/>
        <v>136.875</v>
      </c>
      <c r="AS44" s="1">
        <f t="shared" si="36"/>
        <v>0.24</v>
      </c>
      <c r="AT44" s="1">
        <f t="shared" si="37"/>
        <v>61384.333333333336</v>
      </c>
      <c r="AU44" s="1">
        <f t="shared" si="38"/>
        <v>417268233.37363493</v>
      </c>
    </row>
    <row r="45" spans="1:48" x14ac:dyDescent="0.15">
      <c r="C45" s="7">
        <v>3</v>
      </c>
      <c r="D45" s="7">
        <f t="shared" si="39"/>
        <v>4.2499917189032299</v>
      </c>
      <c r="E45" s="10">
        <f t="shared" si="40"/>
        <v>0.13580776250000001</v>
      </c>
      <c r="F45" s="7" t="s">
        <v>83</v>
      </c>
      <c r="G45" s="1">
        <v>4</v>
      </c>
      <c r="H45" s="9">
        <f t="shared" si="20"/>
        <v>4.2499917189032299</v>
      </c>
      <c r="I45" s="9">
        <f t="shared" si="21"/>
        <v>277.39999171890321</v>
      </c>
      <c r="J45" s="9">
        <f t="shared" si="22"/>
        <v>3.0087658087704701E-2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229.13393471695653</v>
      </c>
      <c r="P45" s="9">
        <f t="shared" si="25"/>
        <v>6.8941034840542379</v>
      </c>
      <c r="Q45" s="12">
        <f t="shared" si="26"/>
        <v>1.6545848361730171</v>
      </c>
      <c r="R45" s="9">
        <f t="shared" si="27"/>
        <v>14.125500000000001</v>
      </c>
      <c r="S45" s="13">
        <f t="shared" si="28"/>
        <v>0.11713460310594435</v>
      </c>
      <c r="T45" s="2">
        <f t="shared" si="29"/>
        <v>0.43</v>
      </c>
      <c r="U45" s="14">
        <f t="shared" si="30"/>
        <v>5.0367879335556073E-2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5.878787933555607E-2</v>
      </c>
      <c r="AR45" s="9">
        <f t="shared" si="35"/>
        <v>136.875</v>
      </c>
      <c r="AS45" s="1">
        <f t="shared" si="36"/>
        <v>0.24</v>
      </c>
      <c r="AT45" s="1">
        <f t="shared" si="37"/>
        <v>61384.333333333336</v>
      </c>
      <c r="AU45" s="1">
        <f t="shared" si="38"/>
        <v>794246874.04478538</v>
      </c>
    </row>
    <row r="46" spans="1:48" x14ac:dyDescent="0.15">
      <c r="C46" s="7">
        <v>4</v>
      </c>
      <c r="D46" s="7">
        <f t="shared" si="39"/>
        <v>6.7634719689000002</v>
      </c>
      <c r="E46" s="10">
        <f t="shared" si="40"/>
        <v>4.2499917189032299</v>
      </c>
      <c r="F46" s="7" t="s">
        <v>83</v>
      </c>
      <c r="G46" s="1">
        <v>5</v>
      </c>
      <c r="H46" s="9">
        <f t="shared" si="20"/>
        <v>6.7634719689000002</v>
      </c>
      <c r="I46" s="9">
        <f t="shared" si="21"/>
        <v>279.91347196889996</v>
      </c>
      <c r="J46" s="9">
        <f t="shared" si="22"/>
        <v>4.1235385518930391E-2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211.12783967125722</v>
      </c>
      <c r="O46" s="9">
        <f t="shared" si="41"/>
        <v>69.968241561645073</v>
      </c>
      <c r="P46" s="9">
        <f t="shared" si="25"/>
        <v>2.8851674148760829</v>
      </c>
      <c r="Q46" s="12">
        <f t="shared" si="26"/>
        <v>0.69244017957025983</v>
      </c>
      <c r="R46" s="9">
        <f t="shared" si="27"/>
        <v>14.125500000000001</v>
      </c>
      <c r="S46" s="13">
        <f t="shared" si="28"/>
        <v>4.9020578356182773E-2</v>
      </c>
      <c r="T46" s="2">
        <f t="shared" si="29"/>
        <v>0.43</v>
      </c>
      <c r="U46" s="14">
        <f t="shared" si="30"/>
        <v>2.1078848693158594E-2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2.9498848693158594E-2</v>
      </c>
      <c r="AR46" s="9">
        <f t="shared" si="35"/>
        <v>136.875</v>
      </c>
      <c r="AS46" s="1">
        <f t="shared" si="36"/>
        <v>0.24</v>
      </c>
      <c r="AT46" s="1">
        <f t="shared" si="37"/>
        <v>61384.333333333336</v>
      </c>
      <c r="AU46" s="1">
        <f t="shared" si="38"/>
        <v>398540798.32899791</v>
      </c>
    </row>
    <row r="47" spans="1:48" x14ac:dyDescent="0.15">
      <c r="C47" s="7">
        <v>5</v>
      </c>
      <c r="D47" s="7">
        <f t="shared" si="39"/>
        <v>11.0819994947742</v>
      </c>
      <c r="E47" s="10">
        <f t="shared" si="40"/>
        <v>6.7634719689000002</v>
      </c>
      <c r="F47" s="7" t="s">
        <v>85</v>
      </c>
      <c r="G47" s="1">
        <v>6</v>
      </c>
      <c r="H47" s="9">
        <f t="shared" si="20"/>
        <v>11.0819994947742</v>
      </c>
      <c r="I47" s="9">
        <f t="shared" si="21"/>
        <v>284.23199949477419</v>
      </c>
      <c r="J47" s="9">
        <f t="shared" si="22"/>
        <v>6.9951948478006371E-2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125.93932414676898</v>
      </c>
      <c r="P47" s="9">
        <f t="shared" si="25"/>
        <v>8.8097011140697266</v>
      </c>
      <c r="Q47" s="12">
        <f t="shared" si="26"/>
        <v>2.1143282673767345</v>
      </c>
      <c r="R47" s="9">
        <f t="shared" si="27"/>
        <v>14.125500000000001</v>
      </c>
      <c r="S47" s="13">
        <f t="shared" si="28"/>
        <v>0.14968165851663548</v>
      </c>
      <c r="T47" s="2">
        <f t="shared" si="29"/>
        <v>0.43</v>
      </c>
      <c r="U47" s="14">
        <f t="shared" si="30"/>
        <v>6.4363113162153249E-2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7.278311316215326E-2</v>
      </c>
      <c r="AR47" s="9">
        <f t="shared" si="35"/>
        <v>136.875</v>
      </c>
      <c r="AS47" s="1">
        <f t="shared" si="36"/>
        <v>0.24</v>
      </c>
      <c r="AT47" s="1">
        <f t="shared" si="37"/>
        <v>61384.333333333336</v>
      </c>
      <c r="AU47" s="1">
        <f t="shared" si="38"/>
        <v>983327869.03787541</v>
      </c>
    </row>
    <row r="48" spans="1:48" x14ac:dyDescent="0.15">
      <c r="C48" s="7">
        <v>6</v>
      </c>
      <c r="D48" s="7">
        <f t="shared" si="39"/>
        <v>14.886168014000001</v>
      </c>
      <c r="E48" s="10">
        <f t="shared" si="40"/>
        <v>11.0819994947742</v>
      </c>
      <c r="F48" s="7" t="s">
        <v>83</v>
      </c>
      <c r="G48" s="1">
        <v>7</v>
      </c>
      <c r="H48" s="9">
        <f t="shared" si="20"/>
        <v>14.886168014000001</v>
      </c>
      <c r="I48" s="9">
        <f t="shared" si="21"/>
        <v>288.036168014</v>
      </c>
      <c r="J48" s="9">
        <f t="shared" si="22"/>
        <v>0.10997387643802865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175.98587303269926</v>
      </c>
      <c r="P48" s="9">
        <f t="shared" si="25"/>
        <v>19.353848655736666</v>
      </c>
      <c r="Q48" s="12">
        <f t="shared" si="26"/>
        <v>4.6449236773767995</v>
      </c>
      <c r="R48" s="9">
        <f t="shared" si="27"/>
        <v>14.125500000000001</v>
      </c>
      <c r="S48" s="13">
        <f t="shared" si="28"/>
        <v>0.32883251406157654</v>
      </c>
      <c r="T48" s="2">
        <f t="shared" si="29"/>
        <v>0.43</v>
      </c>
      <c r="U48" s="14">
        <f t="shared" si="30"/>
        <v>0.14139798104647791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0.15699798104647789</v>
      </c>
      <c r="AR48" s="9">
        <f t="shared" si="35"/>
        <v>136.875</v>
      </c>
      <c r="AS48" s="1">
        <f t="shared" si="36"/>
        <v>0.24</v>
      </c>
      <c r="AT48" s="1">
        <f t="shared" si="37"/>
        <v>61384.333333333336</v>
      </c>
      <c r="AU48" s="1">
        <f t="shared" si="38"/>
        <v>2121103143.825932</v>
      </c>
    </row>
    <row r="49" spans="1:48" x14ac:dyDescent="0.15">
      <c r="C49" s="7">
        <v>7</v>
      </c>
      <c r="D49" s="7">
        <f t="shared" si="39"/>
        <v>16.893700219032301</v>
      </c>
      <c r="E49" s="10">
        <f t="shared" si="40"/>
        <v>14.886168014000001</v>
      </c>
      <c r="F49" s="7" t="s">
        <v>83</v>
      </c>
      <c r="G49" s="1">
        <v>8</v>
      </c>
      <c r="H49" s="9">
        <f t="shared" si="20"/>
        <v>16.893700219032301</v>
      </c>
      <c r="I49" s="9">
        <f t="shared" si="21"/>
        <v>290.0437002190323</v>
      </c>
      <c r="J49" s="9">
        <f t="shared" si="22"/>
        <v>0.13896428692035684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215.48827437696258</v>
      </c>
      <c r="P49" s="9">
        <f t="shared" si="25"/>
        <v>29.945174388492806</v>
      </c>
      <c r="Q49" s="12">
        <f t="shared" si="26"/>
        <v>7.1868418532382732</v>
      </c>
      <c r="R49" s="9">
        <f t="shared" si="27"/>
        <v>14.125500000000001</v>
      </c>
      <c r="S49" s="13">
        <f t="shared" si="28"/>
        <v>0.50878495297428572</v>
      </c>
      <c r="T49" s="2">
        <f t="shared" si="29"/>
        <v>0.43</v>
      </c>
      <c r="U49" s="14">
        <f t="shared" si="30"/>
        <v>0.21877752977894285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0.23437752977894283</v>
      </c>
      <c r="AR49" s="9">
        <f t="shared" si="35"/>
        <v>136.875</v>
      </c>
      <c r="AS49" s="1">
        <f t="shared" si="36"/>
        <v>0.24</v>
      </c>
      <c r="AT49" s="1">
        <f t="shared" si="37"/>
        <v>61384.333333333336</v>
      </c>
      <c r="AU49" s="1">
        <f t="shared" si="38"/>
        <v>3166530626.3339653</v>
      </c>
    </row>
    <row r="50" spans="1:48" x14ac:dyDescent="0.15">
      <c r="C50" s="7">
        <v>8</v>
      </c>
      <c r="D50" s="7">
        <f t="shared" si="39"/>
        <v>19.106194870645201</v>
      </c>
      <c r="E50" s="10">
        <f t="shared" si="40"/>
        <v>16.893700219032301</v>
      </c>
      <c r="F50" s="7" t="s">
        <v>83</v>
      </c>
      <c r="G50" s="1">
        <v>9</v>
      </c>
      <c r="H50" s="9">
        <f t="shared" si="20"/>
        <v>19.106194870645201</v>
      </c>
      <c r="I50" s="9">
        <f t="shared" si="21"/>
        <v>292.25619487064517</v>
      </c>
      <c r="J50" s="9">
        <f t="shared" si="22"/>
        <v>0.17917369304943009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244.39934998846977</v>
      </c>
      <c r="P50" s="9">
        <f t="shared" si="25"/>
        <v>43.789934116314321</v>
      </c>
      <c r="Q50" s="12">
        <f t="shared" si="26"/>
        <v>10.509584187915436</v>
      </c>
      <c r="R50" s="9">
        <f t="shared" si="27"/>
        <v>14.125500000000001</v>
      </c>
      <c r="S50" s="13">
        <f t="shared" si="28"/>
        <v>0.74401502162156641</v>
      </c>
      <c r="T50" s="2">
        <f t="shared" si="29"/>
        <v>0.43</v>
      </c>
      <c r="U50" s="14">
        <f t="shared" si="30"/>
        <v>0.31992645929727354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0.33552645929727354</v>
      </c>
      <c r="AR50" s="9">
        <f t="shared" si="35"/>
        <v>136.875</v>
      </c>
      <c r="AS50" s="1">
        <f t="shared" si="36"/>
        <v>0.24</v>
      </c>
      <c r="AT50" s="1">
        <f t="shared" si="37"/>
        <v>61384.333333333336</v>
      </c>
      <c r="AU50" s="1">
        <f t="shared" si="38"/>
        <v>4533091590.7863941</v>
      </c>
    </row>
    <row r="51" spans="1:48" x14ac:dyDescent="0.15">
      <c r="C51" s="7">
        <v>9</v>
      </c>
      <c r="D51" s="7">
        <f t="shared" si="39"/>
        <v>13.6674454919333</v>
      </c>
      <c r="E51" s="10">
        <f t="shared" si="40"/>
        <v>19.106194870645201</v>
      </c>
      <c r="F51" s="7" t="s">
        <v>83</v>
      </c>
      <c r="G51" s="1">
        <v>10</v>
      </c>
      <c r="H51" s="9">
        <f t="shared" si="20"/>
        <v>13.6674454919333</v>
      </c>
      <c r="I51" s="9">
        <f t="shared" si="21"/>
        <v>286.81744549193326</v>
      </c>
      <c r="J51" s="9">
        <f t="shared" si="22"/>
        <v>9.5259552004189438E-2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259.46566587215545</v>
      </c>
      <c r="P51" s="9">
        <f t="shared" si="25"/>
        <v>24.716583091450232</v>
      </c>
      <c r="Q51" s="12">
        <f t="shared" si="26"/>
        <v>5.9319799419480557</v>
      </c>
      <c r="R51" s="9">
        <f t="shared" si="27"/>
        <v>14.125500000000001</v>
      </c>
      <c r="S51" s="13">
        <f t="shared" si="28"/>
        <v>0.41994831630370999</v>
      </c>
      <c r="T51" s="2">
        <f t="shared" si="29"/>
        <v>0.43</v>
      </c>
      <c r="U51" s="14">
        <f t="shared" si="30"/>
        <v>0.1805777760105953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0.19617777601059527</v>
      </c>
      <c r="AR51" s="9">
        <f t="shared" si="35"/>
        <v>136.875</v>
      </c>
      <c r="AS51" s="1">
        <f t="shared" si="36"/>
        <v>0.24</v>
      </c>
      <c r="AT51" s="1">
        <f t="shared" si="37"/>
        <v>61384.333333333336</v>
      </c>
      <c r="AU51" s="1">
        <f t="shared" si="38"/>
        <v>2650437251.9393511</v>
      </c>
    </row>
    <row r="52" spans="1:48" x14ac:dyDescent="0.15">
      <c r="C52" s="7">
        <v>10</v>
      </c>
      <c r="D52" s="7">
        <f t="shared" si="39"/>
        <v>5.6598024302258096</v>
      </c>
      <c r="E52" s="10">
        <f t="shared" si="40"/>
        <v>13.6674454919333</v>
      </c>
      <c r="F52" s="7" t="s">
        <v>83</v>
      </c>
      <c r="G52" s="1">
        <v>11</v>
      </c>
      <c r="H52" s="9">
        <f t="shared" si="20"/>
        <v>5.6598024302258096</v>
      </c>
      <c r="I52" s="9">
        <f t="shared" si="21"/>
        <v>278.80980243022577</v>
      </c>
      <c r="J52" s="9">
        <f t="shared" si="22"/>
        <v>3.5930992875552355E-2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223.01162864166997</v>
      </c>
      <c r="O52" s="9">
        <f t="shared" si="41"/>
        <v>70.593704139035253</v>
      </c>
      <c r="P52" s="9">
        <f t="shared" si="25"/>
        <v>2.5365018804785264</v>
      </c>
      <c r="Q52" s="12">
        <f t="shared" si="26"/>
        <v>0.60876045131484635</v>
      </c>
      <c r="R52" s="9">
        <f t="shared" si="27"/>
        <v>14.125500000000001</v>
      </c>
      <c r="S52" s="13">
        <f t="shared" si="28"/>
        <v>4.3096559506909229E-2</v>
      </c>
      <c r="T52" s="2">
        <f t="shared" si="29"/>
        <v>0.43</v>
      </c>
      <c r="U52" s="14">
        <f t="shared" si="30"/>
        <v>1.853152058797097E-2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2.695152058797097E-2</v>
      </c>
      <c r="AR52" s="9">
        <f t="shared" si="35"/>
        <v>136.875</v>
      </c>
      <c r="AS52" s="1">
        <f t="shared" si="36"/>
        <v>0.24</v>
      </c>
      <c r="AT52" s="1">
        <f t="shared" si="37"/>
        <v>61384.333333333336</v>
      </c>
      <c r="AU52" s="1">
        <f t="shared" si="38"/>
        <v>364125415.3014285</v>
      </c>
    </row>
    <row r="53" spans="1:48" x14ac:dyDescent="0.15">
      <c r="C53" s="7">
        <v>11</v>
      </c>
      <c r="D53" s="7">
        <f t="shared" si="39"/>
        <v>4.6325196405</v>
      </c>
      <c r="E53" s="10">
        <f t="shared" si="40"/>
        <v>5.6598024302258096</v>
      </c>
      <c r="F53" s="7" t="s">
        <v>85</v>
      </c>
      <c r="G53" s="1">
        <v>12</v>
      </c>
      <c r="H53" s="9">
        <f t="shared" si="20"/>
        <v>4.6325196405</v>
      </c>
      <c r="I53" s="9">
        <f t="shared" si="21"/>
        <v>277.78251964049997</v>
      </c>
      <c r="J53" s="9">
        <f t="shared" si="22"/>
        <v>3.1577685173540211E-2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126.91345225855672</v>
      </c>
      <c r="P53" s="9">
        <f t="shared" si="25"/>
        <v>4.0076330397078301</v>
      </c>
      <c r="Q53" s="12">
        <f t="shared" si="26"/>
        <v>0.96183192952987917</v>
      </c>
      <c r="R53" s="9">
        <f t="shared" si="27"/>
        <v>14.125500000000001</v>
      </c>
      <c r="S53" s="13">
        <f t="shared" si="28"/>
        <v>6.8091885563688309E-2</v>
      </c>
      <c r="T53" s="2">
        <f t="shared" si="29"/>
        <v>0.43</v>
      </c>
      <c r="U53" s="14">
        <f t="shared" si="30"/>
        <v>2.9279510792385971E-2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3.7699510792385968E-2</v>
      </c>
      <c r="AR53" s="9">
        <f t="shared" si="35"/>
        <v>136.875</v>
      </c>
      <c r="AS53" s="1">
        <f t="shared" si="36"/>
        <v>0.24</v>
      </c>
      <c r="AT53" s="1">
        <f t="shared" si="37"/>
        <v>61384.333333333336</v>
      </c>
      <c r="AU53" s="1">
        <f t="shared" si="38"/>
        <v>509334899.27336532</v>
      </c>
      <c r="AV53" s="1">
        <f>SUM(AU42:AU53)</f>
        <v>16482976730.213408</v>
      </c>
    </row>
    <row r="54" spans="1:48" x14ac:dyDescent="0.15">
      <c r="C54" s="7">
        <v>12</v>
      </c>
      <c r="D54" s="7">
        <f t="shared" si="39"/>
        <v>2.5114489039032302</v>
      </c>
      <c r="E54" s="10">
        <f t="shared" si="40"/>
        <v>4.6325196405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1.86519820496774</v>
      </c>
      <c r="E58" s="7"/>
      <c r="F58" s="7"/>
      <c r="G58" s="1">
        <v>1</v>
      </c>
      <c r="H58" s="9">
        <f t="shared" ref="H58:H69" si="42">E59</f>
        <v>1.86519820496774</v>
      </c>
      <c r="I58" s="9">
        <f t="shared" ref="I58:I69" si="43">H58+273.15</f>
        <v>275.0151982049677</v>
      </c>
      <c r="J58" s="9">
        <f t="shared" ref="J58:J69" si="44">EXP(($C$15*(I58-$C$13))/($C$16*I58*$C$13))</f>
        <v>2.2192268483315108E-2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2.2140486523520705E-3</v>
      </c>
      <c r="Q58" s="12">
        <f t="shared" ref="Q58:Q69" si="48">P58*$B$60</f>
        <v>4.2066924394689343E-4</v>
      </c>
      <c r="R58" s="9">
        <f t="shared" ref="R58:R69" si="49">L58*$B$60</f>
        <v>1.8955666666666669E-2</v>
      </c>
      <c r="S58" s="13">
        <f t="shared" ref="S58:S69" si="50">Q58/R58</f>
        <v>2.2192268483315104E-2</v>
      </c>
      <c r="T58" s="2">
        <f t="shared" ref="T58:T69" si="51">$B$59/100</f>
        <v>0.01</v>
      </c>
      <c r="U58" s="14">
        <f t="shared" ref="U58:U69" si="52">S58*T58</f>
        <v>2.2192268483315104E-4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1.2221922684833152E-2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10325.75</v>
      </c>
      <c r="AU58" s="1">
        <f t="shared" ref="AU58:AU69" si="59">AT58*10000*AS58*0.67*AR58*AQ58</f>
        <v>1602784.0201560871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-0.46056522638709702</v>
      </c>
      <c r="E59" s="10">
        <f t="shared" ref="E59:E70" si="61">D58</f>
        <v>1.86519820496774</v>
      </c>
      <c r="F59" s="7" t="s">
        <v>83</v>
      </c>
      <c r="G59" s="1">
        <v>2</v>
      </c>
      <c r="H59" s="9">
        <f t="shared" si="42"/>
        <v>-0.46056522638709702</v>
      </c>
      <c r="I59" s="9">
        <f t="shared" si="43"/>
        <v>272.6894347736129</v>
      </c>
      <c r="J59" s="9">
        <f t="shared" si="44"/>
        <v>1.6408166675118515E-2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0.19731928468098128</v>
      </c>
      <c r="P59" s="9">
        <f t="shared" si="47"/>
        <v>3.2376477112607003E-3</v>
      </c>
      <c r="Q59" s="12">
        <f t="shared" si="48"/>
        <v>6.151530651395331E-4</v>
      </c>
      <c r="R59" s="9">
        <f t="shared" si="49"/>
        <v>1.8955666666666669E-2</v>
      </c>
      <c r="S59" s="13">
        <f t="shared" si="50"/>
        <v>3.2452198910063818E-2</v>
      </c>
      <c r="T59" s="2">
        <f t="shared" si="51"/>
        <v>0.01</v>
      </c>
      <c r="U59" s="14">
        <f t="shared" si="52"/>
        <v>3.2452198910063818E-4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1.2324521989100638E-2</v>
      </c>
      <c r="AR59" s="9">
        <f t="shared" si="56"/>
        <v>9.9766666666666666</v>
      </c>
      <c r="AS59" s="1">
        <f t="shared" si="57"/>
        <v>0.19</v>
      </c>
      <c r="AT59" s="1">
        <f t="shared" si="58"/>
        <v>10325.75</v>
      </c>
      <c r="AU59" s="1">
        <f t="shared" si="59"/>
        <v>1616238.9019778422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0.13580776250000001</v>
      </c>
      <c r="E60" s="10">
        <f t="shared" si="61"/>
        <v>-0.46056522638709702</v>
      </c>
      <c r="F60" s="7" t="s">
        <v>83</v>
      </c>
      <c r="G60" s="1">
        <v>3</v>
      </c>
      <c r="H60" s="9">
        <f t="shared" si="42"/>
        <v>0.13580776250000001</v>
      </c>
      <c r="I60" s="9">
        <f t="shared" si="43"/>
        <v>273.28580776249999</v>
      </c>
      <c r="J60" s="9">
        <f t="shared" si="44"/>
        <v>1.7737819773117322E-2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0.2938483036363872</v>
      </c>
      <c r="P60" s="9">
        <f t="shared" si="47"/>
        <v>5.2122282505384912E-3</v>
      </c>
      <c r="Q60" s="12">
        <f t="shared" si="48"/>
        <v>9.9032336760231337E-4</v>
      </c>
      <c r="R60" s="9">
        <f t="shared" si="49"/>
        <v>1.8955666666666669E-2</v>
      </c>
      <c r="S60" s="13">
        <f t="shared" si="50"/>
        <v>5.2244185605130208E-2</v>
      </c>
      <c r="T60" s="2">
        <f t="shared" si="51"/>
        <v>0.01</v>
      </c>
      <c r="U60" s="14">
        <f t="shared" si="52"/>
        <v>5.2244185605130212E-4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1.2522441856051302E-2</v>
      </c>
      <c r="AR60" s="9">
        <f t="shared" si="56"/>
        <v>9.9766666666666666</v>
      </c>
      <c r="AS60" s="1">
        <f t="shared" si="57"/>
        <v>0.19</v>
      </c>
      <c r="AT60" s="1">
        <f t="shared" si="58"/>
        <v>10325.75</v>
      </c>
      <c r="AU60" s="1">
        <f t="shared" si="59"/>
        <v>1642194.1308072309</v>
      </c>
    </row>
    <row r="61" spans="1:48" x14ac:dyDescent="0.15">
      <c r="C61" s="7">
        <v>3</v>
      </c>
      <c r="D61" s="7">
        <f t="shared" si="60"/>
        <v>4.2499917189032299</v>
      </c>
      <c r="E61" s="10">
        <f t="shared" si="61"/>
        <v>0.13580776250000001</v>
      </c>
      <c r="F61" s="7" t="s">
        <v>83</v>
      </c>
      <c r="G61" s="1">
        <v>4</v>
      </c>
      <c r="H61" s="9">
        <f t="shared" si="42"/>
        <v>4.2499917189032299</v>
      </c>
      <c r="I61" s="9">
        <f t="shared" si="43"/>
        <v>277.39999171890321</v>
      </c>
      <c r="J61" s="9">
        <f t="shared" si="44"/>
        <v>3.0087658087704701E-2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0.3884027420525154</v>
      </c>
      <c r="P61" s="9">
        <f t="shared" si="47"/>
        <v>1.1686128903203048E-2</v>
      </c>
      <c r="Q61" s="12">
        <f t="shared" si="48"/>
        <v>2.2203644916085792E-3</v>
      </c>
      <c r="R61" s="9">
        <f t="shared" si="49"/>
        <v>1.8955666666666669E-2</v>
      </c>
      <c r="S61" s="13">
        <f t="shared" si="50"/>
        <v>0.11713460310594434</v>
      </c>
      <c r="T61" s="2">
        <f t="shared" si="51"/>
        <v>0.01</v>
      </c>
      <c r="U61" s="14">
        <f t="shared" si="52"/>
        <v>1.1713460310594434E-3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1.3171346031059444E-2</v>
      </c>
      <c r="AR61" s="9">
        <f t="shared" si="56"/>
        <v>9.9766666666666666</v>
      </c>
      <c r="AS61" s="1">
        <f t="shared" si="57"/>
        <v>0.19</v>
      </c>
      <c r="AT61" s="1">
        <f t="shared" si="58"/>
        <v>10325.75</v>
      </c>
      <c r="AU61" s="1">
        <f t="shared" si="59"/>
        <v>1727291.4816198228</v>
      </c>
    </row>
    <row r="62" spans="1:48" x14ac:dyDescent="0.15">
      <c r="C62" s="7">
        <v>4</v>
      </c>
      <c r="D62" s="7">
        <f t="shared" si="60"/>
        <v>6.7634719689000002</v>
      </c>
      <c r="E62" s="10">
        <f t="shared" si="61"/>
        <v>4.2499917189032299</v>
      </c>
      <c r="F62" s="7" t="s">
        <v>83</v>
      </c>
      <c r="G62" s="1">
        <v>5</v>
      </c>
      <c r="H62" s="9">
        <f t="shared" si="42"/>
        <v>6.7634719689000002</v>
      </c>
      <c r="I62" s="9">
        <f t="shared" si="43"/>
        <v>279.91347196889996</v>
      </c>
      <c r="J62" s="9">
        <f t="shared" si="44"/>
        <v>4.1235385518930391E-2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0.35788078249184679</v>
      </c>
      <c r="O62" s="9">
        <f t="shared" si="62"/>
        <v>0.11860249732413225</v>
      </c>
      <c r="P62" s="9">
        <f t="shared" si="47"/>
        <v>4.8906197006685038E-3</v>
      </c>
      <c r="Q62" s="12">
        <f t="shared" si="48"/>
        <v>9.2921774312701574E-4</v>
      </c>
      <c r="R62" s="9">
        <f t="shared" si="49"/>
        <v>1.8955666666666669E-2</v>
      </c>
      <c r="S62" s="13">
        <f t="shared" si="50"/>
        <v>4.9020578356182794E-2</v>
      </c>
      <c r="T62" s="2">
        <f t="shared" si="51"/>
        <v>0.01</v>
      </c>
      <c r="U62" s="14">
        <f t="shared" si="52"/>
        <v>4.902057835618279E-4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1.2490205783561827E-2</v>
      </c>
      <c r="AR62" s="9">
        <f t="shared" si="56"/>
        <v>9.9766666666666666</v>
      </c>
      <c r="AS62" s="1">
        <f t="shared" si="57"/>
        <v>0.19</v>
      </c>
      <c r="AT62" s="1">
        <f t="shared" si="58"/>
        <v>10325.75</v>
      </c>
      <c r="AU62" s="1">
        <f t="shared" si="59"/>
        <v>1637966.6894143282</v>
      </c>
    </row>
    <row r="63" spans="1:48" x14ac:dyDescent="0.15">
      <c r="C63" s="7">
        <v>5</v>
      </c>
      <c r="D63" s="7">
        <f t="shared" si="60"/>
        <v>11.0819994947742</v>
      </c>
      <c r="E63" s="10">
        <f t="shared" si="61"/>
        <v>6.7634719689000002</v>
      </c>
      <c r="F63" s="7" t="s">
        <v>85</v>
      </c>
      <c r="G63" s="1">
        <v>6</v>
      </c>
      <c r="H63" s="9">
        <f t="shared" si="42"/>
        <v>11.0819994947742</v>
      </c>
      <c r="I63" s="9">
        <f t="shared" si="43"/>
        <v>284.23199949477419</v>
      </c>
      <c r="J63" s="9">
        <f t="shared" si="44"/>
        <v>6.9951948478006371E-2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0.21347854429013041</v>
      </c>
      <c r="P63" s="9">
        <f t="shared" si="47"/>
        <v>1.4933240131343003E-2</v>
      </c>
      <c r="Q63" s="12">
        <f t="shared" si="48"/>
        <v>2.8373156249551705E-3</v>
      </c>
      <c r="R63" s="9">
        <f t="shared" si="49"/>
        <v>1.8955666666666669E-2</v>
      </c>
      <c r="S63" s="13">
        <f t="shared" si="50"/>
        <v>0.14968165851663548</v>
      </c>
      <c r="T63" s="2">
        <f t="shared" si="51"/>
        <v>0.01</v>
      </c>
      <c r="U63" s="14">
        <f t="shared" si="52"/>
        <v>1.4968165851663548E-3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1.3496816585166355E-2</v>
      </c>
      <c r="AR63" s="9">
        <f t="shared" si="56"/>
        <v>9.9766666666666666</v>
      </c>
      <c r="AS63" s="1">
        <f t="shared" si="57"/>
        <v>0.19</v>
      </c>
      <c r="AT63" s="1">
        <f t="shared" si="58"/>
        <v>10325.75</v>
      </c>
      <c r="AU63" s="1">
        <f t="shared" si="59"/>
        <v>1769973.7188263515</v>
      </c>
    </row>
    <row r="64" spans="1:48" x14ac:dyDescent="0.15">
      <c r="C64" s="7">
        <v>6</v>
      </c>
      <c r="D64" s="7">
        <f t="shared" si="60"/>
        <v>14.886168014000001</v>
      </c>
      <c r="E64" s="10">
        <f t="shared" si="61"/>
        <v>11.0819994947742</v>
      </c>
      <c r="F64" s="7" t="s">
        <v>83</v>
      </c>
      <c r="G64" s="1">
        <v>7</v>
      </c>
      <c r="H64" s="9">
        <f t="shared" si="42"/>
        <v>14.886168014000001</v>
      </c>
      <c r="I64" s="9">
        <f t="shared" si="43"/>
        <v>288.036168014</v>
      </c>
      <c r="J64" s="9">
        <f t="shared" si="44"/>
        <v>0.10997387643802865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0.29831197082545408</v>
      </c>
      <c r="P64" s="9">
        <f t="shared" si="47"/>
        <v>3.2806523819543298E-2</v>
      </c>
      <c r="Q64" s="12">
        <f t="shared" si="48"/>
        <v>6.2332395257132271E-3</v>
      </c>
      <c r="R64" s="9">
        <f t="shared" si="49"/>
        <v>1.8955666666666669E-2</v>
      </c>
      <c r="S64" s="13">
        <f t="shared" si="50"/>
        <v>0.32883251406157665</v>
      </c>
      <c r="T64" s="2">
        <f t="shared" si="51"/>
        <v>0.01</v>
      </c>
      <c r="U64" s="14">
        <f t="shared" si="52"/>
        <v>3.2883251406157668E-3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2.3388325140615767E-2</v>
      </c>
      <c r="AR64" s="9">
        <f t="shared" si="56"/>
        <v>9.9766666666666666</v>
      </c>
      <c r="AS64" s="1">
        <f t="shared" si="57"/>
        <v>0.19</v>
      </c>
      <c r="AT64" s="1">
        <f t="shared" si="58"/>
        <v>10325.75</v>
      </c>
      <c r="AU64" s="1">
        <f t="shared" si="59"/>
        <v>3067147.0242658933</v>
      </c>
    </row>
    <row r="65" spans="1:48" x14ac:dyDescent="0.15">
      <c r="C65" s="7">
        <v>7</v>
      </c>
      <c r="D65" s="7">
        <f t="shared" si="60"/>
        <v>16.893700219032301</v>
      </c>
      <c r="E65" s="10">
        <f t="shared" si="61"/>
        <v>14.886168014000001</v>
      </c>
      <c r="F65" s="7" t="s">
        <v>83</v>
      </c>
      <c r="G65" s="1">
        <v>8</v>
      </c>
      <c r="H65" s="9">
        <f t="shared" si="42"/>
        <v>16.893700219032301</v>
      </c>
      <c r="I65" s="9">
        <f t="shared" si="43"/>
        <v>290.0437002190323</v>
      </c>
      <c r="J65" s="9">
        <f t="shared" si="44"/>
        <v>0.13896428692035684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0.36527211367257745</v>
      </c>
      <c r="P65" s="9">
        <f t="shared" si="47"/>
        <v>5.0759778808401247E-2</v>
      </c>
      <c r="Q65" s="12">
        <f t="shared" si="48"/>
        <v>9.6443579735962376E-3</v>
      </c>
      <c r="R65" s="9">
        <f t="shared" si="49"/>
        <v>1.8955666666666669E-2</v>
      </c>
      <c r="S65" s="13">
        <f t="shared" si="50"/>
        <v>0.50878495297428572</v>
      </c>
      <c r="T65" s="2">
        <f t="shared" si="51"/>
        <v>0.01</v>
      </c>
      <c r="U65" s="14">
        <f t="shared" si="52"/>
        <v>5.0878495297428574E-3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2.5187849529742859E-2</v>
      </c>
      <c r="AR65" s="9">
        <f t="shared" si="56"/>
        <v>9.9766666666666666</v>
      </c>
      <c r="AS65" s="1">
        <f t="shared" si="57"/>
        <v>0.19</v>
      </c>
      <c r="AT65" s="1">
        <f t="shared" si="58"/>
        <v>10325.75</v>
      </c>
      <c r="AU65" s="1">
        <f t="shared" si="59"/>
        <v>3303136.8115645209</v>
      </c>
    </row>
    <row r="66" spans="1:48" x14ac:dyDescent="0.15">
      <c r="C66" s="7">
        <v>8</v>
      </c>
      <c r="D66" s="7">
        <f t="shared" si="60"/>
        <v>19.106194870645201</v>
      </c>
      <c r="E66" s="10">
        <f t="shared" si="61"/>
        <v>16.893700219032301</v>
      </c>
      <c r="F66" s="7" t="s">
        <v>83</v>
      </c>
      <c r="G66" s="1">
        <v>9</v>
      </c>
      <c r="H66" s="9">
        <f t="shared" si="42"/>
        <v>19.106194870645201</v>
      </c>
      <c r="I66" s="9">
        <f t="shared" si="43"/>
        <v>292.25619487064517</v>
      </c>
      <c r="J66" s="9">
        <f t="shared" si="44"/>
        <v>0.17917369304943009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0.41427900153084285</v>
      </c>
      <c r="P66" s="9">
        <f t="shared" si="47"/>
        <v>7.4227898657111616E-2</v>
      </c>
      <c r="Q66" s="12">
        <f t="shared" si="48"/>
        <v>1.4103300744851208E-2</v>
      </c>
      <c r="R66" s="9">
        <f t="shared" si="49"/>
        <v>1.8955666666666669E-2</v>
      </c>
      <c r="S66" s="13">
        <f t="shared" si="50"/>
        <v>0.74401502162156641</v>
      </c>
      <c r="T66" s="2">
        <f t="shared" si="51"/>
        <v>0.01</v>
      </c>
      <c r="U66" s="14">
        <f t="shared" si="52"/>
        <v>7.4401502162156638E-3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2.7540150216215663E-2</v>
      </c>
      <c r="AR66" s="9">
        <f t="shared" si="56"/>
        <v>9.9766666666666666</v>
      </c>
      <c r="AS66" s="1">
        <f t="shared" si="57"/>
        <v>0.19</v>
      </c>
      <c r="AT66" s="1">
        <f t="shared" si="58"/>
        <v>10325.75</v>
      </c>
      <c r="AU66" s="1">
        <f t="shared" si="59"/>
        <v>3611617.731310437</v>
      </c>
    </row>
    <row r="67" spans="1:48" x14ac:dyDescent="0.15">
      <c r="C67" s="7">
        <v>9</v>
      </c>
      <c r="D67" s="7">
        <f t="shared" si="60"/>
        <v>13.6674454919333</v>
      </c>
      <c r="E67" s="10">
        <f t="shared" si="61"/>
        <v>19.106194870645201</v>
      </c>
      <c r="F67" s="7" t="s">
        <v>83</v>
      </c>
      <c r="G67" s="1">
        <v>10</v>
      </c>
      <c r="H67" s="9">
        <f t="shared" si="42"/>
        <v>13.6674454919333</v>
      </c>
      <c r="I67" s="9">
        <f t="shared" si="43"/>
        <v>286.81744549193326</v>
      </c>
      <c r="J67" s="9">
        <f t="shared" si="44"/>
        <v>9.5259552004189438E-2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0.43981776954039792</v>
      </c>
      <c r="P67" s="9">
        <f t="shared" si="47"/>
        <v>4.189684368990014E-2</v>
      </c>
      <c r="Q67" s="12">
        <f t="shared" si="48"/>
        <v>7.9604003010810259E-3</v>
      </c>
      <c r="R67" s="9">
        <f t="shared" si="49"/>
        <v>1.8955666666666669E-2</v>
      </c>
      <c r="S67" s="13">
        <f t="shared" si="50"/>
        <v>0.41994831630370993</v>
      </c>
      <c r="T67" s="2">
        <f t="shared" si="51"/>
        <v>0.01</v>
      </c>
      <c r="U67" s="14">
        <f t="shared" si="52"/>
        <v>4.1994831630370998E-3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2.4299483163037101E-2</v>
      </c>
      <c r="AR67" s="9">
        <f t="shared" si="56"/>
        <v>9.9766666666666666</v>
      </c>
      <c r="AS67" s="1">
        <f t="shared" si="57"/>
        <v>0.19</v>
      </c>
      <c r="AT67" s="1">
        <f t="shared" si="58"/>
        <v>10325.75</v>
      </c>
      <c r="AU67" s="1">
        <f t="shared" si="59"/>
        <v>3186636.3677867954</v>
      </c>
    </row>
    <row r="68" spans="1:48" x14ac:dyDescent="0.15">
      <c r="C68" s="7">
        <v>10</v>
      </c>
      <c r="D68" s="7">
        <f t="shared" si="60"/>
        <v>5.6598024302258096</v>
      </c>
      <c r="E68" s="10">
        <f t="shared" si="61"/>
        <v>13.6674454919333</v>
      </c>
      <c r="F68" s="7" t="s">
        <v>83</v>
      </c>
      <c r="G68" s="1">
        <v>11</v>
      </c>
      <c r="H68" s="9">
        <f t="shared" si="42"/>
        <v>5.6598024302258096</v>
      </c>
      <c r="I68" s="9">
        <f t="shared" si="43"/>
        <v>278.80980243022577</v>
      </c>
      <c r="J68" s="9">
        <f t="shared" si="44"/>
        <v>3.5930992875552355E-2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0.37802487955797287</v>
      </c>
      <c r="O68" s="9">
        <f t="shared" si="62"/>
        <v>0.11966271295919151</v>
      </c>
      <c r="P68" s="9">
        <f t="shared" si="47"/>
        <v>4.2996000868059762E-3</v>
      </c>
      <c r="Q68" s="12">
        <f t="shared" si="48"/>
        <v>8.1692401649313554E-4</v>
      </c>
      <c r="R68" s="9">
        <f t="shared" si="49"/>
        <v>1.8955666666666669E-2</v>
      </c>
      <c r="S68" s="13">
        <f t="shared" si="50"/>
        <v>4.3096559506909216E-2</v>
      </c>
      <c r="T68" s="2">
        <f t="shared" si="51"/>
        <v>0.01</v>
      </c>
      <c r="U68" s="14">
        <f t="shared" si="52"/>
        <v>4.3096559506909215E-4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1.2430965595069092E-2</v>
      </c>
      <c r="AR68" s="9">
        <f t="shared" si="56"/>
        <v>9.9766666666666666</v>
      </c>
      <c r="AS68" s="1">
        <f t="shared" si="57"/>
        <v>0.19</v>
      </c>
      <c r="AT68" s="1">
        <f t="shared" si="58"/>
        <v>10325.75</v>
      </c>
      <c r="AU68" s="1">
        <f t="shared" si="59"/>
        <v>1630197.9258641365</v>
      </c>
    </row>
    <row r="69" spans="1:48" x14ac:dyDescent="0.15">
      <c r="C69" s="7">
        <v>11</v>
      </c>
      <c r="D69" s="7">
        <f t="shared" si="60"/>
        <v>4.6325196405</v>
      </c>
      <c r="E69" s="10">
        <f t="shared" si="61"/>
        <v>5.6598024302258096</v>
      </c>
      <c r="F69" s="7" t="s">
        <v>85</v>
      </c>
      <c r="G69" s="1">
        <v>12</v>
      </c>
      <c r="H69" s="9">
        <f t="shared" si="42"/>
        <v>4.6325196405</v>
      </c>
      <c r="I69" s="9">
        <f t="shared" si="43"/>
        <v>277.78251964049997</v>
      </c>
      <c r="J69" s="9">
        <f t="shared" si="44"/>
        <v>3.1577685173540211E-2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0.21512977953905221</v>
      </c>
      <c r="P69" s="9">
        <f t="shared" si="47"/>
        <v>6.7933004497373033E-3</v>
      </c>
      <c r="Q69" s="12">
        <f t="shared" si="48"/>
        <v>1.2907270854500877E-3</v>
      </c>
      <c r="R69" s="9">
        <f t="shared" si="49"/>
        <v>1.8955666666666669E-2</v>
      </c>
      <c r="S69" s="13">
        <f t="shared" si="50"/>
        <v>6.8091885563688295E-2</v>
      </c>
      <c r="T69" s="2">
        <f t="shared" si="51"/>
        <v>0.01</v>
      </c>
      <c r="U69" s="14">
        <f t="shared" si="52"/>
        <v>6.8091885563688294E-4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1.2680918855636884E-2</v>
      </c>
      <c r="AR69" s="9">
        <f t="shared" si="56"/>
        <v>9.9766666666666666</v>
      </c>
      <c r="AS69" s="1">
        <f t="shared" si="57"/>
        <v>0.19</v>
      </c>
      <c r="AT69" s="1">
        <f t="shared" si="58"/>
        <v>10325.75</v>
      </c>
      <c r="AU69" s="1">
        <f t="shared" si="59"/>
        <v>1662976.8185273279</v>
      </c>
      <c r="AV69" s="1">
        <f>SUM(AU58:AU69)</f>
        <v>26458161.622120775</v>
      </c>
    </row>
    <row r="70" spans="1:48" x14ac:dyDescent="0.15">
      <c r="C70" s="7">
        <v>12</v>
      </c>
      <c r="D70" s="7">
        <f t="shared" si="60"/>
        <v>2.5114489039032302</v>
      </c>
      <c r="E70" s="10">
        <f t="shared" si="61"/>
        <v>4.6325196405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1.86519820496774</v>
      </c>
      <c r="E73" s="7"/>
      <c r="F73" s="7"/>
      <c r="G73" s="1">
        <v>1</v>
      </c>
      <c r="H73" s="9">
        <f t="shared" ref="H73:H84" si="63">E74</f>
        <v>1.86519820496774</v>
      </c>
      <c r="I73" s="9">
        <f t="shared" ref="I73:I84" si="64">H73+273.15</f>
        <v>275.0151982049677</v>
      </c>
      <c r="J73" s="9">
        <f t="shared" ref="J73:J84" si="65">EXP(($C$15*(I73-$C$13))/($C$16*I73*$C$13))</f>
        <v>2.2192268483315108E-2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2.4300533989230046E-3</v>
      </c>
      <c r="Q73" s="12">
        <f t="shared" ref="Q73:Q84" si="69">P73*$B$75</f>
        <v>4.3740961180614084E-4</v>
      </c>
      <c r="R73" s="9">
        <f t="shared" ref="R73:R84" si="70">L73*$B$75</f>
        <v>1.9710000000000002E-2</v>
      </c>
      <c r="S73" s="13">
        <f t="shared" ref="S73:S84" si="71">Q73/R73</f>
        <v>2.2192268483315108E-2</v>
      </c>
      <c r="T73" s="2">
        <f t="shared" ref="T73:T84" si="72">$B$74/100</f>
        <v>0.01</v>
      </c>
      <c r="U73" s="14">
        <f t="shared" ref="U73:U84" si="73">S73*T73</f>
        <v>2.2192268483315109E-4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1.2821922684833151E-2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1082.5833333333333</v>
      </c>
      <c r="AU73" s="1">
        <f t="shared" ref="AU73:AU84" si="80">AT73*10000*AS73*0.67*AR73*AQ73</f>
        <v>183305.67791739359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-0.46056522638709702</v>
      </c>
      <c r="E74" s="10">
        <f t="shared" ref="E74:E85" si="82">D73</f>
        <v>1.86519820496774</v>
      </c>
      <c r="F74" s="7" t="s">
        <v>83</v>
      </c>
      <c r="G74" s="1">
        <v>2</v>
      </c>
      <c r="H74" s="9">
        <f t="shared" si="63"/>
        <v>-0.46056522638709702</v>
      </c>
      <c r="I74" s="9">
        <f t="shared" si="64"/>
        <v>272.6894347736129</v>
      </c>
      <c r="J74" s="9">
        <f t="shared" si="65"/>
        <v>1.6408166675118515E-2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0.21656994660107703</v>
      </c>
      <c r="P74" s="9">
        <f t="shared" si="68"/>
        <v>3.5535157806519885E-3</v>
      </c>
      <c r="Q74" s="12">
        <f t="shared" si="69"/>
        <v>6.3963284051735787E-4</v>
      </c>
      <c r="R74" s="9">
        <f t="shared" si="70"/>
        <v>1.9710000000000002E-2</v>
      </c>
      <c r="S74" s="13">
        <f t="shared" si="71"/>
        <v>3.2452198910063818E-2</v>
      </c>
      <c r="T74" s="2">
        <f t="shared" si="72"/>
        <v>0.01</v>
      </c>
      <c r="U74" s="14">
        <f t="shared" si="73"/>
        <v>3.2452198910063818E-4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1.2924521989100638E-2</v>
      </c>
      <c r="AR74" s="9">
        <f t="shared" si="77"/>
        <v>10.950000000000001</v>
      </c>
      <c r="AS74" s="1">
        <f t="shared" si="78"/>
        <v>0.18</v>
      </c>
      <c r="AT74" s="1">
        <f t="shared" si="79"/>
        <v>1082.5833333333333</v>
      </c>
      <c r="AU74" s="1">
        <f t="shared" si="80"/>
        <v>184772.46534739825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0.13580776250000001</v>
      </c>
      <c r="E75" s="10">
        <f t="shared" si="82"/>
        <v>-0.46056522638709702</v>
      </c>
      <c r="F75" s="7" t="s">
        <v>83</v>
      </c>
      <c r="G75" s="1">
        <v>3</v>
      </c>
      <c r="H75" s="9">
        <f t="shared" si="63"/>
        <v>0.13580776250000001</v>
      </c>
      <c r="I75" s="9">
        <f t="shared" si="64"/>
        <v>273.28580776249999</v>
      </c>
      <c r="J75" s="9">
        <f t="shared" si="65"/>
        <v>1.7737819773117322E-2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0.32251643082042503</v>
      </c>
      <c r="P75" s="9">
        <f t="shared" si="68"/>
        <v>5.72073832376176E-3</v>
      </c>
      <c r="Q75" s="12">
        <f t="shared" si="69"/>
        <v>1.0297328982771168E-3</v>
      </c>
      <c r="R75" s="9">
        <f t="shared" si="70"/>
        <v>1.9710000000000002E-2</v>
      </c>
      <c r="S75" s="13">
        <f t="shared" si="71"/>
        <v>5.2244185605130222E-2</v>
      </c>
      <c r="T75" s="2">
        <f t="shared" si="72"/>
        <v>0.01</v>
      </c>
      <c r="U75" s="14">
        <f t="shared" si="73"/>
        <v>5.2244185605130223E-4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1.3122441856051303E-2</v>
      </c>
      <c r="AR75" s="9">
        <f t="shared" si="77"/>
        <v>10.950000000000001</v>
      </c>
      <c r="AS75" s="1">
        <f t="shared" si="78"/>
        <v>0.18</v>
      </c>
      <c r="AT75" s="1">
        <f t="shared" si="79"/>
        <v>1082.5833333333333</v>
      </c>
      <c r="AU75" s="1">
        <f t="shared" si="80"/>
        <v>187601.98134718093</v>
      </c>
    </row>
    <row r="76" spans="1:48" x14ac:dyDescent="0.15">
      <c r="C76" s="7">
        <v>3</v>
      </c>
      <c r="D76" s="7">
        <f t="shared" si="81"/>
        <v>4.2499917189032299</v>
      </c>
      <c r="E76" s="10">
        <f t="shared" si="82"/>
        <v>0.13580776250000001</v>
      </c>
      <c r="F76" s="7" t="s">
        <v>83</v>
      </c>
      <c r="G76" s="1">
        <v>4</v>
      </c>
      <c r="H76" s="9">
        <f t="shared" si="63"/>
        <v>4.2499917189032299</v>
      </c>
      <c r="I76" s="9">
        <f t="shared" si="64"/>
        <v>277.39999171890321</v>
      </c>
      <c r="J76" s="9">
        <f t="shared" si="65"/>
        <v>3.0087658087704701E-2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0.42629569249666333</v>
      </c>
      <c r="P76" s="9">
        <f t="shared" si="68"/>
        <v>1.2826239040100908E-2</v>
      </c>
      <c r="Q76" s="12">
        <f t="shared" si="69"/>
        <v>2.3087230272181634E-3</v>
      </c>
      <c r="R76" s="9">
        <f t="shared" si="70"/>
        <v>1.9710000000000002E-2</v>
      </c>
      <c r="S76" s="13">
        <f t="shared" si="71"/>
        <v>0.11713460310594435</v>
      </c>
      <c r="T76" s="2">
        <f t="shared" si="72"/>
        <v>0.01</v>
      </c>
      <c r="U76" s="14">
        <f t="shared" si="73"/>
        <v>1.1713460310594436E-3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1.3771346031059443E-2</v>
      </c>
      <c r="AR76" s="9">
        <f t="shared" si="77"/>
        <v>10.950000000000001</v>
      </c>
      <c r="AS76" s="1">
        <f t="shared" si="78"/>
        <v>0.18</v>
      </c>
      <c r="AT76" s="1">
        <f t="shared" si="79"/>
        <v>1082.5833333333333</v>
      </c>
      <c r="AU76" s="1">
        <f t="shared" si="80"/>
        <v>196878.89110768007</v>
      </c>
    </row>
    <row r="77" spans="1:48" x14ac:dyDescent="0.15">
      <c r="C77" s="7">
        <v>4</v>
      </c>
      <c r="D77" s="7">
        <f t="shared" si="81"/>
        <v>6.7634719689000002</v>
      </c>
      <c r="E77" s="10">
        <f t="shared" si="82"/>
        <v>4.2499917189032299</v>
      </c>
      <c r="F77" s="7" t="s">
        <v>83</v>
      </c>
      <c r="G77" s="1">
        <v>5</v>
      </c>
      <c r="H77" s="9">
        <f t="shared" si="63"/>
        <v>6.7634719689000002</v>
      </c>
      <c r="I77" s="9">
        <f t="shared" si="64"/>
        <v>279.91347196889996</v>
      </c>
      <c r="J77" s="9">
        <f t="shared" si="65"/>
        <v>4.1235385518930391E-2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0.39279598078373434</v>
      </c>
      <c r="O77" s="9">
        <f t="shared" si="83"/>
        <v>0.13017347267282808</v>
      </c>
      <c r="P77" s="9">
        <f t="shared" si="68"/>
        <v>5.3677533300020164E-3</v>
      </c>
      <c r="Q77" s="12">
        <f t="shared" si="69"/>
        <v>9.6619559940036288E-4</v>
      </c>
      <c r="R77" s="9">
        <f t="shared" si="70"/>
        <v>1.9710000000000002E-2</v>
      </c>
      <c r="S77" s="13">
        <f t="shared" si="71"/>
        <v>4.9020578356182787E-2</v>
      </c>
      <c r="T77" s="2">
        <f t="shared" si="72"/>
        <v>0.01</v>
      </c>
      <c r="U77" s="14">
        <f t="shared" si="73"/>
        <v>4.902057835618279E-4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1.3090205783561827E-2</v>
      </c>
      <c r="AR77" s="9">
        <f t="shared" si="77"/>
        <v>10.950000000000001</v>
      </c>
      <c r="AS77" s="1">
        <f t="shared" si="78"/>
        <v>0.18</v>
      </c>
      <c r="AT77" s="1">
        <f t="shared" si="79"/>
        <v>1082.5833333333333</v>
      </c>
      <c r="AU77" s="1">
        <f t="shared" si="80"/>
        <v>187141.12572776066</v>
      </c>
    </row>
    <row r="78" spans="1:48" x14ac:dyDescent="0.15">
      <c r="C78" s="7">
        <v>5</v>
      </c>
      <c r="D78" s="7">
        <f t="shared" si="81"/>
        <v>11.0819994947742</v>
      </c>
      <c r="E78" s="10">
        <f t="shared" si="82"/>
        <v>6.7634719689000002</v>
      </c>
      <c r="F78" s="7" t="s">
        <v>85</v>
      </c>
      <c r="G78" s="1">
        <v>6</v>
      </c>
      <c r="H78" s="9">
        <f t="shared" si="63"/>
        <v>11.0819994947742</v>
      </c>
      <c r="I78" s="9">
        <f t="shared" si="64"/>
        <v>284.23199949477419</v>
      </c>
      <c r="J78" s="9">
        <f t="shared" si="65"/>
        <v>6.9951948478006371E-2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0.23430571934282607</v>
      </c>
      <c r="P78" s="9">
        <f t="shared" si="68"/>
        <v>1.6390141607571591E-2</v>
      </c>
      <c r="Q78" s="12">
        <f t="shared" si="69"/>
        <v>2.950225489362886E-3</v>
      </c>
      <c r="R78" s="9">
        <f t="shared" si="70"/>
        <v>1.9710000000000002E-2</v>
      </c>
      <c r="S78" s="13">
        <f t="shared" si="71"/>
        <v>0.14968165851663551</v>
      </c>
      <c r="T78" s="2">
        <f t="shared" si="72"/>
        <v>0.01</v>
      </c>
      <c r="U78" s="14">
        <f t="shared" si="73"/>
        <v>1.496816585166355E-3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1.4096816585166354E-2</v>
      </c>
      <c r="AR78" s="9">
        <f t="shared" si="77"/>
        <v>10.950000000000001</v>
      </c>
      <c r="AS78" s="1">
        <f t="shared" si="78"/>
        <v>0.18</v>
      </c>
      <c r="AT78" s="1">
        <f t="shared" si="79"/>
        <v>1082.5833333333333</v>
      </c>
      <c r="AU78" s="1">
        <f t="shared" si="80"/>
        <v>201531.90626220824</v>
      </c>
    </row>
    <row r="79" spans="1:48" x14ac:dyDescent="0.15">
      <c r="C79" s="7">
        <v>6</v>
      </c>
      <c r="D79" s="7">
        <f t="shared" si="81"/>
        <v>14.886168014000001</v>
      </c>
      <c r="E79" s="10">
        <f t="shared" si="82"/>
        <v>11.0819994947742</v>
      </c>
      <c r="F79" s="7" t="s">
        <v>83</v>
      </c>
      <c r="G79" s="1">
        <v>7</v>
      </c>
      <c r="H79" s="9">
        <f t="shared" si="63"/>
        <v>14.886168014000001</v>
      </c>
      <c r="I79" s="9">
        <f t="shared" si="64"/>
        <v>288.036168014</v>
      </c>
      <c r="J79" s="9">
        <f t="shared" si="65"/>
        <v>0.10997387643802865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0.32741557773525454</v>
      </c>
      <c r="P79" s="9">
        <f t="shared" si="68"/>
        <v>3.600716028974265E-2</v>
      </c>
      <c r="Q79" s="12">
        <f t="shared" si="69"/>
        <v>6.4812888521536766E-3</v>
      </c>
      <c r="R79" s="9">
        <f t="shared" si="70"/>
        <v>1.9710000000000002E-2</v>
      </c>
      <c r="S79" s="13">
        <f t="shared" si="71"/>
        <v>0.32883251406157665</v>
      </c>
      <c r="T79" s="2">
        <f t="shared" si="72"/>
        <v>0.01</v>
      </c>
      <c r="U79" s="14">
        <f t="shared" si="73"/>
        <v>3.2883251406157668E-3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2.4888325140615768E-2</v>
      </c>
      <c r="AR79" s="9">
        <f t="shared" si="77"/>
        <v>10.950000000000001</v>
      </c>
      <c r="AS79" s="1">
        <f t="shared" si="78"/>
        <v>0.18</v>
      </c>
      <c r="AT79" s="1">
        <f t="shared" si="79"/>
        <v>1082.5833333333333</v>
      </c>
      <c r="AU79" s="1">
        <f t="shared" si="80"/>
        <v>355810.23410206678</v>
      </c>
    </row>
    <row r="80" spans="1:48" x14ac:dyDescent="0.15">
      <c r="C80" s="7">
        <v>7</v>
      </c>
      <c r="D80" s="7">
        <f t="shared" si="81"/>
        <v>16.893700219032301</v>
      </c>
      <c r="E80" s="10">
        <f t="shared" si="82"/>
        <v>14.886168014000001</v>
      </c>
      <c r="F80" s="7" t="s">
        <v>83</v>
      </c>
      <c r="G80" s="1">
        <v>8</v>
      </c>
      <c r="H80" s="9">
        <f t="shared" si="63"/>
        <v>16.893700219032301</v>
      </c>
      <c r="I80" s="9">
        <f t="shared" si="64"/>
        <v>290.0437002190323</v>
      </c>
      <c r="J80" s="9">
        <f t="shared" si="65"/>
        <v>0.13896428692035684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0.40090841744551192</v>
      </c>
      <c r="P80" s="9">
        <f t="shared" si="68"/>
        <v>5.571195235068431E-2</v>
      </c>
      <c r="Q80" s="12">
        <f t="shared" si="69"/>
        <v>1.0028151423123176E-2</v>
      </c>
      <c r="R80" s="9">
        <f t="shared" si="70"/>
        <v>1.9710000000000002E-2</v>
      </c>
      <c r="S80" s="13">
        <f t="shared" si="71"/>
        <v>0.50878495297428594</v>
      </c>
      <c r="T80" s="2">
        <f t="shared" si="72"/>
        <v>0.01</v>
      </c>
      <c r="U80" s="14">
        <f t="shared" si="73"/>
        <v>5.0878495297428591E-3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2.668784952974286E-2</v>
      </c>
      <c r="AR80" s="9">
        <f t="shared" si="77"/>
        <v>10.950000000000001</v>
      </c>
      <c r="AS80" s="1">
        <f t="shared" si="78"/>
        <v>0.18</v>
      </c>
      <c r="AT80" s="1">
        <f t="shared" si="79"/>
        <v>1082.5833333333333</v>
      </c>
      <c r="AU80" s="1">
        <f t="shared" si="80"/>
        <v>381536.72194526793</v>
      </c>
    </row>
    <row r="81" spans="1:48" x14ac:dyDescent="0.15">
      <c r="C81" s="7">
        <v>8</v>
      </c>
      <c r="D81" s="7">
        <f t="shared" si="81"/>
        <v>19.106194870645201</v>
      </c>
      <c r="E81" s="10">
        <f t="shared" si="82"/>
        <v>16.893700219032301</v>
      </c>
      <c r="F81" s="7" t="s">
        <v>83</v>
      </c>
      <c r="G81" s="1">
        <v>9</v>
      </c>
      <c r="H81" s="9">
        <f t="shared" si="63"/>
        <v>19.106194870645201</v>
      </c>
      <c r="I81" s="9">
        <f t="shared" si="64"/>
        <v>292.25619487064517</v>
      </c>
      <c r="J81" s="9">
        <f t="shared" si="65"/>
        <v>0.17917369304943009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0.45469646509482758</v>
      </c>
      <c r="P81" s="9">
        <f t="shared" si="68"/>
        <v>8.1469644867561544E-2</v>
      </c>
      <c r="Q81" s="12">
        <f t="shared" si="69"/>
        <v>1.4664536076161078E-2</v>
      </c>
      <c r="R81" s="9">
        <f t="shared" si="70"/>
        <v>1.9710000000000002E-2</v>
      </c>
      <c r="S81" s="13">
        <f t="shared" si="71"/>
        <v>0.74401502162156652</v>
      </c>
      <c r="T81" s="2">
        <f t="shared" si="72"/>
        <v>0.01</v>
      </c>
      <c r="U81" s="14">
        <f t="shared" si="73"/>
        <v>7.4401502162156656E-3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2.9040150216215668E-2</v>
      </c>
      <c r="AR81" s="9">
        <f t="shared" si="77"/>
        <v>10.950000000000001</v>
      </c>
      <c r="AS81" s="1">
        <f t="shared" si="78"/>
        <v>0.18</v>
      </c>
      <c r="AT81" s="1">
        <f t="shared" si="79"/>
        <v>1082.5833333333333</v>
      </c>
      <c r="AU81" s="1">
        <f t="shared" si="80"/>
        <v>415165.84938568651</v>
      </c>
    </row>
    <row r="82" spans="1:48" x14ac:dyDescent="0.15">
      <c r="C82" s="7">
        <v>9</v>
      </c>
      <c r="D82" s="7">
        <f t="shared" si="81"/>
        <v>13.6674454919333</v>
      </c>
      <c r="E82" s="10">
        <f t="shared" si="82"/>
        <v>19.106194870645201</v>
      </c>
      <c r="F82" s="7" t="s">
        <v>83</v>
      </c>
      <c r="G82" s="1">
        <v>10</v>
      </c>
      <c r="H82" s="9">
        <f t="shared" si="63"/>
        <v>13.6674454919333</v>
      </c>
      <c r="I82" s="9">
        <f t="shared" si="64"/>
        <v>286.81744549193326</v>
      </c>
      <c r="J82" s="9">
        <f t="shared" si="65"/>
        <v>9.5259552004189438E-2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0.48272682022726604</v>
      </c>
      <c r="P82" s="9">
        <f t="shared" si="68"/>
        <v>4.5984340635256256E-2</v>
      </c>
      <c r="Q82" s="12">
        <f t="shared" si="69"/>
        <v>8.2771813143461253E-3</v>
      </c>
      <c r="R82" s="9">
        <f t="shared" si="70"/>
        <v>1.9710000000000002E-2</v>
      </c>
      <c r="S82" s="13">
        <f t="shared" si="71"/>
        <v>0.41994831630371005</v>
      </c>
      <c r="T82" s="2">
        <f t="shared" si="72"/>
        <v>0.01</v>
      </c>
      <c r="U82" s="14">
        <f t="shared" si="73"/>
        <v>4.1994831630371007E-3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2.5799483163037103E-2</v>
      </c>
      <c r="AR82" s="9">
        <f t="shared" si="77"/>
        <v>10.950000000000001</v>
      </c>
      <c r="AS82" s="1">
        <f t="shared" si="78"/>
        <v>0.18</v>
      </c>
      <c r="AT82" s="1">
        <f t="shared" si="79"/>
        <v>1082.5833333333333</v>
      </c>
      <c r="AU82" s="1">
        <f t="shared" si="80"/>
        <v>368836.39586385776</v>
      </c>
    </row>
    <row r="83" spans="1:48" x14ac:dyDescent="0.15">
      <c r="C83" s="7">
        <v>10</v>
      </c>
      <c r="D83" s="7">
        <f t="shared" si="81"/>
        <v>5.6598024302258096</v>
      </c>
      <c r="E83" s="10">
        <f t="shared" si="82"/>
        <v>13.6674454919333</v>
      </c>
      <c r="F83" s="7" t="s">
        <v>83</v>
      </c>
      <c r="G83" s="1">
        <v>11</v>
      </c>
      <c r="H83" s="9">
        <f t="shared" si="63"/>
        <v>5.6598024302258096</v>
      </c>
      <c r="I83" s="9">
        <f t="shared" si="64"/>
        <v>278.80980243022577</v>
      </c>
      <c r="J83" s="9">
        <f t="shared" si="65"/>
        <v>3.5930992875552355E-2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0.41490535561240932</v>
      </c>
      <c r="O83" s="9">
        <f t="shared" si="83"/>
        <v>0.13133712397960046</v>
      </c>
      <c r="P83" s="9">
        <f t="shared" si="68"/>
        <v>4.7190732660065604E-3</v>
      </c>
      <c r="Q83" s="12">
        <f t="shared" si="69"/>
        <v>8.494331878811808E-4</v>
      </c>
      <c r="R83" s="9">
        <f t="shared" si="70"/>
        <v>1.9710000000000002E-2</v>
      </c>
      <c r="S83" s="13">
        <f t="shared" si="71"/>
        <v>4.3096559506909222E-2</v>
      </c>
      <c r="T83" s="2">
        <f t="shared" si="72"/>
        <v>0.01</v>
      </c>
      <c r="U83" s="14">
        <f t="shared" si="73"/>
        <v>4.3096559506909226E-4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1.3030965595069093E-2</v>
      </c>
      <c r="AR83" s="9">
        <f t="shared" si="77"/>
        <v>10.950000000000001</v>
      </c>
      <c r="AS83" s="1">
        <f t="shared" si="78"/>
        <v>0.18</v>
      </c>
      <c r="AT83" s="1">
        <f t="shared" si="79"/>
        <v>1082.5833333333333</v>
      </c>
      <c r="AU83" s="1">
        <f t="shared" si="80"/>
        <v>186294.21195526849</v>
      </c>
    </row>
    <row r="84" spans="1:48" x14ac:dyDescent="0.15">
      <c r="C84" s="7">
        <v>11</v>
      </c>
      <c r="D84" s="7">
        <f t="shared" si="81"/>
        <v>4.6325196405</v>
      </c>
      <c r="E84" s="10">
        <f t="shared" si="82"/>
        <v>5.6598024302258096</v>
      </c>
      <c r="F84" s="7" t="s">
        <v>85</v>
      </c>
      <c r="G84" s="1">
        <v>12</v>
      </c>
      <c r="H84" s="9">
        <f t="shared" si="63"/>
        <v>4.6325196405</v>
      </c>
      <c r="I84" s="9">
        <f t="shared" si="64"/>
        <v>277.78251964049997</v>
      </c>
      <c r="J84" s="9">
        <f t="shared" si="65"/>
        <v>3.1577685173540211E-2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0.2361180507135939</v>
      </c>
      <c r="P84" s="9">
        <f t="shared" si="68"/>
        <v>7.4560614692238698E-3</v>
      </c>
      <c r="Q84" s="12">
        <f t="shared" si="69"/>
        <v>1.3420910644602966E-3</v>
      </c>
      <c r="R84" s="9">
        <f t="shared" si="70"/>
        <v>1.9710000000000002E-2</v>
      </c>
      <c r="S84" s="13">
        <f t="shared" si="71"/>
        <v>6.8091885563688309E-2</v>
      </c>
      <c r="T84" s="2">
        <f t="shared" si="72"/>
        <v>0.01</v>
      </c>
      <c r="U84" s="14">
        <f t="shared" si="73"/>
        <v>6.8091885563688315E-4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1.3280918855636883E-2</v>
      </c>
      <c r="AR84" s="9">
        <f t="shared" si="77"/>
        <v>10.950000000000001</v>
      </c>
      <c r="AS84" s="1">
        <f t="shared" si="78"/>
        <v>0.18</v>
      </c>
      <c r="AT84" s="1">
        <f t="shared" si="79"/>
        <v>1082.5833333333333</v>
      </c>
      <c r="AU84" s="1">
        <f t="shared" si="80"/>
        <v>189867.6114369421</v>
      </c>
      <c r="AV84" s="1">
        <f>SUM(AU73:AU84)</f>
        <v>3038743.072398711</v>
      </c>
    </row>
    <row r="85" spans="1:48" x14ac:dyDescent="0.15">
      <c r="C85" s="7">
        <v>12</v>
      </c>
      <c r="D85" s="7">
        <f t="shared" si="81"/>
        <v>2.5114489039032302</v>
      </c>
      <c r="E85" s="10">
        <f t="shared" si="82"/>
        <v>4.6325196405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1.86519820496774</v>
      </c>
      <c r="E89" s="7"/>
      <c r="F89" s="7"/>
      <c r="G89" s="1">
        <v>1</v>
      </c>
      <c r="H89" s="9">
        <f t="shared" ref="H89:H100" si="84">E90</f>
        <v>1.86519820496774</v>
      </c>
      <c r="I89" s="9">
        <f t="shared" ref="I89:I100" si="85">H89+273.15</f>
        <v>275.0151982049677</v>
      </c>
      <c r="J89" s="9">
        <f t="shared" ref="J89:J100" si="86">EXP(($C$15*(I89-$C$13))/($C$16*I89*$C$13))</f>
        <v>2.2192268483315108E-2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0.11773608717781955</v>
      </c>
      <c r="Q89" s="12">
        <f t="shared" ref="Q89:Q100" si="90">P89*$B$91</f>
        <v>5.2981239230018802E-2</v>
      </c>
      <c r="R89" s="9">
        <f t="shared" ref="R89:R100" si="91">L89*$B$91</f>
        <v>2.3873737500000001</v>
      </c>
      <c r="S89" s="13">
        <f t="shared" ref="S89:S100" si="92">Q89/R89</f>
        <v>2.2192268483315108E-2</v>
      </c>
      <c r="T89" s="2">
        <f t="shared" ref="T89:T100" si="93">$B$90/100</f>
        <v>0.51</v>
      </c>
      <c r="U89" s="14">
        <f t="shared" ref="U89:U100" si="94">S89*T89</f>
        <v>1.1318056926490705E-2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3.374939416333695E-2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59513.083333333336</v>
      </c>
      <c r="AN89" s="1">
        <f t="shared" ref="AN89:AN100" si="99">AM89*10000*AK89*AJ89</f>
        <v>208937386.02106959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-0.46056522638709702</v>
      </c>
      <c r="E90" s="10">
        <f t="shared" ref="E90:E101" si="101">D89</f>
        <v>1.86519820496774</v>
      </c>
      <c r="F90" s="7" t="s">
        <v>83</v>
      </c>
      <c r="G90" s="1">
        <v>2</v>
      </c>
      <c r="H90" s="9">
        <f t="shared" si="84"/>
        <v>-0.46056522638709702</v>
      </c>
      <c r="I90" s="9">
        <f t="shared" si="85"/>
        <v>272.6894347736129</v>
      </c>
      <c r="J90" s="9">
        <f t="shared" si="86"/>
        <v>1.6408166675118515E-2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10.49281391282218</v>
      </c>
      <c r="P90" s="9">
        <f t="shared" si="89"/>
        <v>0.1721678395725888</v>
      </c>
      <c r="Q90" s="12">
        <f t="shared" si="90"/>
        <v>7.7475527807664965E-2</v>
      </c>
      <c r="R90" s="9">
        <f t="shared" si="91"/>
        <v>2.3873737500000001</v>
      </c>
      <c r="S90" s="13">
        <f t="shared" si="92"/>
        <v>3.2452198910063818E-2</v>
      </c>
      <c r="T90" s="2">
        <f t="shared" si="93"/>
        <v>0.51</v>
      </c>
      <c r="U90" s="14">
        <f t="shared" si="94"/>
        <v>1.6550621444132548E-2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3.532701236540596E-2</v>
      </c>
      <c r="AK90" s="9">
        <f t="shared" si="96"/>
        <v>10.4025</v>
      </c>
      <c r="AL90" s="1">
        <f t="shared" si="97"/>
        <v>0.45</v>
      </c>
      <c r="AM90" s="17">
        <f t="shared" si="98"/>
        <v>59513.083333333336</v>
      </c>
      <c r="AN90" s="1">
        <f t="shared" si="99"/>
        <v>218704181.2910611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0.13580776250000001</v>
      </c>
      <c r="E91" s="10">
        <f t="shared" si="101"/>
        <v>-0.46056522638709702</v>
      </c>
      <c r="F91" s="7" t="s">
        <v>83</v>
      </c>
      <c r="G91" s="1">
        <v>3</v>
      </c>
      <c r="H91" s="9">
        <f t="shared" si="84"/>
        <v>0.13580776250000001</v>
      </c>
      <c r="I91" s="9">
        <f t="shared" si="85"/>
        <v>273.28580776249999</v>
      </c>
      <c r="J91" s="9">
        <f t="shared" si="86"/>
        <v>1.7737819773117322E-2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15.625921073249591</v>
      </c>
      <c r="P91" s="9">
        <f t="shared" si="89"/>
        <v>0.27716977178625724</v>
      </c>
      <c r="Q91" s="12">
        <f t="shared" si="90"/>
        <v>0.12472639730381575</v>
      </c>
      <c r="R91" s="9">
        <f t="shared" si="91"/>
        <v>2.3873737500000001</v>
      </c>
      <c r="S91" s="13">
        <f t="shared" si="92"/>
        <v>5.2244185605130215E-2</v>
      </c>
      <c r="T91" s="2">
        <f t="shared" si="93"/>
        <v>0.51</v>
      </c>
      <c r="U91" s="14">
        <f t="shared" si="94"/>
        <v>2.6644534658616409E-2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3.8370327199572847E-2</v>
      </c>
      <c r="AK91" s="9">
        <f t="shared" si="96"/>
        <v>10.4025</v>
      </c>
      <c r="AL91" s="1">
        <f t="shared" si="97"/>
        <v>0.45</v>
      </c>
      <c r="AM91" s="17">
        <f t="shared" si="98"/>
        <v>59513.083333333336</v>
      </c>
      <c r="AN91" s="1">
        <f t="shared" si="99"/>
        <v>237544882.34817022</v>
      </c>
    </row>
    <row r="92" spans="1:48" x14ac:dyDescent="0.15">
      <c r="C92" s="7">
        <v>3</v>
      </c>
      <c r="D92" s="7">
        <f t="shared" si="100"/>
        <v>4.2499917189032299</v>
      </c>
      <c r="E92" s="10">
        <f t="shared" si="101"/>
        <v>0.13580776250000001</v>
      </c>
      <c r="F92" s="7" t="s">
        <v>83</v>
      </c>
      <c r="G92" s="1">
        <v>4</v>
      </c>
      <c r="H92" s="9">
        <f t="shared" si="84"/>
        <v>4.2499917189032299</v>
      </c>
      <c r="I92" s="9">
        <f t="shared" si="85"/>
        <v>277.39999171890321</v>
      </c>
      <c r="J92" s="9">
        <f t="shared" si="86"/>
        <v>3.0087658087704701E-2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20.654026301463333</v>
      </c>
      <c r="P92" s="9">
        <f t="shared" si="89"/>
        <v>0.62143128149288884</v>
      </c>
      <c r="Q92" s="12">
        <f t="shared" si="90"/>
        <v>0.27964407667179997</v>
      </c>
      <c r="R92" s="9">
        <f t="shared" si="91"/>
        <v>2.3873737500000001</v>
      </c>
      <c r="S92" s="13">
        <f t="shared" si="92"/>
        <v>0.11713460310594433</v>
      </c>
      <c r="T92" s="2">
        <f t="shared" si="93"/>
        <v>0.51</v>
      </c>
      <c r="U92" s="14">
        <f t="shared" si="94"/>
        <v>5.9738647584031607E-2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4.834820224658553E-2</v>
      </c>
      <c r="AK92" s="9">
        <f t="shared" si="96"/>
        <v>10.4025</v>
      </c>
      <c r="AL92" s="1">
        <f t="shared" si="97"/>
        <v>0.45</v>
      </c>
      <c r="AM92" s="17">
        <f t="shared" si="98"/>
        <v>59513.083333333336</v>
      </c>
      <c r="AN92" s="1">
        <f t="shared" si="99"/>
        <v>299316395.05379438</v>
      </c>
    </row>
    <row r="93" spans="1:48" x14ac:dyDescent="0.15">
      <c r="C93" s="7">
        <v>4</v>
      </c>
      <c r="D93" s="7">
        <f t="shared" si="100"/>
        <v>6.7634719689000002</v>
      </c>
      <c r="E93" s="10">
        <f t="shared" si="101"/>
        <v>4.2499917189032299</v>
      </c>
      <c r="F93" s="7" t="s">
        <v>83</v>
      </c>
      <c r="G93" s="1">
        <v>5</v>
      </c>
      <c r="H93" s="9">
        <f t="shared" si="84"/>
        <v>6.7634719689000002</v>
      </c>
      <c r="I93" s="9">
        <f t="shared" si="85"/>
        <v>279.91347196889996</v>
      </c>
      <c r="J93" s="9">
        <f t="shared" si="86"/>
        <v>4.1235385518930391E-2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19.030965268971922</v>
      </c>
      <c r="O93" s="9">
        <f t="shared" si="102"/>
        <v>6.3069047509985232</v>
      </c>
      <c r="P93" s="9">
        <f t="shared" si="89"/>
        <v>0.26006764883859779</v>
      </c>
      <c r="Q93" s="12">
        <f t="shared" si="90"/>
        <v>0.117030441977369</v>
      </c>
      <c r="R93" s="9">
        <f t="shared" si="91"/>
        <v>2.3873737500000001</v>
      </c>
      <c r="S93" s="13">
        <f t="shared" si="92"/>
        <v>4.9020578356182815E-2</v>
      </c>
      <c r="T93" s="2">
        <f t="shared" si="93"/>
        <v>0.51</v>
      </c>
      <c r="U93" s="14">
        <f t="shared" si="94"/>
        <v>2.5000494961653234E-2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3.044864923093845E-2</v>
      </c>
      <c r="AK93" s="9">
        <f t="shared" si="96"/>
        <v>10.4025</v>
      </c>
      <c r="AL93" s="1">
        <f t="shared" si="97"/>
        <v>0.45</v>
      </c>
      <c r="AM93" s="17">
        <f t="shared" si="98"/>
        <v>59513.083333333336</v>
      </c>
      <c r="AN93" s="1">
        <f t="shared" si="99"/>
        <v>188502974.22807741</v>
      </c>
    </row>
    <row r="94" spans="1:48" x14ac:dyDescent="0.15">
      <c r="C94" s="7">
        <v>5</v>
      </c>
      <c r="D94" s="7">
        <f t="shared" si="100"/>
        <v>11.0819994947742</v>
      </c>
      <c r="E94" s="10">
        <f t="shared" si="101"/>
        <v>6.7634719689000002</v>
      </c>
      <c r="F94" s="7" t="s">
        <v>85</v>
      </c>
      <c r="G94" s="1">
        <v>6</v>
      </c>
      <c r="H94" s="9">
        <f t="shared" si="84"/>
        <v>11.0819994947742</v>
      </c>
      <c r="I94" s="9">
        <f t="shared" si="85"/>
        <v>284.23199949477419</v>
      </c>
      <c r="J94" s="9">
        <f t="shared" si="86"/>
        <v>6.9951948478006371E-2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11.352112102159925</v>
      </c>
      <c r="P94" s="9">
        <f t="shared" si="89"/>
        <v>0.79410236088684361</v>
      </c>
      <c r="Q94" s="12">
        <f t="shared" si="90"/>
        <v>0.35734606239907962</v>
      </c>
      <c r="R94" s="9">
        <f t="shared" si="91"/>
        <v>2.3873737500000001</v>
      </c>
      <c r="S94" s="13">
        <f t="shared" si="92"/>
        <v>0.14968165851663554</v>
      </c>
      <c r="T94" s="2">
        <f t="shared" si="93"/>
        <v>0.51</v>
      </c>
      <c r="U94" s="14">
        <f t="shared" si="94"/>
        <v>7.6337645843484125E-2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4.9144800221810468E-2</v>
      </c>
      <c r="AK94" s="9">
        <f t="shared" si="96"/>
        <v>10.4025</v>
      </c>
      <c r="AL94" s="1">
        <f t="shared" si="97"/>
        <v>0.45</v>
      </c>
      <c r="AM94" s="17">
        <f t="shared" si="98"/>
        <v>59513.083333333336</v>
      </c>
      <c r="AN94" s="1">
        <f t="shared" si="99"/>
        <v>304248012.42883998</v>
      </c>
    </row>
    <row r="95" spans="1:48" x14ac:dyDescent="0.15">
      <c r="C95" s="7">
        <v>6</v>
      </c>
      <c r="D95" s="7">
        <f t="shared" si="100"/>
        <v>14.886168014000001</v>
      </c>
      <c r="E95" s="10">
        <f t="shared" si="101"/>
        <v>11.0819994947742</v>
      </c>
      <c r="F95" s="7" t="s">
        <v>83</v>
      </c>
      <c r="G95" s="1">
        <v>7</v>
      </c>
      <c r="H95" s="9">
        <f t="shared" si="84"/>
        <v>14.886168014000001</v>
      </c>
      <c r="I95" s="9">
        <f t="shared" si="85"/>
        <v>288.036168014</v>
      </c>
      <c r="J95" s="9">
        <f t="shared" si="86"/>
        <v>0.10997387643802865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15.86328474127308</v>
      </c>
      <c r="P95" s="9">
        <f t="shared" si="89"/>
        <v>1.7445469160380311</v>
      </c>
      <c r="Q95" s="12">
        <f t="shared" si="90"/>
        <v>0.78504611221711407</v>
      </c>
      <c r="R95" s="9">
        <f t="shared" si="91"/>
        <v>2.3873737500000001</v>
      </c>
      <c r="S95" s="13">
        <f t="shared" si="92"/>
        <v>0.32883251406157665</v>
      </c>
      <c r="T95" s="2">
        <f t="shared" si="93"/>
        <v>0.51</v>
      </c>
      <c r="U95" s="14">
        <f t="shared" si="94"/>
        <v>0.1677045821714041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9.701793152467833E-2</v>
      </c>
      <c r="AK95" s="9">
        <f t="shared" si="96"/>
        <v>10.4025</v>
      </c>
      <c r="AL95" s="1">
        <f t="shared" si="97"/>
        <v>0.45</v>
      </c>
      <c r="AM95" s="17">
        <f t="shared" si="98"/>
        <v>59513.083333333336</v>
      </c>
      <c r="AN95" s="1">
        <f t="shared" si="99"/>
        <v>600623315.24629545</v>
      </c>
    </row>
    <row r="96" spans="1:48" x14ac:dyDescent="0.15">
      <c r="C96" s="7">
        <v>7</v>
      </c>
      <c r="D96" s="7">
        <f t="shared" si="100"/>
        <v>16.893700219032301</v>
      </c>
      <c r="E96" s="10">
        <f t="shared" si="101"/>
        <v>14.886168014000001</v>
      </c>
      <c r="F96" s="7" t="s">
        <v>83</v>
      </c>
      <c r="G96" s="1">
        <v>8</v>
      </c>
      <c r="H96" s="9">
        <f t="shared" si="84"/>
        <v>16.893700219032301</v>
      </c>
      <c r="I96" s="9">
        <f t="shared" si="85"/>
        <v>290.0437002190323</v>
      </c>
      <c r="J96" s="9">
        <f t="shared" si="86"/>
        <v>0.13896428692035684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19.424012825235046</v>
      </c>
      <c r="P96" s="9">
        <f t="shared" si="89"/>
        <v>2.6992440913906539</v>
      </c>
      <c r="Q96" s="12">
        <f t="shared" si="90"/>
        <v>1.2146598411257943</v>
      </c>
      <c r="R96" s="9">
        <f t="shared" si="91"/>
        <v>2.3873737500000001</v>
      </c>
      <c r="S96" s="13">
        <f t="shared" si="92"/>
        <v>0.50878495297428572</v>
      </c>
      <c r="T96" s="2">
        <f t="shared" si="93"/>
        <v>0.51</v>
      </c>
      <c r="U96" s="14">
        <f t="shared" si="94"/>
        <v>0.2594803260168857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0.12468831829409104</v>
      </c>
      <c r="AK96" s="9">
        <f t="shared" si="96"/>
        <v>10.4025</v>
      </c>
      <c r="AL96" s="1">
        <f t="shared" si="97"/>
        <v>0.45</v>
      </c>
      <c r="AM96" s="17">
        <f t="shared" si="98"/>
        <v>59513.083333333336</v>
      </c>
      <c r="AN96" s="1">
        <f t="shared" si="99"/>
        <v>771926487.49919403</v>
      </c>
    </row>
    <row r="97" spans="1:50" x14ac:dyDescent="0.15">
      <c r="C97" s="7">
        <v>8</v>
      </c>
      <c r="D97" s="7">
        <f t="shared" si="100"/>
        <v>19.106194870645201</v>
      </c>
      <c r="E97" s="10">
        <f t="shared" si="101"/>
        <v>16.893700219032301</v>
      </c>
      <c r="F97" s="7" t="s">
        <v>83</v>
      </c>
      <c r="G97" s="1">
        <v>9</v>
      </c>
      <c r="H97" s="9">
        <f t="shared" si="84"/>
        <v>19.106194870645201</v>
      </c>
      <c r="I97" s="9">
        <f t="shared" si="85"/>
        <v>292.25619487064517</v>
      </c>
      <c r="J97" s="9">
        <f t="shared" si="86"/>
        <v>0.17917369304943009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22.030043733844394</v>
      </c>
      <c r="P97" s="9">
        <f t="shared" si="89"/>
        <v>3.9472042938333565</v>
      </c>
      <c r="Q97" s="12">
        <f t="shared" si="90"/>
        <v>1.7762419322250105</v>
      </c>
      <c r="R97" s="9">
        <f t="shared" si="91"/>
        <v>2.3873737500000001</v>
      </c>
      <c r="S97" s="13">
        <f t="shared" si="92"/>
        <v>0.74401502162156652</v>
      </c>
      <c r="T97" s="2">
        <f t="shared" si="93"/>
        <v>0.51</v>
      </c>
      <c r="U97" s="14">
        <f t="shared" si="94"/>
        <v>0.37944766102699895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0.16085846979964019</v>
      </c>
      <c r="AK97" s="9">
        <f t="shared" si="96"/>
        <v>10.4025</v>
      </c>
      <c r="AL97" s="1">
        <f t="shared" si="97"/>
        <v>0.45</v>
      </c>
      <c r="AM97" s="17">
        <f t="shared" si="98"/>
        <v>59513.083333333336</v>
      </c>
      <c r="AN97" s="1">
        <f t="shared" si="99"/>
        <v>995850415.46603239</v>
      </c>
    </row>
    <row r="98" spans="1:50" x14ac:dyDescent="0.15">
      <c r="C98" s="7">
        <v>9</v>
      </c>
      <c r="D98" s="7">
        <f t="shared" si="100"/>
        <v>13.6674454919333</v>
      </c>
      <c r="E98" s="10">
        <f t="shared" si="101"/>
        <v>19.106194870645201</v>
      </c>
      <c r="F98" s="7" t="s">
        <v>83</v>
      </c>
      <c r="G98" s="1">
        <v>10</v>
      </c>
      <c r="H98" s="9">
        <f t="shared" si="84"/>
        <v>13.6674454919333</v>
      </c>
      <c r="I98" s="9">
        <f t="shared" si="85"/>
        <v>286.81744549193326</v>
      </c>
      <c r="J98" s="9">
        <f t="shared" si="86"/>
        <v>9.5259552004189438E-2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23.388114440011041</v>
      </c>
      <c r="P98" s="9">
        <f t="shared" si="89"/>
        <v>2.2279413037781657</v>
      </c>
      <c r="Q98" s="12">
        <f t="shared" si="90"/>
        <v>1.0025735867001746</v>
      </c>
      <c r="R98" s="9">
        <f t="shared" si="91"/>
        <v>2.3873737500000001</v>
      </c>
      <c r="S98" s="13">
        <f t="shared" si="92"/>
        <v>0.4199483163037101</v>
      </c>
      <c r="T98" s="2">
        <f t="shared" si="93"/>
        <v>0.51</v>
      </c>
      <c r="U98" s="14">
        <f t="shared" si="94"/>
        <v>0.21417364131489217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0.10782235285643998</v>
      </c>
      <c r="AK98" s="9">
        <f t="shared" si="96"/>
        <v>10.4025</v>
      </c>
      <c r="AL98" s="1">
        <f t="shared" si="97"/>
        <v>0.45</v>
      </c>
      <c r="AM98" s="17">
        <f t="shared" si="98"/>
        <v>59513.083333333336</v>
      </c>
      <c r="AN98" s="1">
        <f t="shared" si="99"/>
        <v>667511850.77387249</v>
      </c>
    </row>
    <row r="99" spans="1:50" x14ac:dyDescent="0.15">
      <c r="C99" s="7">
        <v>10</v>
      </c>
      <c r="D99" s="7">
        <f t="shared" si="100"/>
        <v>5.6598024302258096</v>
      </c>
      <c r="E99" s="10">
        <f t="shared" si="101"/>
        <v>13.6674454919333</v>
      </c>
      <c r="F99" s="7" t="s">
        <v>83</v>
      </c>
      <c r="G99" s="1">
        <v>11</v>
      </c>
      <c r="H99" s="9">
        <f t="shared" si="84"/>
        <v>5.6598024302258096</v>
      </c>
      <c r="I99" s="9">
        <f t="shared" si="85"/>
        <v>278.80980243022577</v>
      </c>
      <c r="J99" s="9">
        <f t="shared" si="86"/>
        <v>3.5930992875552355E-2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20.10216447942123</v>
      </c>
      <c r="O99" s="9">
        <f t="shared" si="102"/>
        <v>6.3632836568116424</v>
      </c>
      <c r="P99" s="9">
        <f t="shared" si="89"/>
        <v>0.22863909973801785</v>
      </c>
      <c r="Q99" s="12">
        <f t="shared" si="90"/>
        <v>0.10288759488210804</v>
      </c>
      <c r="R99" s="9">
        <f t="shared" si="91"/>
        <v>2.3873737500000001</v>
      </c>
      <c r="S99" s="13">
        <f t="shared" si="92"/>
        <v>4.3096559506909229E-2</v>
      </c>
      <c r="T99" s="2">
        <f t="shared" si="93"/>
        <v>0.51</v>
      </c>
      <c r="U99" s="14">
        <f t="shared" si="94"/>
        <v>2.1979245348523708E-2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3.69637424725799E-2</v>
      </c>
      <c r="AK99" s="9">
        <f t="shared" si="96"/>
        <v>10.4025</v>
      </c>
      <c r="AL99" s="1">
        <f t="shared" si="97"/>
        <v>0.45</v>
      </c>
      <c r="AM99" s="17">
        <f t="shared" si="98"/>
        <v>59513.083333333336</v>
      </c>
      <c r="AN99" s="1">
        <f t="shared" si="99"/>
        <v>228836929.40973416</v>
      </c>
    </row>
    <row r="100" spans="1:50" x14ac:dyDescent="0.15">
      <c r="C100" s="7">
        <v>11</v>
      </c>
      <c r="D100" s="7">
        <f t="shared" si="100"/>
        <v>4.6325196405</v>
      </c>
      <c r="E100" s="10">
        <f t="shared" si="101"/>
        <v>5.6598024302258096</v>
      </c>
      <c r="F100" s="7" t="s">
        <v>85</v>
      </c>
      <c r="G100" s="1">
        <v>12</v>
      </c>
      <c r="H100" s="9">
        <f t="shared" si="84"/>
        <v>4.6325196405</v>
      </c>
      <c r="I100" s="9">
        <f t="shared" si="85"/>
        <v>277.78251964049997</v>
      </c>
      <c r="J100" s="9">
        <f t="shared" si="86"/>
        <v>3.1577685173540211E-2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11.439919557073624</v>
      </c>
      <c r="P100" s="9">
        <f t="shared" si="89"/>
        <v>0.36124617818389648</v>
      </c>
      <c r="Q100" s="12">
        <f t="shared" si="90"/>
        <v>0.16256078018275341</v>
      </c>
      <c r="R100" s="9">
        <f t="shared" si="91"/>
        <v>2.3873737500000001</v>
      </c>
      <c r="S100" s="13">
        <f t="shared" si="92"/>
        <v>6.8091885563688309E-2</v>
      </c>
      <c r="T100" s="2">
        <f t="shared" si="93"/>
        <v>0.51</v>
      </c>
      <c r="U100" s="14">
        <f t="shared" si="94"/>
        <v>3.4726861637481038E-2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4.0807148783700536E-2</v>
      </c>
      <c r="AK100" s="9">
        <f t="shared" si="96"/>
        <v>10.4025</v>
      </c>
      <c r="AL100" s="1">
        <f t="shared" si="97"/>
        <v>0.45</v>
      </c>
      <c r="AM100" s="17">
        <f t="shared" si="98"/>
        <v>59513.083333333336</v>
      </c>
      <c r="AN100" s="1">
        <f t="shared" si="99"/>
        <v>252630875.5818046</v>
      </c>
      <c r="AO100" s="1">
        <f>SUM(AN89:AN100)</f>
        <v>4974633705.3479452</v>
      </c>
    </row>
    <row r="101" spans="1:50" x14ac:dyDescent="0.15">
      <c r="C101" s="7">
        <v>12</v>
      </c>
      <c r="D101" s="7">
        <f t="shared" si="100"/>
        <v>2.5114489039032302</v>
      </c>
      <c r="E101" s="10">
        <f t="shared" si="101"/>
        <v>4.6325196405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1.86519820496774</v>
      </c>
      <c r="E105" s="7"/>
      <c r="F105" s="7"/>
      <c r="G105" s="1">
        <v>1</v>
      </c>
      <c r="H105" s="9">
        <f t="shared" ref="H105:H116" si="103">E106</f>
        <v>1.86519820496774</v>
      </c>
      <c r="I105" s="9">
        <f t="shared" ref="I105:I116" si="104">H105+273.15</f>
        <v>275.0151982049677</v>
      </c>
      <c r="J105" s="9">
        <f t="shared" ref="J105:J116" si="105">EXP(($C$15*(I105-$C$13))/($C$16*I105*$C$13))</f>
        <v>2.2192268483315108E-2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1.4378153451044295E-2</v>
      </c>
      <c r="Q105" s="12">
        <f t="shared" ref="Q105:Q116" si="109">P105*$B$107</f>
        <v>4.3134460353132882E-3</v>
      </c>
      <c r="R105" s="9">
        <f t="shared" ref="R105:R116" si="110">L105*$B$107</f>
        <v>0.19436706250000002</v>
      </c>
      <c r="S105" s="13">
        <f t="shared" ref="S105:S116" si="111">Q105/R105</f>
        <v>2.2192268483315108E-2</v>
      </c>
      <c r="T105" s="2">
        <f t="shared" ref="T105:T116" si="112">$B$106/100</f>
        <v>0.01</v>
      </c>
      <c r="U105" s="14">
        <f t="shared" ref="U105:U116" si="113">S105*T105</f>
        <v>2.2192268483315109E-4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5.7119226848331515E-3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1516.0833333333333</v>
      </c>
      <c r="AX105" s="1">
        <f t="shared" ref="AX105:AX116" si="120">AW105*10000*AV105*0.67*AU105*AT105</f>
        <v>1127724.1156209451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-0.46056522638709702</v>
      </c>
      <c r="E106" s="10">
        <f t="shared" ref="E106:E117" si="122">D105</f>
        <v>1.86519820496774</v>
      </c>
      <c r="F106" s="7" t="s">
        <v>83</v>
      </c>
      <c r="G106" s="1">
        <v>2</v>
      </c>
      <c r="H106" s="9">
        <f t="shared" si="103"/>
        <v>-0.46056522638709702</v>
      </c>
      <c r="I106" s="9">
        <f t="shared" si="104"/>
        <v>272.6894347736129</v>
      </c>
      <c r="J106" s="9">
        <f t="shared" si="105"/>
        <v>1.6408166675118515E-2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1.2814022632156226</v>
      </c>
      <c r="P106" s="9">
        <f t="shared" si="108"/>
        <v>2.1025461912716023E-2</v>
      </c>
      <c r="Q106" s="12">
        <f t="shared" si="109"/>
        <v>6.3076385738148064E-3</v>
      </c>
      <c r="R106" s="9">
        <f t="shared" si="110"/>
        <v>0.19436706250000002</v>
      </c>
      <c r="S106" s="13">
        <f t="shared" si="111"/>
        <v>3.2452198910063818E-2</v>
      </c>
      <c r="T106" s="2">
        <f t="shared" si="112"/>
        <v>0.01</v>
      </c>
      <c r="U106" s="14">
        <f t="shared" si="113"/>
        <v>3.2452198910063818E-4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5.8145219891006386E-3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1516.0833333333333</v>
      </c>
      <c r="AX106" s="1">
        <f t="shared" si="120"/>
        <v>1147980.6414971801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0.13580776250000001</v>
      </c>
      <c r="E107" s="10">
        <f t="shared" si="122"/>
        <v>-0.46056522638709702</v>
      </c>
      <c r="F107" s="7" t="s">
        <v>83</v>
      </c>
      <c r="G107" s="1">
        <v>3</v>
      </c>
      <c r="H107" s="9">
        <f t="shared" si="103"/>
        <v>0.13580776250000001</v>
      </c>
      <c r="I107" s="9">
        <f t="shared" si="104"/>
        <v>273.28580776249999</v>
      </c>
      <c r="J107" s="9">
        <f t="shared" si="105"/>
        <v>1.7737819773117322E-2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1.9082670096362402</v>
      </c>
      <c r="P107" s="9">
        <f t="shared" si="108"/>
        <v>3.3848496295913168E-2</v>
      </c>
      <c r="Q107" s="12">
        <f t="shared" si="109"/>
        <v>1.015454888877395E-2</v>
      </c>
      <c r="R107" s="9">
        <f t="shared" si="110"/>
        <v>0.19436706250000002</v>
      </c>
      <c r="S107" s="13">
        <f t="shared" si="111"/>
        <v>5.2244185605130236E-2</v>
      </c>
      <c r="T107" s="2">
        <f t="shared" si="112"/>
        <v>0.01</v>
      </c>
      <c r="U107" s="14">
        <f t="shared" si="113"/>
        <v>5.2244185605130234E-4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6.0124418560513022E-3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1516.0833333333333</v>
      </c>
      <c r="AX107" s="1">
        <f t="shared" si="120"/>
        <v>1187056.626806542</v>
      </c>
    </row>
    <row r="108" spans="1:50" x14ac:dyDescent="0.15">
      <c r="C108" s="7">
        <v>3</v>
      </c>
      <c r="D108" s="7">
        <f t="shared" si="121"/>
        <v>4.2499917189032299</v>
      </c>
      <c r="E108" s="10">
        <f t="shared" si="122"/>
        <v>0.13580776250000001</v>
      </c>
      <c r="F108" s="7" t="s">
        <v>83</v>
      </c>
      <c r="G108" s="1">
        <v>4</v>
      </c>
      <c r="H108" s="9">
        <f t="shared" si="103"/>
        <v>4.2499917189032299</v>
      </c>
      <c r="I108" s="9">
        <f t="shared" si="104"/>
        <v>277.39999171890321</v>
      </c>
      <c r="J108" s="9">
        <f t="shared" si="105"/>
        <v>3.0087658087704701E-2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2.5223087216736606</v>
      </c>
      <c r="P108" s="9">
        <f t="shared" si="108"/>
        <v>7.5890362409352624E-2</v>
      </c>
      <c r="Q108" s="12">
        <f t="shared" si="109"/>
        <v>2.2767108722805785E-2</v>
      </c>
      <c r="R108" s="9">
        <f t="shared" si="110"/>
        <v>0.19436706250000002</v>
      </c>
      <c r="S108" s="13">
        <f t="shared" si="111"/>
        <v>0.11713460310594437</v>
      </c>
      <c r="T108" s="2">
        <f t="shared" si="112"/>
        <v>0.01</v>
      </c>
      <c r="U108" s="14">
        <f t="shared" si="113"/>
        <v>1.1713460310594436E-3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6.6613460310594435E-3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1516.0833333333333</v>
      </c>
      <c r="AX108" s="1">
        <f t="shared" si="120"/>
        <v>1315171.9615653441</v>
      </c>
    </row>
    <row r="109" spans="1:50" x14ac:dyDescent="0.15">
      <c r="C109" s="7">
        <v>4</v>
      </c>
      <c r="D109" s="7">
        <f t="shared" si="121"/>
        <v>6.7634719689000002</v>
      </c>
      <c r="E109" s="10">
        <f t="shared" si="122"/>
        <v>4.2499917189032299</v>
      </c>
      <c r="F109" s="7" t="s">
        <v>83</v>
      </c>
      <c r="G109" s="1">
        <v>5</v>
      </c>
      <c r="H109" s="9">
        <f t="shared" si="103"/>
        <v>6.7634719689000002</v>
      </c>
      <c r="I109" s="9">
        <f t="shared" si="104"/>
        <v>279.91347196889996</v>
      </c>
      <c r="J109" s="9">
        <f t="shared" si="105"/>
        <v>4.1235385518930391E-2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2.3240974413010926</v>
      </c>
      <c r="O109" s="9">
        <f t="shared" si="123"/>
        <v>0.77021112629654898</v>
      </c>
      <c r="P109" s="9">
        <f t="shared" si="108"/>
        <v>3.1759952723807786E-2</v>
      </c>
      <c r="Q109" s="12">
        <f t="shared" si="109"/>
        <v>9.5279858171423357E-3</v>
      </c>
      <c r="R109" s="9">
        <f t="shared" si="110"/>
        <v>0.19436706250000002</v>
      </c>
      <c r="S109" s="13">
        <f t="shared" si="111"/>
        <v>4.9020578356182828E-2</v>
      </c>
      <c r="T109" s="2">
        <f t="shared" si="112"/>
        <v>0.01</v>
      </c>
      <c r="U109" s="14">
        <f t="shared" si="113"/>
        <v>4.9020578356182834E-4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5.980205783561828E-3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1516.0833333333333</v>
      </c>
      <c r="AX109" s="1">
        <f t="shared" si="120"/>
        <v>1180692.1505443172</v>
      </c>
    </row>
    <row r="110" spans="1:50" x14ac:dyDescent="0.15">
      <c r="C110" s="7">
        <v>5</v>
      </c>
      <c r="D110" s="7">
        <f t="shared" si="121"/>
        <v>11.0819994947742</v>
      </c>
      <c r="E110" s="10">
        <f t="shared" si="122"/>
        <v>6.7634719689000002</v>
      </c>
      <c r="F110" s="7" t="s">
        <v>85</v>
      </c>
      <c r="G110" s="1">
        <v>6</v>
      </c>
      <c r="H110" s="9">
        <f t="shared" si="103"/>
        <v>11.0819994947742</v>
      </c>
      <c r="I110" s="9">
        <f t="shared" si="104"/>
        <v>284.23199949477419</v>
      </c>
      <c r="J110" s="9">
        <f t="shared" si="105"/>
        <v>6.9951948478006371E-2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1.3863413819060748</v>
      </c>
      <c r="P110" s="9">
        <f t="shared" si="108"/>
        <v>9.6977280920021905E-2</v>
      </c>
      <c r="Q110" s="12">
        <f t="shared" si="109"/>
        <v>2.9093184276006569E-2</v>
      </c>
      <c r="R110" s="9">
        <f t="shared" si="110"/>
        <v>0.19436706250000002</v>
      </c>
      <c r="S110" s="13">
        <f t="shared" si="111"/>
        <v>0.14968165851663559</v>
      </c>
      <c r="T110" s="2">
        <f t="shared" si="112"/>
        <v>0.01</v>
      </c>
      <c r="U110" s="14">
        <f t="shared" si="113"/>
        <v>1.4968165851663559E-3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6.9868165851663562E-3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1516.0833333333333</v>
      </c>
      <c r="AX110" s="1">
        <f t="shared" si="120"/>
        <v>1379430.7082331658</v>
      </c>
    </row>
    <row r="111" spans="1:50" x14ac:dyDescent="0.15">
      <c r="C111" s="7">
        <v>6</v>
      </c>
      <c r="D111" s="7">
        <f t="shared" si="121"/>
        <v>14.886168014000001</v>
      </c>
      <c r="E111" s="10">
        <f t="shared" si="122"/>
        <v>11.0819994947742</v>
      </c>
      <c r="F111" s="7" t="s">
        <v>83</v>
      </c>
      <c r="G111" s="1">
        <v>7</v>
      </c>
      <c r="H111" s="9">
        <f t="shared" si="103"/>
        <v>14.886168014000001</v>
      </c>
      <c r="I111" s="9">
        <f t="shared" si="104"/>
        <v>288.036168014</v>
      </c>
      <c r="J111" s="9">
        <f t="shared" si="105"/>
        <v>0.10997387643802865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1.9372543093193861</v>
      </c>
      <c r="P111" s="9">
        <f t="shared" si="108"/>
        <v>0.21304736604212871</v>
      </c>
      <c r="Q111" s="12">
        <f t="shared" si="109"/>
        <v>6.3914209812638609E-2</v>
      </c>
      <c r="R111" s="9">
        <f t="shared" si="110"/>
        <v>0.19436706250000002</v>
      </c>
      <c r="S111" s="13">
        <f t="shared" si="111"/>
        <v>0.32883251406157665</v>
      </c>
      <c r="T111" s="2">
        <f t="shared" si="112"/>
        <v>0.01</v>
      </c>
      <c r="U111" s="14">
        <f t="shared" si="113"/>
        <v>3.2883251406157668E-3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1.3238325140615768E-2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1516.0833333333333</v>
      </c>
      <c r="AX111" s="1">
        <f t="shared" si="120"/>
        <v>2613687.0779334665</v>
      </c>
    </row>
    <row r="112" spans="1:50" x14ac:dyDescent="0.15">
      <c r="C112" s="7">
        <v>7</v>
      </c>
      <c r="D112" s="7">
        <f t="shared" si="121"/>
        <v>16.893700219032301</v>
      </c>
      <c r="E112" s="10">
        <f t="shared" si="122"/>
        <v>14.886168014000001</v>
      </c>
      <c r="F112" s="7" t="s">
        <v>83</v>
      </c>
      <c r="G112" s="1">
        <v>8</v>
      </c>
      <c r="H112" s="9">
        <f t="shared" si="103"/>
        <v>16.893700219032301</v>
      </c>
      <c r="I112" s="9">
        <f t="shared" si="104"/>
        <v>290.0437002190323</v>
      </c>
      <c r="J112" s="9">
        <f t="shared" si="105"/>
        <v>0.13896428692035684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2.3720971516105909</v>
      </c>
      <c r="P112" s="9">
        <f t="shared" si="108"/>
        <v>0.32963678917937533</v>
      </c>
      <c r="Q112" s="12">
        <f t="shared" si="109"/>
        <v>9.8891036753812597E-2</v>
      </c>
      <c r="R112" s="9">
        <f t="shared" si="110"/>
        <v>0.19436706250000002</v>
      </c>
      <c r="S112" s="13">
        <f t="shared" si="111"/>
        <v>0.50878495297428594</v>
      </c>
      <c r="T112" s="2">
        <f t="shared" si="112"/>
        <v>0.01</v>
      </c>
      <c r="U112" s="14">
        <f t="shared" si="113"/>
        <v>5.0878495297428591E-3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1.503784952974286E-2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1516.0833333333333</v>
      </c>
      <c r="AX112" s="1">
        <f t="shared" si="120"/>
        <v>2968973.2332687341</v>
      </c>
    </row>
    <row r="113" spans="1:53" x14ac:dyDescent="0.15">
      <c r="C113" s="7">
        <v>8</v>
      </c>
      <c r="D113" s="7">
        <f t="shared" si="121"/>
        <v>19.106194870645201</v>
      </c>
      <c r="E113" s="10">
        <f t="shared" si="122"/>
        <v>16.893700219032301</v>
      </c>
      <c r="F113" s="7" t="s">
        <v>83</v>
      </c>
      <c r="G113" s="1">
        <v>9</v>
      </c>
      <c r="H113" s="9">
        <f t="shared" si="103"/>
        <v>19.106194870645201</v>
      </c>
      <c r="I113" s="9">
        <f t="shared" si="104"/>
        <v>292.25619487064517</v>
      </c>
      <c r="J113" s="9">
        <f t="shared" si="105"/>
        <v>0.17917369304943009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2.690350570764549</v>
      </c>
      <c r="P113" s="9">
        <f t="shared" si="108"/>
        <v>0.48204004736152634</v>
      </c>
      <c r="Q113" s="12">
        <f t="shared" si="109"/>
        <v>0.1446120142084579</v>
      </c>
      <c r="R113" s="9">
        <f t="shared" si="110"/>
        <v>0.19436706250000002</v>
      </c>
      <c r="S113" s="13">
        <f t="shared" si="111"/>
        <v>0.74401502162156663</v>
      </c>
      <c r="T113" s="2">
        <f t="shared" si="112"/>
        <v>0.01</v>
      </c>
      <c r="U113" s="14">
        <f t="shared" si="113"/>
        <v>7.4401502162156664E-3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1.7390150216215667E-2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1516.0833333333333</v>
      </c>
      <c r="AX113" s="1">
        <f t="shared" si="120"/>
        <v>3433395.8730168031</v>
      </c>
    </row>
    <row r="114" spans="1:53" x14ac:dyDescent="0.15">
      <c r="C114" s="7">
        <v>9</v>
      </c>
      <c r="D114" s="7">
        <f t="shared" si="121"/>
        <v>13.6674454919333</v>
      </c>
      <c r="E114" s="10">
        <f t="shared" si="122"/>
        <v>19.106194870645201</v>
      </c>
      <c r="F114" s="7" t="s">
        <v>83</v>
      </c>
      <c r="G114" s="1">
        <v>10</v>
      </c>
      <c r="H114" s="9">
        <f t="shared" si="103"/>
        <v>13.6674454919333</v>
      </c>
      <c r="I114" s="9">
        <f t="shared" si="104"/>
        <v>286.81744549193326</v>
      </c>
      <c r="J114" s="9">
        <f t="shared" si="105"/>
        <v>9.5259552004189438E-2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2.8562007317363562</v>
      </c>
      <c r="P114" s="9">
        <f t="shared" si="108"/>
        <v>0.27208040213924334</v>
      </c>
      <c r="Q114" s="12">
        <f t="shared" si="109"/>
        <v>8.1624120641773004E-2</v>
      </c>
      <c r="R114" s="9">
        <f t="shared" si="110"/>
        <v>0.19436706250000002</v>
      </c>
      <c r="S114" s="13">
        <f t="shared" si="111"/>
        <v>0.4199483163037101</v>
      </c>
      <c r="T114" s="2">
        <f t="shared" si="112"/>
        <v>0.01</v>
      </c>
      <c r="U114" s="14">
        <f t="shared" si="113"/>
        <v>4.1994831630371007E-3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1.4149483163037102E-2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1516.0833333333333</v>
      </c>
      <c r="AX114" s="1">
        <f t="shared" si="120"/>
        <v>2793580.0722406963</v>
      </c>
    </row>
    <row r="115" spans="1:53" x14ac:dyDescent="0.15">
      <c r="C115" s="7">
        <v>10</v>
      </c>
      <c r="D115" s="7">
        <f t="shared" si="121"/>
        <v>5.6598024302258096</v>
      </c>
      <c r="E115" s="10">
        <f t="shared" si="122"/>
        <v>13.6674454919333</v>
      </c>
      <c r="F115" s="7" t="s">
        <v>83</v>
      </c>
      <c r="G115" s="1">
        <v>11</v>
      </c>
      <c r="H115" s="9">
        <f t="shared" si="103"/>
        <v>5.6598024302258096</v>
      </c>
      <c r="I115" s="9">
        <f t="shared" si="104"/>
        <v>278.80980243022577</v>
      </c>
      <c r="J115" s="9">
        <f t="shared" si="105"/>
        <v>3.5930992875552355E-2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2.4549143131172571</v>
      </c>
      <c r="O115" s="9">
        <f t="shared" si="123"/>
        <v>0.77709622481318963</v>
      </c>
      <c r="P115" s="9">
        <f t="shared" si="108"/>
        <v>2.7921838917381349E-2</v>
      </c>
      <c r="Q115" s="12">
        <f t="shared" si="109"/>
        <v>8.3765516752144047E-3</v>
      </c>
      <c r="R115" s="9">
        <f t="shared" si="110"/>
        <v>0.19436706250000002</v>
      </c>
      <c r="S115" s="13">
        <f t="shared" si="111"/>
        <v>4.3096559506909271E-2</v>
      </c>
      <c r="T115" s="2">
        <f t="shared" si="112"/>
        <v>0.01</v>
      </c>
      <c r="U115" s="14">
        <f t="shared" si="113"/>
        <v>4.3096559506909269E-4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5.9209655950690923E-3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1516.0833333333333</v>
      </c>
      <c r="AX115" s="1">
        <f t="shared" si="120"/>
        <v>1168996.1607938642</v>
      </c>
    </row>
    <row r="116" spans="1:53" x14ac:dyDescent="0.15">
      <c r="C116" s="7">
        <v>11</v>
      </c>
      <c r="D116" s="7">
        <f t="shared" si="121"/>
        <v>4.6325196405</v>
      </c>
      <c r="E116" s="10">
        <f t="shared" si="122"/>
        <v>5.6598024302258096</v>
      </c>
      <c r="F116" s="7" t="s">
        <v>85</v>
      </c>
      <c r="G116" s="1">
        <v>12</v>
      </c>
      <c r="H116" s="9">
        <f t="shared" si="103"/>
        <v>4.6325196405</v>
      </c>
      <c r="I116" s="9">
        <f t="shared" si="104"/>
        <v>277.78251964049997</v>
      </c>
      <c r="J116" s="9">
        <f t="shared" si="105"/>
        <v>3.1577685173540211E-2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1.3970645942291418</v>
      </c>
      <c r="P116" s="9">
        <f t="shared" si="108"/>
        <v>4.4116065923667541E-2</v>
      </c>
      <c r="Q116" s="12">
        <f t="shared" si="109"/>
        <v>1.3234819777100263E-2</v>
      </c>
      <c r="R116" s="9">
        <f t="shared" si="110"/>
        <v>0.19436706250000002</v>
      </c>
      <c r="S116" s="13">
        <f t="shared" si="111"/>
        <v>6.8091885563688351E-2</v>
      </c>
      <c r="T116" s="2">
        <f t="shared" si="112"/>
        <v>0.01</v>
      </c>
      <c r="U116" s="14">
        <f t="shared" si="113"/>
        <v>6.8091885563688348E-4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6.1709188556368835E-3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1516.0833333333333</v>
      </c>
      <c r="AX116" s="1">
        <f t="shared" si="120"/>
        <v>1218345.2740913627</v>
      </c>
      <c r="AY116" s="1">
        <f>SUM(AX105:AX116)</f>
        <v>21535033.895612422</v>
      </c>
    </row>
    <row r="117" spans="1:53" x14ac:dyDescent="0.15">
      <c r="C117" s="7">
        <v>12</v>
      </c>
      <c r="D117" s="7">
        <f t="shared" si="121"/>
        <v>2.5114489039032302</v>
      </c>
      <c r="E117" s="10">
        <f t="shared" si="122"/>
        <v>4.6325196405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1.86519820496774</v>
      </c>
      <c r="E121" s="7"/>
      <c r="F121" s="7"/>
      <c r="G121" s="1">
        <v>1</v>
      </c>
      <c r="H121" s="9">
        <f t="shared" ref="H121:H132" si="124">E122</f>
        <v>1.86519820496774</v>
      </c>
      <c r="I121" s="9">
        <f t="shared" ref="I121:I132" si="125">H121+273.15</f>
        <v>275.0151982049677</v>
      </c>
      <c r="J121" s="9">
        <f t="shared" ref="J121:J132" si="126">EXP(($C$15*(I121-$C$13))/($C$16*I121*$C$13))</f>
        <v>2.2192268483315108E-2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6.3181388371998113E-3</v>
      </c>
      <c r="Q121" s="12">
        <f t="shared" ref="Q121:Q132" si="130">P121*$B$123</f>
        <v>2.0849858162759376E-3</v>
      </c>
      <c r="R121" s="9">
        <f t="shared" ref="R121:R132" si="131">L121*$B$123</f>
        <v>9.3951000000000007E-2</v>
      </c>
      <c r="S121" s="13">
        <f t="shared" ref="S121:S132" si="132">Q121/R121</f>
        <v>2.2192268483315104E-2</v>
      </c>
      <c r="T121" s="2">
        <f t="shared" ref="T121:T132" si="133">$B$122/100</f>
        <v>0.01</v>
      </c>
      <c r="U121" s="14">
        <f t="shared" ref="U121:U132" si="134">S121*T121</f>
        <v>2.2192268483315104E-4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5.7119226848331515E-3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-0.46056522638709702</v>
      </c>
      <c r="E122" s="10">
        <f t="shared" ref="E122:E133" si="145">D121</f>
        <v>1.86519820496774</v>
      </c>
      <c r="F122" s="7" t="s">
        <v>83</v>
      </c>
      <c r="G122" s="1">
        <v>2</v>
      </c>
      <c r="H122" s="9">
        <f t="shared" si="124"/>
        <v>-0.46056522638709702</v>
      </c>
      <c r="I122" s="9">
        <f t="shared" si="125"/>
        <v>272.6894347736129</v>
      </c>
      <c r="J122" s="9">
        <f t="shared" si="126"/>
        <v>1.6408166675118515E-2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0.56308186116280023</v>
      </c>
      <c r="P122" s="9">
        <f t="shared" si="129"/>
        <v>9.2391410296951693E-3</v>
      </c>
      <c r="Q122" s="12">
        <f t="shared" si="130"/>
        <v>3.0489165397994062E-3</v>
      </c>
      <c r="R122" s="9">
        <f t="shared" si="131"/>
        <v>9.3951000000000007E-2</v>
      </c>
      <c r="S122" s="13">
        <f t="shared" si="132"/>
        <v>3.2452198910063818E-2</v>
      </c>
      <c r="T122" s="2">
        <f t="shared" si="133"/>
        <v>0.01</v>
      </c>
      <c r="U122" s="14">
        <f t="shared" si="134"/>
        <v>3.2452198910063818E-4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5.8145219891006386E-3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0.13580776250000001</v>
      </c>
      <c r="E123" s="10">
        <f t="shared" si="145"/>
        <v>-0.46056522638709702</v>
      </c>
      <c r="F123" s="7" t="s">
        <v>83</v>
      </c>
      <c r="G123" s="1">
        <v>3</v>
      </c>
      <c r="H123" s="9">
        <f t="shared" si="124"/>
        <v>0.13580776250000001</v>
      </c>
      <c r="I123" s="9">
        <f t="shared" si="125"/>
        <v>273.28580776249999</v>
      </c>
      <c r="J123" s="9">
        <f t="shared" si="126"/>
        <v>1.7737819773117322E-2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0.83854272013310516</v>
      </c>
      <c r="P123" s="9">
        <f t="shared" si="129"/>
        <v>1.4873919641780578E-2</v>
      </c>
      <c r="Q123" s="12">
        <f t="shared" si="130"/>
        <v>4.9083934817875912E-3</v>
      </c>
      <c r="R123" s="9">
        <f t="shared" si="131"/>
        <v>9.3951000000000007E-2</v>
      </c>
      <c r="S123" s="13">
        <f t="shared" si="132"/>
        <v>5.2244185605130236E-2</v>
      </c>
      <c r="T123" s="2">
        <f t="shared" si="133"/>
        <v>0.01</v>
      </c>
      <c r="U123" s="14">
        <f t="shared" si="134"/>
        <v>5.2244185605130234E-4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6.0124418560513022E-3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4.2499917189032299</v>
      </c>
      <c r="E124" s="10">
        <f t="shared" si="145"/>
        <v>0.13580776250000001</v>
      </c>
      <c r="F124" s="7" t="s">
        <v>83</v>
      </c>
      <c r="G124" s="1">
        <v>4</v>
      </c>
      <c r="H124" s="9">
        <f t="shared" si="124"/>
        <v>4.2499917189032299</v>
      </c>
      <c r="I124" s="9">
        <f t="shared" si="125"/>
        <v>277.39999171890321</v>
      </c>
      <c r="J124" s="9">
        <f t="shared" si="126"/>
        <v>3.0087658087704701E-2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1.1083688004913246</v>
      </c>
      <c r="P124" s="9">
        <f t="shared" si="129"/>
        <v>3.3348221504262358E-2</v>
      </c>
      <c r="Q124" s="12">
        <f t="shared" si="130"/>
        <v>1.1004913096406579E-2</v>
      </c>
      <c r="R124" s="9">
        <f t="shared" si="131"/>
        <v>9.3951000000000007E-2</v>
      </c>
      <c r="S124" s="13">
        <f t="shared" si="132"/>
        <v>0.11713460310594435</v>
      </c>
      <c r="T124" s="2">
        <f t="shared" si="133"/>
        <v>0.01</v>
      </c>
      <c r="U124" s="14">
        <f t="shared" si="134"/>
        <v>1.1713460310594436E-3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6.6613460310594435E-3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6.7634719689000002</v>
      </c>
      <c r="E125" s="10">
        <f t="shared" si="145"/>
        <v>4.2499917189032299</v>
      </c>
      <c r="F125" s="7" t="s">
        <v>83</v>
      </c>
      <c r="G125" s="1">
        <v>5</v>
      </c>
      <c r="H125" s="9">
        <f t="shared" si="124"/>
        <v>6.7634719689000002</v>
      </c>
      <c r="I125" s="9">
        <f t="shared" si="125"/>
        <v>279.91347196889996</v>
      </c>
      <c r="J125" s="9">
        <f t="shared" si="126"/>
        <v>4.1235385518930391E-2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1.0212695500377089</v>
      </c>
      <c r="O125" s="9">
        <f t="shared" si="146"/>
        <v>0.33845102894935319</v>
      </c>
      <c r="P125" s="9">
        <f t="shared" si="129"/>
        <v>1.3956158658005249E-2</v>
      </c>
      <c r="Q125" s="12">
        <f t="shared" si="130"/>
        <v>4.6055323571417327E-3</v>
      </c>
      <c r="R125" s="9">
        <f t="shared" si="131"/>
        <v>9.3951000000000007E-2</v>
      </c>
      <c r="S125" s="13">
        <f t="shared" si="132"/>
        <v>4.9020578356182822E-2</v>
      </c>
      <c r="T125" s="2">
        <f t="shared" si="133"/>
        <v>0.01</v>
      </c>
      <c r="U125" s="14">
        <f t="shared" si="134"/>
        <v>4.9020578356182823E-4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5.980205783561828E-3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11.0819994947742</v>
      </c>
      <c r="E126" s="10">
        <f t="shared" si="145"/>
        <v>6.7634719689000002</v>
      </c>
      <c r="F126" s="7" t="s">
        <v>85</v>
      </c>
      <c r="G126" s="1">
        <v>6</v>
      </c>
      <c r="H126" s="9">
        <f t="shared" si="124"/>
        <v>11.0819994947742</v>
      </c>
      <c r="I126" s="9">
        <f t="shared" si="125"/>
        <v>284.23199949477419</v>
      </c>
      <c r="J126" s="9">
        <f t="shared" si="126"/>
        <v>6.9951948478006371E-2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0.60919487029134789</v>
      </c>
      <c r="P126" s="9">
        <f t="shared" si="129"/>
        <v>4.2614368179686141E-2</v>
      </c>
      <c r="Q126" s="12">
        <f t="shared" si="130"/>
        <v>1.4062741499296427E-2</v>
      </c>
      <c r="R126" s="9">
        <f t="shared" si="131"/>
        <v>9.3951000000000007E-2</v>
      </c>
      <c r="S126" s="13">
        <f t="shared" si="132"/>
        <v>0.14968165851663554</v>
      </c>
      <c r="T126" s="2">
        <f t="shared" si="133"/>
        <v>0.01</v>
      </c>
      <c r="U126" s="14">
        <f t="shared" si="134"/>
        <v>1.4968165851663555E-3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6.9868165851663553E-3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14.886168014000001</v>
      </c>
      <c r="E127" s="10">
        <f t="shared" si="145"/>
        <v>11.0819994947742</v>
      </c>
      <c r="F127" s="7" t="s">
        <v>83</v>
      </c>
      <c r="G127" s="1">
        <v>7</v>
      </c>
      <c r="H127" s="9">
        <f t="shared" si="124"/>
        <v>14.886168014000001</v>
      </c>
      <c r="I127" s="9">
        <f t="shared" si="125"/>
        <v>288.036168014</v>
      </c>
      <c r="J127" s="9">
        <f t="shared" si="126"/>
        <v>0.10997387643802865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0.85128050211166173</v>
      </c>
      <c r="P127" s="9">
        <f t="shared" si="129"/>
        <v>9.3618616753330872E-2</v>
      </c>
      <c r="Q127" s="12">
        <f t="shared" si="130"/>
        <v>3.0894143528599188E-2</v>
      </c>
      <c r="R127" s="9">
        <f t="shared" si="131"/>
        <v>9.3951000000000007E-2</v>
      </c>
      <c r="S127" s="13">
        <f t="shared" si="132"/>
        <v>0.3288325140615766</v>
      </c>
      <c r="T127" s="2">
        <f t="shared" si="133"/>
        <v>0.01</v>
      </c>
      <c r="U127" s="14">
        <f t="shared" si="134"/>
        <v>3.2883251406157659E-3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1.3238325140615764E-2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16.893700219032301</v>
      </c>
      <c r="E128" s="10">
        <f t="shared" si="145"/>
        <v>14.886168014000001</v>
      </c>
      <c r="F128" s="7" t="s">
        <v>83</v>
      </c>
      <c r="G128" s="1">
        <v>8</v>
      </c>
      <c r="H128" s="9">
        <f t="shared" si="124"/>
        <v>16.893700219032301</v>
      </c>
      <c r="I128" s="9">
        <f t="shared" si="125"/>
        <v>290.0437002190323</v>
      </c>
      <c r="J128" s="9">
        <f t="shared" si="126"/>
        <v>0.13896428692035684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1.042361885358331</v>
      </c>
      <c r="P128" s="9">
        <f t="shared" si="129"/>
        <v>0.14485107611177922</v>
      </c>
      <c r="Q128" s="12">
        <f t="shared" si="130"/>
        <v>4.7800855116887142E-2</v>
      </c>
      <c r="R128" s="9">
        <f t="shared" si="131"/>
        <v>9.3951000000000007E-2</v>
      </c>
      <c r="S128" s="13">
        <f t="shared" si="132"/>
        <v>0.50878495297428594</v>
      </c>
      <c r="T128" s="2">
        <f t="shared" si="133"/>
        <v>0.01</v>
      </c>
      <c r="U128" s="14">
        <f t="shared" si="134"/>
        <v>5.0878495297428591E-3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1.503784952974286E-2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19.106194870645201</v>
      </c>
      <c r="E129" s="10">
        <f t="shared" si="145"/>
        <v>16.893700219032301</v>
      </c>
      <c r="F129" s="7" t="s">
        <v>83</v>
      </c>
      <c r="G129" s="1">
        <v>9</v>
      </c>
      <c r="H129" s="9">
        <f t="shared" si="124"/>
        <v>19.106194870645201</v>
      </c>
      <c r="I129" s="9">
        <f t="shared" si="125"/>
        <v>292.25619487064517</v>
      </c>
      <c r="J129" s="9">
        <f t="shared" si="126"/>
        <v>0.17917369304943009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1.1822108092465518</v>
      </c>
      <c r="P129" s="9">
        <f t="shared" si="129"/>
        <v>0.21182107665566002</v>
      </c>
      <c r="Q129" s="12">
        <f t="shared" si="130"/>
        <v>6.9900955296367806E-2</v>
      </c>
      <c r="R129" s="9">
        <f t="shared" si="131"/>
        <v>9.3951000000000007E-2</v>
      </c>
      <c r="S129" s="13">
        <f t="shared" si="132"/>
        <v>0.74401502162156652</v>
      </c>
      <c r="T129" s="2">
        <f t="shared" si="133"/>
        <v>0.01</v>
      </c>
      <c r="U129" s="14">
        <f t="shared" si="134"/>
        <v>7.4401502162156656E-3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1.7390150216215667E-2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13.6674454919333</v>
      </c>
      <c r="E130" s="10">
        <f t="shared" si="145"/>
        <v>19.106194870645201</v>
      </c>
      <c r="F130" s="7" t="s">
        <v>83</v>
      </c>
      <c r="G130" s="1">
        <v>10</v>
      </c>
      <c r="H130" s="9">
        <f t="shared" si="124"/>
        <v>13.6674454919333</v>
      </c>
      <c r="I130" s="9">
        <f t="shared" si="125"/>
        <v>286.81744549193326</v>
      </c>
      <c r="J130" s="9">
        <f t="shared" si="126"/>
        <v>9.5259552004189438E-2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1.2550897325908916</v>
      </c>
      <c r="P130" s="9">
        <f t="shared" si="129"/>
        <v>0.11955928565166625</v>
      </c>
      <c r="Q130" s="12">
        <f t="shared" si="130"/>
        <v>3.9454564265049862E-2</v>
      </c>
      <c r="R130" s="9">
        <f t="shared" si="131"/>
        <v>9.3951000000000007E-2</v>
      </c>
      <c r="S130" s="13">
        <f t="shared" si="132"/>
        <v>0.41994831630370999</v>
      </c>
      <c r="T130" s="2">
        <f t="shared" si="133"/>
        <v>0.01</v>
      </c>
      <c r="U130" s="14">
        <f t="shared" si="134"/>
        <v>4.1994831630370998E-3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1.4149483163037099E-2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5.6598024302258096</v>
      </c>
      <c r="E131" s="10">
        <f t="shared" si="145"/>
        <v>13.6674454919333</v>
      </c>
      <c r="F131" s="7" t="s">
        <v>83</v>
      </c>
      <c r="G131" s="1">
        <v>11</v>
      </c>
      <c r="H131" s="9">
        <f t="shared" si="124"/>
        <v>5.6598024302258096</v>
      </c>
      <c r="I131" s="9">
        <f t="shared" si="125"/>
        <v>278.80980243022577</v>
      </c>
      <c r="J131" s="9">
        <f t="shared" si="126"/>
        <v>3.5930992875552355E-2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1.0787539245922639</v>
      </c>
      <c r="O131" s="9">
        <f t="shared" si="146"/>
        <v>0.34147652234696135</v>
      </c>
      <c r="P131" s="9">
        <f t="shared" si="129"/>
        <v>1.2269590491617063E-2</v>
      </c>
      <c r="Q131" s="12">
        <f t="shared" si="130"/>
        <v>4.0489648622336312E-3</v>
      </c>
      <c r="R131" s="9">
        <f t="shared" si="131"/>
        <v>9.3951000000000007E-2</v>
      </c>
      <c r="S131" s="13">
        <f t="shared" si="132"/>
        <v>4.309655950690925E-2</v>
      </c>
      <c r="T131" s="2">
        <f t="shared" si="133"/>
        <v>0.01</v>
      </c>
      <c r="U131" s="14">
        <f t="shared" si="134"/>
        <v>4.3096559506909253E-4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5.9209655950690923E-3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4.6325196405</v>
      </c>
      <c r="E132" s="10">
        <f t="shared" si="145"/>
        <v>5.6598024302258096</v>
      </c>
      <c r="F132" s="7" t="s">
        <v>85</v>
      </c>
      <c r="G132" s="1">
        <v>12</v>
      </c>
      <c r="H132" s="9">
        <f t="shared" si="124"/>
        <v>4.6325196405</v>
      </c>
      <c r="I132" s="9">
        <f t="shared" si="125"/>
        <v>277.78251964049997</v>
      </c>
      <c r="J132" s="9">
        <f t="shared" si="126"/>
        <v>3.1577685173540211E-2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0.61390693185534428</v>
      </c>
      <c r="P132" s="9">
        <f t="shared" si="129"/>
        <v>1.9385759819982067E-2</v>
      </c>
      <c r="Q132" s="12">
        <f t="shared" si="130"/>
        <v>6.3973007405940824E-3</v>
      </c>
      <c r="R132" s="9">
        <f t="shared" si="131"/>
        <v>9.3951000000000007E-2</v>
      </c>
      <c r="S132" s="13">
        <f t="shared" si="132"/>
        <v>6.8091885563688323E-2</v>
      </c>
      <c r="T132" s="2">
        <f t="shared" si="133"/>
        <v>0.01</v>
      </c>
      <c r="U132" s="14">
        <f t="shared" si="134"/>
        <v>6.8091885563688326E-4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6.1709188556368835E-3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2.5114489039032302</v>
      </c>
      <c r="E133" s="10">
        <f t="shared" si="145"/>
        <v>4.6325196405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1.86519820496774</v>
      </c>
      <c r="E136" s="7"/>
      <c r="F136" s="7"/>
      <c r="G136" s="1">
        <v>1</v>
      </c>
      <c r="H136" s="9">
        <f t="shared" ref="H136:H147" si="147">E137</f>
        <v>1.86519820496774</v>
      </c>
      <c r="I136" s="9">
        <f t="shared" ref="I136:I147" si="148">H136+273.15</f>
        <v>275.0151982049677</v>
      </c>
      <c r="J136" s="9">
        <f t="shared" ref="J136:J147" si="149">EXP(($C$15*(I136-$C$13))/($C$16*I136*$C$13))</f>
        <v>2.2192268483315108E-2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1.6844995158367661E-2</v>
      </c>
      <c r="Q136" s="12">
        <f t="shared" ref="Q136:Q147" si="153">P136*$B$138</f>
        <v>4.3796987411755918E-3</v>
      </c>
      <c r="R136" s="9">
        <f t="shared" ref="R136:R147" si="154">L136*$B$138</f>
        <v>0.19735245833333334</v>
      </c>
      <c r="S136" s="13">
        <f t="shared" ref="S136:S147" si="155">Q136/R136</f>
        <v>2.2192268483315108E-2</v>
      </c>
      <c r="T136" s="2">
        <f t="shared" ref="T136:T147" si="156">$B$137/100</f>
        <v>0.01</v>
      </c>
      <c r="U136" s="14">
        <f t="shared" ref="U136:U147" si="157">S136*T136</f>
        <v>2.2192268483315109E-4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5.7119226848331515E-3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-0.46056522638709702</v>
      </c>
      <c r="E137" s="10">
        <f t="shared" ref="E137:E148" si="166">D136</f>
        <v>1.86519820496774</v>
      </c>
      <c r="F137" s="7" t="s">
        <v>83</v>
      </c>
      <c r="G137" s="1">
        <v>2</v>
      </c>
      <c r="H137" s="9">
        <f t="shared" si="147"/>
        <v>-0.46056522638709702</v>
      </c>
      <c r="I137" s="9">
        <f t="shared" si="148"/>
        <v>272.6894347736129</v>
      </c>
      <c r="J137" s="9">
        <f t="shared" si="149"/>
        <v>1.6408166675118515E-2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1.5012508381749659</v>
      </c>
      <c r="P137" s="9">
        <f t="shared" si="152"/>
        <v>2.4632773973936213E-2</v>
      </c>
      <c r="Q137" s="12">
        <f t="shared" si="153"/>
        <v>6.4045212332234152E-3</v>
      </c>
      <c r="R137" s="9">
        <f t="shared" si="154"/>
        <v>0.19735245833333334</v>
      </c>
      <c r="S137" s="13">
        <f t="shared" si="155"/>
        <v>3.2452198910063818E-2</v>
      </c>
      <c r="T137" s="2">
        <f t="shared" si="156"/>
        <v>0.01</v>
      </c>
      <c r="U137" s="14">
        <f t="shared" si="157"/>
        <v>3.2452198910063818E-4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5.8145219891006386E-3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0.13580776250000001</v>
      </c>
      <c r="E138" s="10">
        <f t="shared" si="166"/>
        <v>-0.46056522638709702</v>
      </c>
      <c r="F138" s="7" t="s">
        <v>83</v>
      </c>
      <c r="G138" s="1">
        <v>3</v>
      </c>
      <c r="H138" s="9">
        <f t="shared" si="147"/>
        <v>0.13580776250000001</v>
      </c>
      <c r="I138" s="9">
        <f t="shared" si="148"/>
        <v>273.28580776249999</v>
      </c>
      <c r="J138" s="9">
        <f t="shared" si="149"/>
        <v>1.7737819773117322E-2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2.2356659808676964</v>
      </c>
      <c r="P138" s="9">
        <f t="shared" si="152"/>
        <v>3.9655840241520759E-2</v>
      </c>
      <c r="Q138" s="12">
        <f t="shared" si="153"/>
        <v>1.0310518462795399E-2</v>
      </c>
      <c r="R138" s="9">
        <f t="shared" si="154"/>
        <v>0.19735245833333334</v>
      </c>
      <c r="S138" s="13">
        <f t="shared" si="155"/>
        <v>5.2244185605130236E-2</v>
      </c>
      <c r="T138" s="2">
        <f t="shared" si="156"/>
        <v>0.01</v>
      </c>
      <c r="U138" s="14">
        <f t="shared" si="157"/>
        <v>5.2244185605130234E-4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6.0124418560513022E-3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4.2499917189032299</v>
      </c>
      <c r="E139" s="10">
        <f t="shared" si="166"/>
        <v>0.13580776250000001</v>
      </c>
      <c r="F139" s="7" t="s">
        <v>83</v>
      </c>
      <c r="G139" s="1">
        <v>4</v>
      </c>
      <c r="H139" s="9">
        <f t="shared" si="147"/>
        <v>4.2499917189032299</v>
      </c>
      <c r="I139" s="9">
        <f t="shared" si="148"/>
        <v>277.39999171890321</v>
      </c>
      <c r="J139" s="9">
        <f t="shared" si="149"/>
        <v>3.0087658087704701E-2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2.9550580572928427</v>
      </c>
      <c r="P139" s="9">
        <f t="shared" si="152"/>
        <v>8.8910776457143945E-2</v>
      </c>
      <c r="Q139" s="12">
        <f t="shared" si="153"/>
        <v>2.3116801878857427E-2</v>
      </c>
      <c r="R139" s="9">
        <f t="shared" si="154"/>
        <v>0.19735245833333334</v>
      </c>
      <c r="S139" s="13">
        <f t="shared" si="155"/>
        <v>0.11713460310594438</v>
      </c>
      <c r="T139" s="2">
        <f t="shared" si="156"/>
        <v>0.01</v>
      </c>
      <c r="U139" s="14">
        <f t="shared" si="157"/>
        <v>1.1713460310594438E-3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6.6613460310594444E-3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6.7634719689000002</v>
      </c>
      <c r="E140" s="10">
        <f t="shared" si="166"/>
        <v>4.2499917189032299</v>
      </c>
      <c r="F140" s="7" t="s">
        <v>83</v>
      </c>
      <c r="G140" s="1">
        <v>5</v>
      </c>
      <c r="H140" s="9">
        <f t="shared" si="147"/>
        <v>6.7634719689000002</v>
      </c>
      <c r="I140" s="9">
        <f t="shared" si="148"/>
        <v>279.91347196889996</v>
      </c>
      <c r="J140" s="9">
        <f t="shared" si="149"/>
        <v>4.1235385518930391E-2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3.6251951975023657</v>
      </c>
      <c r="P140" s="9">
        <f t="shared" si="152"/>
        <v>0.14948632155038505</v>
      </c>
      <c r="Q140" s="12">
        <f t="shared" si="153"/>
        <v>3.8866443603100112E-2</v>
      </c>
      <c r="R140" s="9">
        <f t="shared" si="154"/>
        <v>0.19735245833333334</v>
      </c>
      <c r="S140" s="13">
        <f t="shared" si="155"/>
        <v>0.19693924226397877</v>
      </c>
      <c r="T140" s="2">
        <f t="shared" si="156"/>
        <v>0.01</v>
      </c>
      <c r="U140" s="14">
        <f t="shared" si="157"/>
        <v>1.9693924226397877E-3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7.4593924226397873E-3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11.0819994947742</v>
      </c>
      <c r="E141" s="10">
        <f t="shared" si="166"/>
        <v>6.7634719689000002</v>
      </c>
      <c r="F141" s="7" t="s">
        <v>85</v>
      </c>
      <c r="G141" s="1">
        <v>6</v>
      </c>
      <c r="H141" s="9">
        <f t="shared" si="147"/>
        <v>11.0819994947742</v>
      </c>
      <c r="I141" s="9">
        <f t="shared" si="148"/>
        <v>284.23199949477419</v>
      </c>
      <c r="J141" s="9">
        <f t="shared" si="149"/>
        <v>6.9951948478006371E-2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4.2347567926186471</v>
      </c>
      <c r="P141" s="9">
        <f t="shared" si="152"/>
        <v>0.29622948897414714</v>
      </c>
      <c r="Q141" s="12">
        <f t="shared" si="153"/>
        <v>7.7019667133278263E-2</v>
      </c>
      <c r="R141" s="9">
        <f t="shared" si="154"/>
        <v>0.19735245833333334</v>
      </c>
      <c r="S141" s="13">
        <f t="shared" si="155"/>
        <v>0.39026454387099691</v>
      </c>
      <c r="T141" s="2">
        <f t="shared" si="156"/>
        <v>0.01</v>
      </c>
      <c r="U141" s="14">
        <f t="shared" si="157"/>
        <v>3.9026454387099691E-3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9.3926454387099692E-3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14.886168014000001</v>
      </c>
      <c r="E142" s="10">
        <f t="shared" si="166"/>
        <v>11.0819994947742</v>
      </c>
      <c r="F142" s="7" t="s">
        <v>83</v>
      </c>
      <c r="G142" s="1">
        <v>7</v>
      </c>
      <c r="H142" s="9">
        <f t="shared" si="147"/>
        <v>14.886168014000001</v>
      </c>
      <c r="I142" s="9">
        <f t="shared" si="148"/>
        <v>288.036168014</v>
      </c>
      <c r="J142" s="9">
        <f t="shared" si="149"/>
        <v>0.10997387643802865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4.6975752203111671</v>
      </c>
      <c r="P142" s="9">
        <f t="shared" si="152"/>
        <v>0.51661055683684554</v>
      </c>
      <c r="Q142" s="12">
        <f t="shared" si="153"/>
        <v>0.13431874477757985</v>
      </c>
      <c r="R142" s="9">
        <f t="shared" si="154"/>
        <v>0.19735245833333334</v>
      </c>
      <c r="S142" s="13">
        <f t="shared" si="155"/>
        <v>0.68060335255977433</v>
      </c>
      <c r="T142" s="2">
        <f t="shared" si="156"/>
        <v>0.01</v>
      </c>
      <c r="U142" s="14">
        <f t="shared" si="157"/>
        <v>6.8060335255977437E-3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1.6756033525597742E-2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16.893700219032301</v>
      </c>
      <c r="E143" s="10">
        <f t="shared" si="166"/>
        <v>14.886168014000001</v>
      </c>
      <c r="F143" s="7" t="s">
        <v>83</v>
      </c>
      <c r="G143" s="1">
        <v>8</v>
      </c>
      <c r="H143" s="9">
        <f t="shared" si="147"/>
        <v>16.893700219032301</v>
      </c>
      <c r="I143" s="9">
        <f t="shared" si="148"/>
        <v>290.0437002190323</v>
      </c>
      <c r="J143" s="9">
        <f t="shared" si="149"/>
        <v>0.13896428692035684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4.9400125801409889</v>
      </c>
      <c r="P143" s="9">
        <f t="shared" si="152"/>
        <v>0.68648532557688469</v>
      </c>
      <c r="Q143" s="12">
        <f t="shared" si="153"/>
        <v>0.17848618464999003</v>
      </c>
      <c r="R143" s="9">
        <f t="shared" si="154"/>
        <v>0.19735245833333334</v>
      </c>
      <c r="S143" s="13">
        <f t="shared" si="155"/>
        <v>0.90440314834346935</v>
      </c>
      <c r="T143" s="2">
        <f t="shared" si="156"/>
        <v>0.01</v>
      </c>
      <c r="U143" s="14">
        <f t="shared" si="157"/>
        <v>9.0440314834346943E-3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1.8994031483434697E-2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19.106194870645201</v>
      </c>
      <c r="E144" s="10">
        <f t="shared" si="166"/>
        <v>16.893700219032301</v>
      </c>
      <c r="F144" s="7" t="s">
        <v>83</v>
      </c>
      <c r="G144" s="1">
        <v>9</v>
      </c>
      <c r="H144" s="9">
        <f t="shared" si="147"/>
        <v>19.106194870645201</v>
      </c>
      <c r="I144" s="9">
        <f t="shared" si="148"/>
        <v>292.25619487064517</v>
      </c>
      <c r="J144" s="9">
        <f t="shared" si="149"/>
        <v>0.17917369304943009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5.0125751712307709</v>
      </c>
      <c r="P144" s="9">
        <f t="shared" si="152"/>
        <v>0.89812160511729666</v>
      </c>
      <c r="Q144" s="12">
        <f t="shared" si="153"/>
        <v>0.23351161733049713</v>
      </c>
      <c r="R144" s="9">
        <f t="shared" si="154"/>
        <v>0.19735245833333334</v>
      </c>
      <c r="S144" s="13">
        <f t="shared" si="155"/>
        <v>1.1832212241110778</v>
      </c>
      <c r="T144" s="2">
        <f t="shared" si="156"/>
        <v>0.01</v>
      </c>
      <c r="U144" s="14">
        <f t="shared" si="157"/>
        <v>1.1832212241110779E-2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2.1782212241110779E-2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13.6674454919333</v>
      </c>
      <c r="E145" s="10">
        <f t="shared" si="166"/>
        <v>19.106194870645201</v>
      </c>
      <c r="F145" s="7" t="s">
        <v>83</v>
      </c>
      <c r="G145" s="1">
        <v>10</v>
      </c>
      <c r="H145" s="9">
        <f t="shared" si="147"/>
        <v>13.6674454919333</v>
      </c>
      <c r="I145" s="9">
        <f t="shared" si="148"/>
        <v>286.81744549193326</v>
      </c>
      <c r="J145" s="9">
        <f t="shared" si="149"/>
        <v>9.5259552004189438E-2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4.8735014827801413</v>
      </c>
      <c r="P145" s="9">
        <f t="shared" si="152"/>
        <v>0.46424756794138922</v>
      </c>
      <c r="Q145" s="12">
        <f t="shared" si="153"/>
        <v>0.1207043676647612</v>
      </c>
      <c r="R145" s="9">
        <f t="shared" si="154"/>
        <v>0.19735245833333334</v>
      </c>
      <c r="S145" s="13">
        <f t="shared" si="155"/>
        <v>0.61161826249404216</v>
      </c>
      <c r="T145" s="2">
        <f t="shared" si="156"/>
        <v>0.01</v>
      </c>
      <c r="U145" s="14">
        <f t="shared" si="157"/>
        <v>6.1161826249404218E-3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1.6066182624940421E-2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5.6598024302258096</v>
      </c>
      <c r="E146" s="10">
        <f t="shared" si="166"/>
        <v>13.6674454919333</v>
      </c>
      <c r="F146" s="7" t="s">
        <v>83</v>
      </c>
      <c r="G146" s="1">
        <v>11</v>
      </c>
      <c r="H146" s="9">
        <f t="shared" si="147"/>
        <v>5.6598024302258096</v>
      </c>
      <c r="I146" s="9">
        <f t="shared" si="148"/>
        <v>278.80980243022577</v>
      </c>
      <c r="J146" s="9">
        <f t="shared" si="149"/>
        <v>3.5930992875552355E-2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5.1683018315054188</v>
      </c>
      <c r="P146" s="9">
        <f t="shared" si="152"/>
        <v>0.18570221628652539</v>
      </c>
      <c r="Q146" s="12">
        <f t="shared" si="153"/>
        <v>4.8282576234496603E-2</v>
      </c>
      <c r="R146" s="9">
        <f t="shared" si="154"/>
        <v>0.19735245833333334</v>
      </c>
      <c r="S146" s="13">
        <f t="shared" si="155"/>
        <v>0.24465150645828845</v>
      </c>
      <c r="T146" s="2">
        <f t="shared" si="156"/>
        <v>0.01</v>
      </c>
      <c r="U146" s="14">
        <f t="shared" si="157"/>
        <v>2.4465150645828844E-3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7.9365150645828858E-3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4.6325196405</v>
      </c>
      <c r="E147" s="10">
        <f t="shared" si="166"/>
        <v>5.6598024302258096</v>
      </c>
      <c r="F147" s="7" t="s">
        <v>85</v>
      </c>
      <c r="G147" s="1">
        <v>12</v>
      </c>
      <c r="H147" s="9">
        <f t="shared" si="147"/>
        <v>4.6325196405</v>
      </c>
      <c r="I147" s="9">
        <f t="shared" si="148"/>
        <v>277.78251964049997</v>
      </c>
      <c r="J147" s="9">
        <f t="shared" si="149"/>
        <v>3.1577685173540211E-2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5.74164753188556</v>
      </c>
      <c r="P147" s="9">
        <f t="shared" si="152"/>
        <v>0.18130793813931639</v>
      </c>
      <c r="Q147" s="12">
        <f t="shared" si="153"/>
        <v>4.7140063916222261E-2</v>
      </c>
      <c r="R147" s="9">
        <f t="shared" si="154"/>
        <v>0.19735245833333334</v>
      </c>
      <c r="S147" s="13">
        <f t="shared" si="155"/>
        <v>0.2388623091616193</v>
      </c>
      <c r="T147" s="2">
        <f t="shared" si="156"/>
        <v>0.01</v>
      </c>
      <c r="U147" s="14">
        <f t="shared" si="157"/>
        <v>2.3886230916161928E-3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7.8786230916161916E-3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2.5114489039032302</v>
      </c>
      <c r="E148" s="10">
        <f t="shared" si="166"/>
        <v>4.6325196405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201036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4772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9453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95337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4717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526584.32435946795</v>
      </c>
      <c r="J13" s="6" t="s">
        <v>37</v>
      </c>
      <c r="K13" s="6">
        <f>I13/(10000*1000)</f>
        <v>5.2658432435946798E-2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3.6909852748709699</v>
      </c>
      <c r="E26" s="7"/>
      <c r="F26" s="7"/>
      <c r="G26" s="1">
        <v>1</v>
      </c>
      <c r="H26" s="9">
        <f t="shared" ref="H26:H37" si="0">E27</f>
        <v>3.6909852748709699</v>
      </c>
      <c r="I26" s="9">
        <f t="shared" ref="I26:I37" si="1">H26+273.15</f>
        <v>276.84098527487095</v>
      </c>
      <c r="J26" s="9">
        <f t="shared" ref="J26:J37" si="2">EXP(($C$15*(I26-$C$13))/($C$16*I26*$C$13))</f>
        <v>2.8028998094348386E-2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1.1360739901574493</v>
      </c>
      <c r="Q26" s="12">
        <f t="shared" ref="Q26:Q37" si="6">P26*$B$28</f>
        <v>0.11360739901574493</v>
      </c>
      <c r="R26" s="9">
        <f t="shared" ref="R26:R37" si="7">L26*$B$28</f>
        <v>4.0532094166666672</v>
      </c>
      <c r="S26" s="13">
        <f t="shared" ref="S26:S37" si="8">Q26/R26</f>
        <v>2.8028998094348383E-2</v>
      </c>
      <c r="T26" s="2">
        <f t="shared" ref="T26:T37" si="9">$B$27/100</f>
        <v>0.34</v>
      </c>
      <c r="U26" s="14">
        <f t="shared" ref="U26:U37" si="10">S26*T26</f>
        <v>9.5298593520784514E-3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2.2429859352078453E-2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1.24093142506452</v>
      </c>
      <c r="E27" s="10">
        <f t="shared" ref="E27:E38" si="18">D26</f>
        <v>3.6909852748709699</v>
      </c>
      <c r="F27" s="7" t="s">
        <v>83</v>
      </c>
      <c r="G27" s="1">
        <v>2</v>
      </c>
      <c r="H27" s="9">
        <f t="shared" si="0"/>
        <v>1.24093142506452</v>
      </c>
      <c r="I27" s="9">
        <f t="shared" si="1"/>
        <v>274.39093142506448</v>
      </c>
      <c r="J27" s="9">
        <f t="shared" si="2"/>
        <v>2.0474804374606248E-2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79.928114343175878</v>
      </c>
      <c r="P27" s="9">
        <f t="shared" si="5"/>
        <v>1.6365125052076859</v>
      </c>
      <c r="Q27" s="12">
        <f t="shared" si="6"/>
        <v>0.16365125052076859</v>
      </c>
      <c r="R27" s="9">
        <f t="shared" si="7"/>
        <v>4.0532094166666672</v>
      </c>
      <c r="S27" s="13">
        <f t="shared" si="8"/>
        <v>4.0375720496414497E-2</v>
      </c>
      <c r="T27" s="2">
        <f t="shared" si="9"/>
        <v>0.34</v>
      </c>
      <c r="U27" s="14">
        <f t="shared" si="10"/>
        <v>1.3727744968780931E-2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2.6627744968780932E-2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0.49644436278571402</v>
      </c>
      <c r="E28" s="10">
        <f t="shared" si="18"/>
        <v>1.24093142506452</v>
      </c>
      <c r="F28" s="7" t="s">
        <v>83</v>
      </c>
      <c r="G28" s="1">
        <v>3</v>
      </c>
      <c r="H28" s="9">
        <f t="shared" si="0"/>
        <v>0.49644436278571402</v>
      </c>
      <c r="I28" s="9">
        <f t="shared" si="1"/>
        <v>273.6464443627857</v>
      </c>
      <c r="J28" s="9">
        <f t="shared" si="2"/>
        <v>1.8590556335400188E-2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118.82369600463485</v>
      </c>
      <c r="P28" s="9">
        <f t="shared" si="5"/>
        <v>2.2089986145546305</v>
      </c>
      <c r="Q28" s="12">
        <f t="shared" si="6"/>
        <v>0.22089986145546306</v>
      </c>
      <c r="R28" s="9">
        <f t="shared" si="7"/>
        <v>4.0532094166666672</v>
      </c>
      <c r="S28" s="13">
        <f t="shared" si="8"/>
        <v>5.4499987231631783E-2</v>
      </c>
      <c r="T28" s="2">
        <f t="shared" si="9"/>
        <v>0.34</v>
      </c>
      <c r="U28" s="14">
        <f t="shared" si="10"/>
        <v>1.8529995658754808E-2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3.142999565875481E-2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4.8130881866451602</v>
      </c>
      <c r="E29" s="10">
        <f t="shared" si="18"/>
        <v>0.49644436278571402</v>
      </c>
      <c r="F29" s="7" t="s">
        <v>83</v>
      </c>
      <c r="G29" s="1">
        <v>4</v>
      </c>
      <c r="H29" s="9">
        <f t="shared" si="0"/>
        <v>4.8130881866451602</v>
      </c>
      <c r="I29" s="9">
        <f t="shared" si="1"/>
        <v>277.96308818664511</v>
      </c>
      <c r="J29" s="9">
        <f t="shared" si="2"/>
        <v>3.2304962372490899E-2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157.1467915567469</v>
      </c>
      <c r="P29" s="9">
        <f t="shared" si="5"/>
        <v>5.0766211881983789</v>
      </c>
      <c r="Q29" s="12">
        <f t="shared" si="6"/>
        <v>0.50766211881983792</v>
      </c>
      <c r="R29" s="9">
        <f t="shared" si="7"/>
        <v>4.0532094166666672</v>
      </c>
      <c r="S29" s="13">
        <f t="shared" si="8"/>
        <v>0.12524941759296906</v>
      </c>
      <c r="T29" s="2">
        <f t="shared" si="9"/>
        <v>0.34</v>
      </c>
      <c r="U29" s="14">
        <f t="shared" si="10"/>
        <v>4.2584801981609487E-2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5.5484801981609488E-2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8.8197283656333294</v>
      </c>
      <c r="E30" s="10">
        <f t="shared" si="18"/>
        <v>4.8130881866451602</v>
      </c>
      <c r="F30" s="7" t="s">
        <v>83</v>
      </c>
      <c r="G30" s="1">
        <v>5</v>
      </c>
      <c r="H30" s="9">
        <f t="shared" si="0"/>
        <v>8.8197283656333294</v>
      </c>
      <c r="I30" s="9">
        <f t="shared" si="1"/>
        <v>281.96972836563333</v>
      </c>
      <c r="J30" s="9">
        <f t="shared" si="2"/>
        <v>5.3141883196182259E-2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144.46666185012111</v>
      </c>
      <c r="O30" s="9">
        <f t="shared" si="19"/>
        <v>48.135602685094085</v>
      </c>
      <c r="P30" s="9">
        <f t="shared" si="5"/>
        <v>2.5580165754691069</v>
      </c>
      <c r="Q30" s="12">
        <f t="shared" si="6"/>
        <v>0.2558016575469107</v>
      </c>
      <c r="R30" s="9">
        <f t="shared" si="7"/>
        <v>4.0532094166666672</v>
      </c>
      <c r="S30" s="13">
        <f t="shared" si="8"/>
        <v>6.3110890963359173E-2</v>
      </c>
      <c r="T30" s="2">
        <f t="shared" si="9"/>
        <v>0.34</v>
      </c>
      <c r="U30" s="14">
        <f t="shared" si="10"/>
        <v>2.1457702927542122E-2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3.4357702927542123E-2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11.6503400903871</v>
      </c>
      <c r="E31" s="10">
        <f t="shared" si="18"/>
        <v>8.8197283656333294</v>
      </c>
      <c r="F31" s="7" t="s">
        <v>85</v>
      </c>
      <c r="G31" s="1">
        <v>6</v>
      </c>
      <c r="H31" s="9">
        <f t="shared" si="0"/>
        <v>11.6503400903871</v>
      </c>
      <c r="I31" s="9">
        <f t="shared" si="1"/>
        <v>284.80034009038707</v>
      </c>
      <c r="J31" s="9">
        <f t="shared" si="2"/>
        <v>7.4901203558339721E-2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86.109680276291641</v>
      </c>
      <c r="P31" s="9">
        <f t="shared" si="5"/>
        <v>6.449718690718071</v>
      </c>
      <c r="Q31" s="12">
        <f t="shared" si="6"/>
        <v>0.64497186907180715</v>
      </c>
      <c r="R31" s="9">
        <f t="shared" si="7"/>
        <v>4.0532094166666672</v>
      </c>
      <c r="S31" s="13">
        <f t="shared" si="8"/>
        <v>0.15912621401196383</v>
      </c>
      <c r="T31" s="2">
        <f t="shared" si="9"/>
        <v>0.34</v>
      </c>
      <c r="U31" s="14">
        <f t="shared" si="10"/>
        <v>5.4102912764067708E-2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6.700291276406771E-2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15.44697884</v>
      </c>
      <c r="E32" s="10">
        <f t="shared" si="18"/>
        <v>11.6503400903871</v>
      </c>
      <c r="F32" s="7" t="s">
        <v>83</v>
      </c>
      <c r="G32" s="1">
        <v>7</v>
      </c>
      <c r="H32" s="9">
        <f t="shared" si="0"/>
        <v>15.44697884</v>
      </c>
      <c r="I32" s="9">
        <f t="shared" si="1"/>
        <v>288.59697883999996</v>
      </c>
      <c r="J32" s="9">
        <f t="shared" si="2"/>
        <v>0.11744051572093075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120.19205575224024</v>
      </c>
      <c r="P32" s="9">
        <f t="shared" si="5"/>
        <v>14.115417013101956</v>
      </c>
      <c r="Q32" s="12">
        <f t="shared" si="6"/>
        <v>1.4115417013101956</v>
      </c>
      <c r="R32" s="9">
        <f t="shared" si="7"/>
        <v>4.0532094166666672</v>
      </c>
      <c r="S32" s="13">
        <f t="shared" si="8"/>
        <v>0.34825284267474099</v>
      </c>
      <c r="T32" s="2">
        <f t="shared" si="9"/>
        <v>0.34</v>
      </c>
      <c r="U32" s="14">
        <f t="shared" si="10"/>
        <v>0.11840596650941194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0.14405596650941194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18.8163238612903</v>
      </c>
      <c r="E33" s="10">
        <f t="shared" si="18"/>
        <v>15.44697884</v>
      </c>
      <c r="F33" s="7" t="s">
        <v>83</v>
      </c>
      <c r="G33" s="1">
        <v>8</v>
      </c>
      <c r="H33" s="9">
        <f t="shared" si="0"/>
        <v>18.8163238612903</v>
      </c>
      <c r="I33" s="9">
        <f t="shared" si="1"/>
        <v>291.96632386129028</v>
      </c>
      <c r="J33" s="9">
        <f t="shared" si="2"/>
        <v>0.17334413598594878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146.60873290580494</v>
      </c>
      <c r="P33" s="9">
        <f t="shared" si="5"/>
        <v>25.413764133551496</v>
      </c>
      <c r="Q33" s="12">
        <f t="shared" si="6"/>
        <v>2.5413764133551497</v>
      </c>
      <c r="R33" s="9">
        <f t="shared" si="7"/>
        <v>4.0532094166666672</v>
      </c>
      <c r="S33" s="13">
        <f t="shared" si="8"/>
        <v>0.62700348097117597</v>
      </c>
      <c r="T33" s="2">
        <f t="shared" si="9"/>
        <v>0.34</v>
      </c>
      <c r="U33" s="14">
        <f t="shared" si="10"/>
        <v>0.21318118353019985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0.23883118353019986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18.459207223871001</v>
      </c>
      <c r="E34" s="10">
        <f t="shared" si="18"/>
        <v>18.8163238612903</v>
      </c>
      <c r="F34" s="7" t="s">
        <v>83</v>
      </c>
      <c r="G34" s="1">
        <v>9</v>
      </c>
      <c r="H34" s="9">
        <f t="shared" si="0"/>
        <v>18.459207223871001</v>
      </c>
      <c r="I34" s="9">
        <f t="shared" si="1"/>
        <v>291.60920722387095</v>
      </c>
      <c r="J34" s="9">
        <f t="shared" si="2"/>
        <v>0.16640727849146203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161.72706293892011</v>
      </c>
      <c r="P34" s="9">
        <f t="shared" si="5"/>
        <v>26.912560402083088</v>
      </c>
      <c r="Q34" s="12">
        <f t="shared" si="6"/>
        <v>2.6912560402083088</v>
      </c>
      <c r="R34" s="9">
        <f t="shared" si="7"/>
        <v>4.0532094166666672</v>
      </c>
      <c r="S34" s="13">
        <f t="shared" si="8"/>
        <v>0.66398149307113274</v>
      </c>
      <c r="T34" s="2">
        <f t="shared" si="9"/>
        <v>0.34</v>
      </c>
      <c r="U34" s="14">
        <f t="shared" si="10"/>
        <v>0.22575370764418515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0.25140370764418513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11.7174943626333</v>
      </c>
      <c r="E35" s="10">
        <f t="shared" si="18"/>
        <v>18.459207223871001</v>
      </c>
      <c r="F35" s="7" t="s">
        <v>83</v>
      </c>
      <c r="G35" s="1">
        <v>10</v>
      </c>
      <c r="H35" s="9">
        <f t="shared" si="0"/>
        <v>11.7174943626333</v>
      </c>
      <c r="I35" s="9">
        <f t="shared" si="1"/>
        <v>284.86749436263329</v>
      </c>
      <c r="J35" s="9">
        <f t="shared" si="2"/>
        <v>7.5507306056149318E-2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175.34659670350368</v>
      </c>
      <c r="P35" s="9">
        <f t="shared" si="5"/>
        <v>13.239949143195636</v>
      </c>
      <c r="Q35" s="12">
        <f t="shared" si="6"/>
        <v>1.3239949143195637</v>
      </c>
      <c r="R35" s="9">
        <f t="shared" si="7"/>
        <v>4.0532094166666672</v>
      </c>
      <c r="S35" s="13">
        <f t="shared" si="8"/>
        <v>0.32665346845276216</v>
      </c>
      <c r="T35" s="2">
        <f t="shared" si="9"/>
        <v>0.34</v>
      </c>
      <c r="U35" s="14">
        <f t="shared" si="10"/>
        <v>0.11106217927393915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0.13671217927393914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8.2405612214516104</v>
      </c>
      <c r="E36" s="10">
        <f t="shared" si="18"/>
        <v>11.7174943626333</v>
      </c>
      <c r="F36" s="7" t="s">
        <v>83</v>
      </c>
      <c r="G36" s="1">
        <v>11</v>
      </c>
      <c r="H36" s="9">
        <f t="shared" si="0"/>
        <v>8.2405612214516104</v>
      </c>
      <c r="I36" s="9">
        <f t="shared" si="1"/>
        <v>281.39056122145161</v>
      </c>
      <c r="J36" s="9">
        <f t="shared" si="2"/>
        <v>4.9496001251928538E-2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154.00131518229264</v>
      </c>
      <c r="O36" s="9">
        <f t="shared" si="19"/>
        <v>48.637426544682057</v>
      </c>
      <c r="P36" s="9">
        <f t="shared" si="5"/>
        <v>2.4073581251461653</v>
      </c>
      <c r="Q36" s="12">
        <f t="shared" si="6"/>
        <v>0.24073581251461654</v>
      </c>
      <c r="R36" s="9">
        <f t="shared" si="7"/>
        <v>4.0532094166666672</v>
      </c>
      <c r="S36" s="13">
        <f t="shared" si="8"/>
        <v>5.9393874771118065E-2</v>
      </c>
      <c r="T36" s="2">
        <f t="shared" si="9"/>
        <v>0.34</v>
      </c>
      <c r="U36" s="14">
        <f t="shared" si="10"/>
        <v>2.0193917422180144E-2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3.3093917422180145E-2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7.3542535459333296</v>
      </c>
      <c r="E37" s="10">
        <f t="shared" si="18"/>
        <v>8.2405612214516104</v>
      </c>
      <c r="F37" s="7" t="s">
        <v>85</v>
      </c>
      <c r="G37" s="1">
        <v>12</v>
      </c>
      <c r="H37" s="9">
        <f t="shared" si="0"/>
        <v>7.3542535459333296</v>
      </c>
      <c r="I37" s="9">
        <f t="shared" si="1"/>
        <v>280.5042535459333</v>
      </c>
      <c r="J37" s="9">
        <f t="shared" si="2"/>
        <v>4.4369791896538252E-2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86.762162586202564</v>
      </c>
      <c r="P37" s="9">
        <f t="shared" si="5"/>
        <v>3.8496190984434246</v>
      </c>
      <c r="Q37" s="12">
        <f t="shared" si="6"/>
        <v>0.38496190984434248</v>
      </c>
      <c r="R37" s="9">
        <f t="shared" si="7"/>
        <v>4.0532094166666672</v>
      </c>
      <c r="S37" s="13">
        <f t="shared" si="8"/>
        <v>9.4977058984761914E-2</v>
      </c>
      <c r="T37" s="2">
        <f t="shared" si="9"/>
        <v>0.34</v>
      </c>
      <c r="U37" s="14">
        <f t="shared" si="10"/>
        <v>3.2292200054819052E-2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4.5192200054819054E-2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6.7496298863225803</v>
      </c>
      <c r="E38" s="10">
        <f t="shared" si="18"/>
        <v>7.3542535459333296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3.6909852748709699</v>
      </c>
      <c r="E42" s="7"/>
      <c r="F42" s="7"/>
      <c r="G42" s="1">
        <v>1</v>
      </c>
      <c r="H42" s="9">
        <f t="shared" ref="H42:H53" si="20">E43</f>
        <v>3.6909852748709699</v>
      </c>
      <c r="I42" s="9">
        <f t="shared" ref="I42:I53" si="21">H42+273.15</f>
        <v>276.84098527487095</v>
      </c>
      <c r="J42" s="9">
        <f t="shared" ref="J42:J53" si="22">EXP(($C$15*(I42-$C$13))/($C$16*I42*$C$13))</f>
        <v>2.8028998094348386E-2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1.6496817190904922</v>
      </c>
      <c r="Q42" s="12">
        <f t="shared" ref="Q42:Q53" si="26">P42*$B$44</f>
        <v>0.3959236125817181</v>
      </c>
      <c r="R42" s="9">
        <f t="shared" ref="R42:R53" si="27">L42*$B$44</f>
        <v>14.125500000000001</v>
      </c>
      <c r="S42" s="13">
        <f t="shared" ref="S42:S53" si="28">Q42/R42</f>
        <v>2.8028998094348383E-2</v>
      </c>
      <c r="T42" s="2">
        <f t="shared" ref="T42:T53" si="29">$B$43/100</f>
        <v>0.43</v>
      </c>
      <c r="U42" s="14">
        <f t="shared" ref="U42:U53" si="30">S42*T42</f>
        <v>1.2052469180569804E-2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2.0472469180569802E-2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16753</v>
      </c>
      <c r="AU42" s="1">
        <f t="shared" ref="AU42:AU53" si="38">AT42*10000*AS42*0.67*AR42*AQ42</f>
        <v>75487143.411296189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1.24093142506452</v>
      </c>
      <c r="E43" s="10">
        <f t="shared" ref="E43:E54" si="40">D42</f>
        <v>3.6909852748709699</v>
      </c>
      <c r="F43" s="7" t="s">
        <v>83</v>
      </c>
      <c r="G43" s="1">
        <v>2</v>
      </c>
      <c r="H43" s="9">
        <f t="shared" si="20"/>
        <v>1.24093142506452</v>
      </c>
      <c r="I43" s="9">
        <f t="shared" si="21"/>
        <v>274.39093142506448</v>
      </c>
      <c r="J43" s="9">
        <f t="shared" si="22"/>
        <v>2.0474804374606248E-2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116.06281828090951</v>
      </c>
      <c r="P43" s="9">
        <f t="shared" si="25"/>
        <v>2.3763634994670961</v>
      </c>
      <c r="Q43" s="12">
        <f t="shared" si="26"/>
        <v>0.5703272398721031</v>
      </c>
      <c r="R43" s="9">
        <f t="shared" si="27"/>
        <v>14.125500000000001</v>
      </c>
      <c r="S43" s="13">
        <f t="shared" si="28"/>
        <v>4.0375720496414504E-2</v>
      </c>
      <c r="T43" s="2">
        <f t="shared" si="29"/>
        <v>0.43</v>
      </c>
      <c r="U43" s="14">
        <f t="shared" si="30"/>
        <v>1.7361559813458237E-2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2.5781559813458234E-2</v>
      </c>
      <c r="AR43" s="9">
        <f t="shared" si="35"/>
        <v>136.875</v>
      </c>
      <c r="AS43" s="1">
        <f t="shared" si="36"/>
        <v>0.24</v>
      </c>
      <c r="AT43" s="1">
        <f t="shared" si="37"/>
        <v>16753</v>
      </c>
      <c r="AU43" s="1">
        <f t="shared" si="38"/>
        <v>95063095.996868193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0.49644436278571402</v>
      </c>
      <c r="E44" s="10">
        <f t="shared" si="40"/>
        <v>1.24093142506452</v>
      </c>
      <c r="F44" s="7" t="s">
        <v>83</v>
      </c>
      <c r="G44" s="1">
        <v>3</v>
      </c>
      <c r="H44" s="9">
        <f t="shared" si="20"/>
        <v>0.49644436278571402</v>
      </c>
      <c r="I44" s="9">
        <f t="shared" si="21"/>
        <v>273.6464443627857</v>
      </c>
      <c r="J44" s="9">
        <f t="shared" si="22"/>
        <v>1.8590556335400188E-2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172.54270478144244</v>
      </c>
      <c r="P44" s="9">
        <f t="shared" si="25"/>
        <v>3.207664873501729</v>
      </c>
      <c r="Q44" s="12">
        <f t="shared" si="26"/>
        <v>0.76983956964041489</v>
      </c>
      <c r="R44" s="9">
        <f t="shared" si="27"/>
        <v>14.125500000000001</v>
      </c>
      <c r="S44" s="13">
        <f t="shared" si="28"/>
        <v>5.449998723163179E-2</v>
      </c>
      <c r="T44" s="2">
        <f t="shared" si="29"/>
        <v>0.43</v>
      </c>
      <c r="U44" s="14">
        <f t="shared" si="30"/>
        <v>2.3434994509601671E-2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3.1854994509601671E-2</v>
      </c>
      <c r="AR44" s="9">
        <f t="shared" si="35"/>
        <v>136.875</v>
      </c>
      <c r="AS44" s="1">
        <f t="shared" si="36"/>
        <v>0.24</v>
      </c>
      <c r="AT44" s="1">
        <f t="shared" si="37"/>
        <v>16753</v>
      </c>
      <c r="AU44" s="1">
        <f t="shared" si="38"/>
        <v>117457377.40294534</v>
      </c>
    </row>
    <row r="45" spans="1:48" x14ac:dyDescent="0.15">
      <c r="C45" s="7">
        <v>3</v>
      </c>
      <c r="D45" s="7">
        <f t="shared" si="39"/>
        <v>4.8130881866451602</v>
      </c>
      <c r="E45" s="10">
        <f t="shared" si="40"/>
        <v>0.49644436278571402</v>
      </c>
      <c r="F45" s="7" t="s">
        <v>83</v>
      </c>
      <c r="G45" s="1">
        <v>4</v>
      </c>
      <c r="H45" s="9">
        <f t="shared" si="20"/>
        <v>4.8130881866451602</v>
      </c>
      <c r="I45" s="9">
        <f t="shared" si="21"/>
        <v>277.96308818664511</v>
      </c>
      <c r="J45" s="9">
        <f t="shared" si="22"/>
        <v>3.2304962372490899E-2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228.19128990794073</v>
      </c>
      <c r="P45" s="9">
        <f t="shared" si="25"/>
        <v>7.3717110342061876</v>
      </c>
      <c r="Q45" s="12">
        <f t="shared" si="26"/>
        <v>1.7692106482094849</v>
      </c>
      <c r="R45" s="9">
        <f t="shared" si="27"/>
        <v>14.125500000000001</v>
      </c>
      <c r="S45" s="13">
        <f t="shared" si="28"/>
        <v>0.12524941759296909</v>
      </c>
      <c r="T45" s="2">
        <f t="shared" si="29"/>
        <v>0.43</v>
      </c>
      <c r="U45" s="14">
        <f t="shared" si="30"/>
        <v>5.3857249564976707E-2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6.2277249564976704E-2</v>
      </c>
      <c r="AR45" s="9">
        <f t="shared" si="35"/>
        <v>136.875</v>
      </c>
      <c r="AS45" s="1">
        <f t="shared" si="36"/>
        <v>0.24</v>
      </c>
      <c r="AT45" s="1">
        <f t="shared" si="37"/>
        <v>16753</v>
      </c>
      <c r="AU45" s="1">
        <f t="shared" si="38"/>
        <v>229631884.05403844</v>
      </c>
    </row>
    <row r="46" spans="1:48" x14ac:dyDescent="0.15">
      <c r="C46" s="7">
        <v>4</v>
      </c>
      <c r="D46" s="7">
        <f t="shared" si="39"/>
        <v>8.8197283656333294</v>
      </c>
      <c r="E46" s="10">
        <f t="shared" si="40"/>
        <v>4.8130881866451602</v>
      </c>
      <c r="F46" s="7" t="s">
        <v>83</v>
      </c>
      <c r="G46" s="1">
        <v>5</v>
      </c>
      <c r="H46" s="9">
        <f t="shared" si="20"/>
        <v>8.8197283656333294</v>
      </c>
      <c r="I46" s="9">
        <f t="shared" si="21"/>
        <v>281.96972836563333</v>
      </c>
      <c r="J46" s="9">
        <f t="shared" si="22"/>
        <v>5.3141883196182259E-2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209.77859993004782</v>
      </c>
      <c r="O46" s="9">
        <f t="shared" si="41"/>
        <v>69.897228943686713</v>
      </c>
      <c r="P46" s="9">
        <f t="shared" si="25"/>
        <v>3.7144703762622093</v>
      </c>
      <c r="Q46" s="12">
        <f t="shared" si="26"/>
        <v>0.8914728903029302</v>
      </c>
      <c r="R46" s="9">
        <f t="shared" si="27"/>
        <v>14.125500000000001</v>
      </c>
      <c r="S46" s="13">
        <f t="shared" si="28"/>
        <v>6.3110890963359187E-2</v>
      </c>
      <c r="T46" s="2">
        <f t="shared" si="29"/>
        <v>0.43</v>
      </c>
      <c r="U46" s="14">
        <f t="shared" si="30"/>
        <v>2.713768311424445E-2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3.5557683114244447E-2</v>
      </c>
      <c r="AR46" s="9">
        <f t="shared" si="35"/>
        <v>136.875</v>
      </c>
      <c r="AS46" s="1">
        <f t="shared" si="36"/>
        <v>0.24</v>
      </c>
      <c r="AT46" s="1">
        <f t="shared" si="37"/>
        <v>16753</v>
      </c>
      <c r="AU46" s="1">
        <f t="shared" si="38"/>
        <v>131110121.64404142</v>
      </c>
    </row>
    <row r="47" spans="1:48" x14ac:dyDescent="0.15">
      <c r="C47" s="7">
        <v>5</v>
      </c>
      <c r="D47" s="7">
        <f t="shared" si="39"/>
        <v>11.6503400903871</v>
      </c>
      <c r="E47" s="10">
        <f t="shared" si="40"/>
        <v>8.8197283656333294</v>
      </c>
      <c r="F47" s="7" t="s">
        <v>85</v>
      </c>
      <c r="G47" s="1">
        <v>6</v>
      </c>
      <c r="H47" s="9">
        <f t="shared" si="20"/>
        <v>11.6503400903871</v>
      </c>
      <c r="I47" s="9">
        <f t="shared" si="21"/>
        <v>284.80034009038707</v>
      </c>
      <c r="J47" s="9">
        <f t="shared" si="22"/>
        <v>7.4901203558339721E-2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125.03900856742452</v>
      </c>
      <c r="P47" s="9">
        <f t="shared" si="25"/>
        <v>9.3655722334416485</v>
      </c>
      <c r="Q47" s="12">
        <f t="shared" si="26"/>
        <v>2.2477373360259953</v>
      </c>
      <c r="R47" s="9">
        <f t="shared" si="27"/>
        <v>14.125500000000001</v>
      </c>
      <c r="S47" s="13">
        <f t="shared" si="28"/>
        <v>0.15912621401196383</v>
      </c>
      <c r="T47" s="2">
        <f t="shared" si="29"/>
        <v>0.43</v>
      </c>
      <c r="U47" s="14">
        <f t="shared" si="30"/>
        <v>6.842427202514445E-2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7.6844272025144461E-2</v>
      </c>
      <c r="AR47" s="9">
        <f t="shared" si="35"/>
        <v>136.875</v>
      </c>
      <c r="AS47" s="1">
        <f t="shared" si="36"/>
        <v>0.24</v>
      </c>
      <c r="AT47" s="1">
        <f t="shared" si="37"/>
        <v>16753</v>
      </c>
      <c r="AU47" s="1">
        <f t="shared" si="38"/>
        <v>283344159.98067147</v>
      </c>
    </row>
    <row r="48" spans="1:48" x14ac:dyDescent="0.15">
      <c r="C48" s="7">
        <v>6</v>
      </c>
      <c r="D48" s="7">
        <f t="shared" si="39"/>
        <v>15.44697884</v>
      </c>
      <c r="E48" s="10">
        <f t="shared" si="40"/>
        <v>11.6503400903871</v>
      </c>
      <c r="F48" s="7" t="s">
        <v>83</v>
      </c>
      <c r="G48" s="1">
        <v>7</v>
      </c>
      <c r="H48" s="9">
        <f t="shared" si="20"/>
        <v>15.44697884</v>
      </c>
      <c r="I48" s="9">
        <f t="shared" si="21"/>
        <v>288.59697883999996</v>
      </c>
      <c r="J48" s="9">
        <f t="shared" si="22"/>
        <v>0.11744051572093075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174.52968633398288</v>
      </c>
      <c r="P48" s="9">
        <f t="shared" si="25"/>
        <v>20.496856371675229</v>
      </c>
      <c r="Q48" s="12">
        <f t="shared" si="26"/>
        <v>4.9192455292020547</v>
      </c>
      <c r="R48" s="9">
        <f t="shared" si="27"/>
        <v>14.125500000000001</v>
      </c>
      <c r="S48" s="13">
        <f t="shared" si="28"/>
        <v>0.34825284267474105</v>
      </c>
      <c r="T48" s="2">
        <f t="shared" si="29"/>
        <v>0.43</v>
      </c>
      <c r="U48" s="14">
        <f t="shared" si="30"/>
        <v>0.14974872235013864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0.16534872235013864</v>
      </c>
      <c r="AR48" s="9">
        <f t="shared" si="35"/>
        <v>136.875</v>
      </c>
      <c r="AS48" s="1">
        <f t="shared" si="36"/>
        <v>0.24</v>
      </c>
      <c r="AT48" s="1">
        <f t="shared" si="37"/>
        <v>16753</v>
      </c>
      <c r="AU48" s="1">
        <f t="shared" si="38"/>
        <v>609682330.29583752</v>
      </c>
    </row>
    <row r="49" spans="1:48" x14ac:dyDescent="0.15">
      <c r="C49" s="7">
        <v>7</v>
      </c>
      <c r="D49" s="7">
        <f t="shared" si="39"/>
        <v>18.8163238612903</v>
      </c>
      <c r="E49" s="10">
        <f t="shared" si="40"/>
        <v>15.44697884</v>
      </c>
      <c r="F49" s="7" t="s">
        <v>83</v>
      </c>
      <c r="G49" s="1">
        <v>8</v>
      </c>
      <c r="H49" s="9">
        <f t="shared" si="20"/>
        <v>18.8163238612903</v>
      </c>
      <c r="I49" s="9">
        <f t="shared" si="21"/>
        <v>291.96632386129028</v>
      </c>
      <c r="J49" s="9">
        <f t="shared" si="22"/>
        <v>0.17334413598594878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212.88907996230768</v>
      </c>
      <c r="P49" s="9">
        <f t="shared" si="25"/>
        <v>36.903073626909787</v>
      </c>
      <c r="Q49" s="12">
        <f t="shared" si="26"/>
        <v>8.8567376704583491</v>
      </c>
      <c r="R49" s="9">
        <f t="shared" si="27"/>
        <v>14.125500000000001</v>
      </c>
      <c r="S49" s="13">
        <f t="shared" si="28"/>
        <v>0.6270034809711762</v>
      </c>
      <c r="T49" s="2">
        <f t="shared" si="29"/>
        <v>0.43</v>
      </c>
      <c r="U49" s="14">
        <f t="shared" si="30"/>
        <v>0.26961149681760577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0.28521149681760577</v>
      </c>
      <c r="AR49" s="9">
        <f t="shared" si="35"/>
        <v>136.875</v>
      </c>
      <c r="AS49" s="1">
        <f t="shared" si="36"/>
        <v>0.24</v>
      </c>
      <c r="AT49" s="1">
        <f t="shared" si="37"/>
        <v>16753</v>
      </c>
      <c r="AU49" s="1">
        <f t="shared" si="38"/>
        <v>1051646529.4403645</v>
      </c>
    </row>
    <row r="50" spans="1:48" x14ac:dyDescent="0.15">
      <c r="C50" s="7">
        <v>8</v>
      </c>
      <c r="D50" s="7">
        <f t="shared" si="39"/>
        <v>18.459207223871001</v>
      </c>
      <c r="E50" s="10">
        <f t="shared" si="40"/>
        <v>18.8163238612903</v>
      </c>
      <c r="F50" s="7" t="s">
        <v>83</v>
      </c>
      <c r="G50" s="1">
        <v>9</v>
      </c>
      <c r="H50" s="9">
        <f t="shared" si="20"/>
        <v>18.459207223871001</v>
      </c>
      <c r="I50" s="9">
        <f t="shared" si="21"/>
        <v>291.60920722387095</v>
      </c>
      <c r="J50" s="9">
        <f t="shared" si="22"/>
        <v>0.16640727849146203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234.84225633539788</v>
      </c>
      <c r="P50" s="9">
        <f t="shared" si="25"/>
        <v>39.079460751567865</v>
      </c>
      <c r="Q50" s="12">
        <f t="shared" si="26"/>
        <v>9.3790705803762879</v>
      </c>
      <c r="R50" s="9">
        <f t="shared" si="27"/>
        <v>14.125500000000001</v>
      </c>
      <c r="S50" s="13">
        <f t="shared" si="28"/>
        <v>0.66398149307113286</v>
      </c>
      <c r="T50" s="2">
        <f t="shared" si="29"/>
        <v>0.43</v>
      </c>
      <c r="U50" s="14">
        <f t="shared" si="30"/>
        <v>0.28551204202058711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0.30111204202058711</v>
      </c>
      <c r="AR50" s="9">
        <f t="shared" si="35"/>
        <v>136.875</v>
      </c>
      <c r="AS50" s="1">
        <f t="shared" si="36"/>
        <v>0.24</v>
      </c>
      <c r="AT50" s="1">
        <f t="shared" si="37"/>
        <v>16753</v>
      </c>
      <c r="AU50" s="1">
        <f t="shared" si="38"/>
        <v>1110275839.1473944</v>
      </c>
    </row>
    <row r="51" spans="1:48" x14ac:dyDescent="0.15">
      <c r="C51" s="7">
        <v>9</v>
      </c>
      <c r="D51" s="7">
        <f t="shared" si="39"/>
        <v>11.7174943626333</v>
      </c>
      <c r="E51" s="10">
        <f t="shared" si="40"/>
        <v>18.459207223871001</v>
      </c>
      <c r="F51" s="7" t="s">
        <v>83</v>
      </c>
      <c r="G51" s="1">
        <v>10</v>
      </c>
      <c r="H51" s="9">
        <f t="shared" si="20"/>
        <v>11.7174943626333</v>
      </c>
      <c r="I51" s="9">
        <f t="shared" si="21"/>
        <v>284.86749436263329</v>
      </c>
      <c r="J51" s="9">
        <f t="shared" si="22"/>
        <v>7.5507306056149318E-2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254.61904558383003</v>
      </c>
      <c r="P51" s="9">
        <f t="shared" si="25"/>
        <v>19.225598202622887</v>
      </c>
      <c r="Q51" s="12">
        <f t="shared" si="26"/>
        <v>4.6141435686294932</v>
      </c>
      <c r="R51" s="9">
        <f t="shared" si="27"/>
        <v>14.125500000000001</v>
      </c>
      <c r="S51" s="13">
        <f t="shared" si="28"/>
        <v>0.32665346845276222</v>
      </c>
      <c r="T51" s="2">
        <f t="shared" si="29"/>
        <v>0.43</v>
      </c>
      <c r="U51" s="14">
        <f t="shared" si="30"/>
        <v>0.14046099143468777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0.15606099143468777</v>
      </c>
      <c r="AR51" s="9">
        <f t="shared" si="35"/>
        <v>136.875</v>
      </c>
      <c r="AS51" s="1">
        <f t="shared" si="36"/>
        <v>0.24</v>
      </c>
      <c r="AT51" s="1">
        <f t="shared" si="37"/>
        <v>16753</v>
      </c>
      <c r="AU51" s="1">
        <f t="shared" si="38"/>
        <v>575436130.22117436</v>
      </c>
    </row>
    <row r="52" spans="1:48" x14ac:dyDescent="0.15">
      <c r="C52" s="7">
        <v>10</v>
      </c>
      <c r="D52" s="7">
        <f t="shared" si="39"/>
        <v>8.2405612214516104</v>
      </c>
      <c r="E52" s="10">
        <f t="shared" si="40"/>
        <v>11.7174943626333</v>
      </c>
      <c r="F52" s="7" t="s">
        <v>83</v>
      </c>
      <c r="G52" s="1">
        <v>11</v>
      </c>
      <c r="H52" s="9">
        <f t="shared" si="20"/>
        <v>8.2405612214516104</v>
      </c>
      <c r="I52" s="9">
        <f t="shared" si="21"/>
        <v>281.39056122145161</v>
      </c>
      <c r="J52" s="9">
        <f t="shared" si="22"/>
        <v>4.9496001251928538E-2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223.62377501214681</v>
      </c>
      <c r="O52" s="9">
        <f t="shared" si="41"/>
        <v>70.625922369060305</v>
      </c>
      <c r="P52" s="9">
        <f t="shared" si="25"/>
        <v>3.4957007419976165</v>
      </c>
      <c r="Q52" s="12">
        <f t="shared" si="26"/>
        <v>0.83896817807942792</v>
      </c>
      <c r="R52" s="9">
        <f t="shared" si="27"/>
        <v>14.125500000000001</v>
      </c>
      <c r="S52" s="13">
        <f t="shared" si="28"/>
        <v>5.9393874771118044E-2</v>
      </c>
      <c r="T52" s="2">
        <f t="shared" si="29"/>
        <v>0.43</v>
      </c>
      <c r="U52" s="14">
        <f t="shared" si="30"/>
        <v>2.5539366151580759E-2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3.395936615158076E-2</v>
      </c>
      <c r="AR52" s="9">
        <f t="shared" si="35"/>
        <v>136.875</v>
      </c>
      <c r="AS52" s="1">
        <f t="shared" si="36"/>
        <v>0.24</v>
      </c>
      <c r="AT52" s="1">
        <f t="shared" si="37"/>
        <v>16753</v>
      </c>
      <c r="AU52" s="1">
        <f t="shared" si="38"/>
        <v>125216724.9700432</v>
      </c>
    </row>
    <row r="53" spans="1:48" x14ac:dyDescent="0.15">
      <c r="C53" s="7">
        <v>11</v>
      </c>
      <c r="D53" s="7">
        <f t="shared" si="39"/>
        <v>7.3542535459333296</v>
      </c>
      <c r="E53" s="10">
        <f t="shared" si="40"/>
        <v>8.2405612214516104</v>
      </c>
      <c r="F53" s="7" t="s">
        <v>85</v>
      </c>
      <c r="G53" s="1">
        <v>12</v>
      </c>
      <c r="H53" s="9">
        <f t="shared" si="20"/>
        <v>7.3542535459333296</v>
      </c>
      <c r="I53" s="9">
        <f t="shared" si="21"/>
        <v>280.5042535459333</v>
      </c>
      <c r="J53" s="9">
        <f t="shared" si="22"/>
        <v>4.4369791896538252E-2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125.98647162706271</v>
      </c>
      <c r="P53" s="9">
        <f t="shared" si="25"/>
        <v>5.5899935278718935</v>
      </c>
      <c r="Q53" s="12">
        <f t="shared" si="26"/>
        <v>1.3415984466892543</v>
      </c>
      <c r="R53" s="9">
        <f t="shared" si="27"/>
        <v>14.125500000000001</v>
      </c>
      <c r="S53" s="13">
        <f t="shared" si="28"/>
        <v>9.49770589847619E-2</v>
      </c>
      <c r="T53" s="2">
        <f t="shared" si="29"/>
        <v>0.43</v>
      </c>
      <c r="U53" s="14">
        <f t="shared" si="30"/>
        <v>4.0840135363447619E-2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4.9260135363447616E-2</v>
      </c>
      <c r="AR53" s="9">
        <f t="shared" si="35"/>
        <v>136.875</v>
      </c>
      <c r="AS53" s="1">
        <f t="shared" si="36"/>
        <v>0.24</v>
      </c>
      <c r="AT53" s="1">
        <f t="shared" si="37"/>
        <v>16753</v>
      </c>
      <c r="AU53" s="1">
        <f t="shared" si="38"/>
        <v>181634509.73318002</v>
      </c>
      <c r="AV53" s="1">
        <f>SUM(AU42:AU53)</f>
        <v>4585985846.2978544</v>
      </c>
    </row>
    <row r="54" spans="1:48" x14ac:dyDescent="0.15">
      <c r="C54" s="7">
        <v>12</v>
      </c>
      <c r="D54" s="7">
        <f t="shared" si="39"/>
        <v>6.7496298863225803</v>
      </c>
      <c r="E54" s="10">
        <f t="shared" si="40"/>
        <v>7.3542535459333296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3.6909852748709699</v>
      </c>
      <c r="E58" s="7"/>
      <c r="F58" s="7"/>
      <c r="G58" s="1">
        <v>1</v>
      </c>
      <c r="H58" s="9">
        <f t="shared" ref="H58:H69" si="42">E59</f>
        <v>3.6909852748709699</v>
      </c>
      <c r="I58" s="9">
        <f t="shared" ref="I58:I69" si="43">H58+273.15</f>
        <v>276.84098527487095</v>
      </c>
      <c r="J58" s="9">
        <f t="shared" ref="J58:J69" si="44">EXP(($C$15*(I58-$C$13))/($C$16*I58*$C$13))</f>
        <v>2.8028998094348386E-2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2.7963597098794907E-3</v>
      </c>
      <c r="Q58" s="12">
        <f t="shared" ref="Q58:Q69" si="48">P58*$B$60</f>
        <v>5.313083448771032E-4</v>
      </c>
      <c r="R58" s="9">
        <f t="shared" ref="R58:R69" si="49">L58*$B$60</f>
        <v>1.8955666666666669E-2</v>
      </c>
      <c r="S58" s="13">
        <f t="shared" ref="S58:S69" si="50">Q58/R58</f>
        <v>2.8028998094348379E-2</v>
      </c>
      <c r="T58" s="2">
        <f t="shared" ref="T58:T69" si="51">$B$59/100</f>
        <v>0.01</v>
      </c>
      <c r="U58" s="14">
        <f t="shared" ref="U58:U69" si="52">S58*T58</f>
        <v>2.802899809434838E-4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1.2280289980943484E-2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787.75</v>
      </c>
      <c r="AU58" s="1">
        <f t="shared" ref="AU58:AU69" si="59">AT58*10000*AS58*0.67*AR58*AQ58</f>
        <v>122860.10998613552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1.24093142506452</v>
      </c>
      <c r="E59" s="10">
        <f t="shared" ref="E59:E70" si="61">D58</f>
        <v>3.6909852748709699</v>
      </c>
      <c r="F59" s="7" t="s">
        <v>83</v>
      </c>
      <c r="G59" s="1">
        <v>2</v>
      </c>
      <c r="H59" s="9">
        <f t="shared" si="42"/>
        <v>1.24093142506452</v>
      </c>
      <c r="I59" s="9">
        <f t="shared" si="43"/>
        <v>274.39093142506448</v>
      </c>
      <c r="J59" s="9">
        <f t="shared" si="44"/>
        <v>2.0474804374606248E-2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0.19673697362345385</v>
      </c>
      <c r="P59" s="9">
        <f t="shared" si="47"/>
        <v>4.0281510481922867E-3</v>
      </c>
      <c r="Q59" s="12">
        <f t="shared" si="48"/>
        <v>7.6534869915653454E-4</v>
      </c>
      <c r="R59" s="9">
        <f t="shared" si="49"/>
        <v>1.8955666666666669E-2</v>
      </c>
      <c r="S59" s="13">
        <f t="shared" si="50"/>
        <v>4.0375720496414497E-2</v>
      </c>
      <c r="T59" s="2">
        <f t="shared" si="51"/>
        <v>0.01</v>
      </c>
      <c r="U59" s="14">
        <f t="shared" si="52"/>
        <v>4.0375720496414497E-4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1.2403757204964146E-2</v>
      </c>
      <c r="AR59" s="9">
        <f t="shared" si="56"/>
        <v>9.9766666666666666</v>
      </c>
      <c r="AS59" s="1">
        <f t="shared" si="57"/>
        <v>0.19</v>
      </c>
      <c r="AT59" s="1">
        <f t="shared" si="58"/>
        <v>787.75</v>
      </c>
      <c r="AU59" s="1">
        <f t="shared" si="59"/>
        <v>124095.35742299579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0.49644436278571402</v>
      </c>
      <c r="E60" s="10">
        <f t="shared" si="61"/>
        <v>1.24093142506452</v>
      </c>
      <c r="F60" s="7" t="s">
        <v>83</v>
      </c>
      <c r="G60" s="1">
        <v>3</v>
      </c>
      <c r="H60" s="9">
        <f t="shared" si="42"/>
        <v>0.49644436278571402</v>
      </c>
      <c r="I60" s="9">
        <f t="shared" si="43"/>
        <v>273.6464443627857</v>
      </c>
      <c r="J60" s="9">
        <f t="shared" si="44"/>
        <v>1.8590556335400188E-2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0.29247548924192829</v>
      </c>
      <c r="P60" s="9">
        <f t="shared" si="47"/>
        <v>5.4372820594757992E-3</v>
      </c>
      <c r="Q60" s="12">
        <f t="shared" si="48"/>
        <v>1.0330835913004018E-3</v>
      </c>
      <c r="R60" s="9">
        <f t="shared" si="49"/>
        <v>1.8955666666666669E-2</v>
      </c>
      <c r="S60" s="13">
        <f t="shared" si="50"/>
        <v>5.449998723163179E-2</v>
      </c>
      <c r="T60" s="2">
        <f t="shared" si="51"/>
        <v>0.01</v>
      </c>
      <c r="U60" s="14">
        <f t="shared" si="52"/>
        <v>5.4499987231631792E-4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1.2544999872316318E-2</v>
      </c>
      <c r="AR60" s="9">
        <f t="shared" si="56"/>
        <v>9.9766666666666666</v>
      </c>
      <c r="AS60" s="1">
        <f t="shared" si="57"/>
        <v>0.19</v>
      </c>
      <c r="AT60" s="1">
        <f t="shared" si="58"/>
        <v>787.75</v>
      </c>
      <c r="AU60" s="1">
        <f t="shared" si="59"/>
        <v>125508.44210361419</v>
      </c>
    </row>
    <row r="61" spans="1:48" x14ac:dyDescent="0.15">
      <c r="C61" s="7">
        <v>3</v>
      </c>
      <c r="D61" s="7">
        <f t="shared" si="60"/>
        <v>4.8130881866451602</v>
      </c>
      <c r="E61" s="10">
        <f t="shared" si="61"/>
        <v>0.49644436278571402</v>
      </c>
      <c r="F61" s="7" t="s">
        <v>83</v>
      </c>
      <c r="G61" s="1">
        <v>4</v>
      </c>
      <c r="H61" s="9">
        <f t="shared" si="42"/>
        <v>4.8130881866451602</v>
      </c>
      <c r="I61" s="9">
        <f t="shared" si="43"/>
        <v>277.96308818664511</v>
      </c>
      <c r="J61" s="9">
        <f t="shared" si="44"/>
        <v>3.2304962372490899E-2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0.38680487384911916</v>
      </c>
      <c r="P61" s="9">
        <f t="shared" si="47"/>
        <v>1.2495716895191883E-2</v>
      </c>
      <c r="Q61" s="12">
        <f t="shared" si="48"/>
        <v>2.3741862100864577E-3</v>
      </c>
      <c r="R61" s="9">
        <f t="shared" si="49"/>
        <v>1.8955666666666669E-2</v>
      </c>
      <c r="S61" s="13">
        <f t="shared" si="50"/>
        <v>0.12524941759296906</v>
      </c>
      <c r="T61" s="2">
        <f t="shared" si="51"/>
        <v>0.01</v>
      </c>
      <c r="U61" s="14">
        <f t="shared" si="52"/>
        <v>1.2524941759296906E-3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1.3252494175929691E-2</v>
      </c>
      <c r="AR61" s="9">
        <f t="shared" si="56"/>
        <v>9.9766666666666666</v>
      </c>
      <c r="AS61" s="1">
        <f t="shared" si="57"/>
        <v>0.19</v>
      </c>
      <c r="AT61" s="1">
        <f t="shared" si="58"/>
        <v>787.75</v>
      </c>
      <c r="AU61" s="1">
        <f t="shared" si="59"/>
        <v>132586.6811428706</v>
      </c>
    </row>
    <row r="62" spans="1:48" x14ac:dyDescent="0.15">
      <c r="C62" s="7">
        <v>4</v>
      </c>
      <c r="D62" s="7">
        <f t="shared" si="60"/>
        <v>8.8197283656333294</v>
      </c>
      <c r="E62" s="10">
        <f t="shared" si="61"/>
        <v>4.8130881866451602</v>
      </c>
      <c r="F62" s="7" t="s">
        <v>83</v>
      </c>
      <c r="G62" s="1">
        <v>5</v>
      </c>
      <c r="H62" s="9">
        <f t="shared" si="42"/>
        <v>8.8197283656333294</v>
      </c>
      <c r="I62" s="9">
        <f t="shared" si="43"/>
        <v>281.96972836563333</v>
      </c>
      <c r="J62" s="9">
        <f t="shared" si="44"/>
        <v>5.3141883196182259E-2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0.35559369910623095</v>
      </c>
      <c r="O62" s="9">
        <f t="shared" si="62"/>
        <v>0.11848212451436302</v>
      </c>
      <c r="P62" s="9">
        <f t="shared" si="47"/>
        <v>6.296363221777802E-3</v>
      </c>
      <c r="Q62" s="12">
        <f t="shared" si="48"/>
        <v>1.1963090121377823E-3</v>
      </c>
      <c r="R62" s="9">
        <f t="shared" si="49"/>
        <v>1.8955666666666669E-2</v>
      </c>
      <c r="S62" s="13">
        <f t="shared" si="50"/>
        <v>6.3110890963359173E-2</v>
      </c>
      <c r="T62" s="2">
        <f t="shared" si="51"/>
        <v>0.01</v>
      </c>
      <c r="U62" s="14">
        <f t="shared" si="52"/>
        <v>6.3110890963359177E-4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1.2631108909633593E-2</v>
      </c>
      <c r="AR62" s="9">
        <f t="shared" si="56"/>
        <v>9.9766666666666666</v>
      </c>
      <c r="AS62" s="1">
        <f t="shared" si="57"/>
        <v>0.19</v>
      </c>
      <c r="AT62" s="1">
        <f t="shared" si="58"/>
        <v>787.75</v>
      </c>
      <c r="AU62" s="1">
        <f t="shared" si="59"/>
        <v>126369.93363288733</v>
      </c>
    </row>
    <row r="63" spans="1:48" x14ac:dyDescent="0.15">
      <c r="C63" s="7">
        <v>5</v>
      </c>
      <c r="D63" s="7">
        <f t="shared" si="60"/>
        <v>11.6503400903871</v>
      </c>
      <c r="E63" s="10">
        <f t="shared" si="61"/>
        <v>8.8197283656333294</v>
      </c>
      <c r="F63" s="7" t="s">
        <v>85</v>
      </c>
      <c r="G63" s="1">
        <v>6</v>
      </c>
      <c r="H63" s="9">
        <f t="shared" si="42"/>
        <v>11.6503400903871</v>
      </c>
      <c r="I63" s="9">
        <f t="shared" si="43"/>
        <v>284.80034009038707</v>
      </c>
      <c r="J63" s="9">
        <f t="shared" si="44"/>
        <v>7.4901203558339721E-2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0.2119524279592519</v>
      </c>
      <c r="P63" s="9">
        <f t="shared" si="47"/>
        <v>1.587549195126026E-2</v>
      </c>
      <c r="Q63" s="12">
        <f t="shared" si="48"/>
        <v>3.0163434707394495E-3</v>
      </c>
      <c r="R63" s="9">
        <f t="shared" si="49"/>
        <v>1.8955666666666669E-2</v>
      </c>
      <c r="S63" s="13">
        <f t="shared" si="50"/>
        <v>0.15912621401196383</v>
      </c>
      <c r="T63" s="2">
        <f t="shared" si="51"/>
        <v>0.01</v>
      </c>
      <c r="U63" s="14">
        <f t="shared" si="52"/>
        <v>1.5912621401196383E-3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1.3591262140119638E-2</v>
      </c>
      <c r="AR63" s="9">
        <f t="shared" si="56"/>
        <v>9.9766666666666666</v>
      </c>
      <c r="AS63" s="1">
        <f t="shared" si="57"/>
        <v>0.19</v>
      </c>
      <c r="AT63" s="1">
        <f t="shared" si="58"/>
        <v>787.75</v>
      </c>
      <c r="AU63" s="1">
        <f t="shared" si="59"/>
        <v>135975.93900280254</v>
      </c>
    </row>
    <row r="64" spans="1:48" x14ac:dyDescent="0.15">
      <c r="C64" s="7">
        <v>6</v>
      </c>
      <c r="D64" s="7">
        <f t="shared" si="60"/>
        <v>15.44697884</v>
      </c>
      <c r="E64" s="10">
        <f t="shared" si="61"/>
        <v>11.6503400903871</v>
      </c>
      <c r="F64" s="7" t="s">
        <v>83</v>
      </c>
      <c r="G64" s="1">
        <v>7</v>
      </c>
      <c r="H64" s="9">
        <f t="shared" si="42"/>
        <v>15.44697884</v>
      </c>
      <c r="I64" s="9">
        <f t="shared" si="43"/>
        <v>288.59697883999996</v>
      </c>
      <c r="J64" s="9">
        <f t="shared" si="44"/>
        <v>0.11744051572093075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0.29584360267465831</v>
      </c>
      <c r="P64" s="9">
        <f t="shared" si="47"/>
        <v>3.474402527085E-2</v>
      </c>
      <c r="Q64" s="12">
        <f t="shared" si="48"/>
        <v>6.6013648014614998E-3</v>
      </c>
      <c r="R64" s="9">
        <f t="shared" si="49"/>
        <v>1.8955666666666669E-2</v>
      </c>
      <c r="S64" s="13">
        <f t="shared" si="50"/>
        <v>0.34825284267474099</v>
      </c>
      <c r="T64" s="2">
        <f t="shared" si="51"/>
        <v>0.01</v>
      </c>
      <c r="U64" s="14">
        <f t="shared" si="52"/>
        <v>3.4825284267474099E-3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2.358252842674741E-2</v>
      </c>
      <c r="AR64" s="9">
        <f t="shared" si="56"/>
        <v>9.9766666666666666</v>
      </c>
      <c r="AS64" s="1">
        <f t="shared" si="57"/>
        <v>0.19</v>
      </c>
      <c r="AT64" s="1">
        <f t="shared" si="58"/>
        <v>787.75</v>
      </c>
      <c r="AU64" s="1">
        <f t="shared" si="59"/>
        <v>235935.14817300372</v>
      </c>
    </row>
    <row r="65" spans="1:48" x14ac:dyDescent="0.15">
      <c r="C65" s="7">
        <v>7</v>
      </c>
      <c r="D65" s="7">
        <f t="shared" si="60"/>
        <v>18.8163238612903</v>
      </c>
      <c r="E65" s="10">
        <f t="shared" si="61"/>
        <v>15.44697884</v>
      </c>
      <c r="F65" s="7" t="s">
        <v>83</v>
      </c>
      <c r="G65" s="1">
        <v>8</v>
      </c>
      <c r="H65" s="9">
        <f t="shared" si="42"/>
        <v>18.8163238612903</v>
      </c>
      <c r="I65" s="9">
        <f t="shared" si="43"/>
        <v>291.96632386129028</v>
      </c>
      <c r="J65" s="9">
        <f t="shared" si="44"/>
        <v>0.17334413598594878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0.36086624407047496</v>
      </c>
      <c r="P65" s="9">
        <f t="shared" si="47"/>
        <v>6.2554047284890987E-2</v>
      </c>
      <c r="Q65" s="12">
        <f t="shared" si="48"/>
        <v>1.1885268984129288E-2</v>
      </c>
      <c r="R65" s="9">
        <f t="shared" si="49"/>
        <v>1.8955666666666669E-2</v>
      </c>
      <c r="S65" s="13">
        <f t="shared" si="50"/>
        <v>0.62700348097117586</v>
      </c>
      <c r="T65" s="2">
        <f t="shared" si="51"/>
        <v>0.01</v>
      </c>
      <c r="U65" s="14">
        <f t="shared" si="52"/>
        <v>6.2700348097117584E-3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2.6370034809711757E-2</v>
      </c>
      <c r="AR65" s="9">
        <f t="shared" si="56"/>
        <v>9.9766666666666666</v>
      </c>
      <c r="AS65" s="1">
        <f t="shared" si="57"/>
        <v>0.19</v>
      </c>
      <c r="AT65" s="1">
        <f t="shared" si="58"/>
        <v>787.75</v>
      </c>
      <c r="AU65" s="1">
        <f t="shared" si="59"/>
        <v>263823.19815631059</v>
      </c>
    </row>
    <row r="66" spans="1:48" x14ac:dyDescent="0.15">
      <c r="C66" s="7">
        <v>8</v>
      </c>
      <c r="D66" s="7">
        <f t="shared" si="60"/>
        <v>18.459207223871001</v>
      </c>
      <c r="E66" s="10">
        <f t="shared" si="61"/>
        <v>18.8163238612903</v>
      </c>
      <c r="F66" s="7" t="s">
        <v>83</v>
      </c>
      <c r="G66" s="1">
        <v>9</v>
      </c>
      <c r="H66" s="9">
        <f t="shared" si="42"/>
        <v>18.459207223871001</v>
      </c>
      <c r="I66" s="9">
        <f t="shared" si="43"/>
        <v>291.60920722387095</v>
      </c>
      <c r="J66" s="9">
        <f t="shared" si="44"/>
        <v>0.16640727849146203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0.39807886345225063</v>
      </c>
      <c r="P66" s="9">
        <f t="shared" si="47"/>
        <v>6.6243220292063351E-2</v>
      </c>
      <c r="Q66" s="12">
        <f t="shared" si="48"/>
        <v>1.2586211855492037E-2</v>
      </c>
      <c r="R66" s="9">
        <f t="shared" si="49"/>
        <v>1.8955666666666669E-2</v>
      </c>
      <c r="S66" s="13">
        <f t="shared" si="50"/>
        <v>0.66398149307113274</v>
      </c>
      <c r="T66" s="2">
        <f t="shared" si="51"/>
        <v>0.01</v>
      </c>
      <c r="U66" s="14">
        <f t="shared" si="52"/>
        <v>6.6398149307113274E-3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2.6739814930711328E-2</v>
      </c>
      <c r="AR66" s="9">
        <f t="shared" si="56"/>
        <v>9.9766666666666666</v>
      </c>
      <c r="AS66" s="1">
        <f t="shared" si="57"/>
        <v>0.19</v>
      </c>
      <c r="AT66" s="1">
        <f t="shared" si="58"/>
        <v>787.75</v>
      </c>
      <c r="AU66" s="1">
        <f t="shared" si="59"/>
        <v>267522.72206064785</v>
      </c>
    </row>
    <row r="67" spans="1:48" x14ac:dyDescent="0.15">
      <c r="C67" s="7">
        <v>9</v>
      </c>
      <c r="D67" s="7">
        <f t="shared" si="60"/>
        <v>11.7174943626333</v>
      </c>
      <c r="E67" s="10">
        <f t="shared" si="61"/>
        <v>18.459207223871001</v>
      </c>
      <c r="F67" s="7" t="s">
        <v>83</v>
      </c>
      <c r="G67" s="1">
        <v>10</v>
      </c>
      <c r="H67" s="9">
        <f t="shared" si="42"/>
        <v>11.7174943626333</v>
      </c>
      <c r="I67" s="9">
        <f t="shared" si="43"/>
        <v>284.86749436263329</v>
      </c>
      <c r="J67" s="9">
        <f t="shared" si="44"/>
        <v>7.5507306056149318E-2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0.43160230982685394</v>
      </c>
      <c r="P67" s="9">
        <f t="shared" si="47"/>
        <v>3.2589127702637243E-2</v>
      </c>
      <c r="Q67" s="12">
        <f t="shared" si="48"/>
        <v>6.1919342635010765E-3</v>
      </c>
      <c r="R67" s="9">
        <f t="shared" si="49"/>
        <v>1.8955666666666669E-2</v>
      </c>
      <c r="S67" s="13">
        <f t="shared" si="50"/>
        <v>0.32665346845276216</v>
      </c>
      <c r="T67" s="2">
        <f t="shared" si="51"/>
        <v>0.01</v>
      </c>
      <c r="U67" s="14">
        <f t="shared" si="52"/>
        <v>3.2665346845276218E-3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2.3366534684527623E-2</v>
      </c>
      <c r="AR67" s="9">
        <f t="shared" si="56"/>
        <v>9.9766666666666666</v>
      </c>
      <c r="AS67" s="1">
        <f t="shared" si="57"/>
        <v>0.19</v>
      </c>
      <c r="AT67" s="1">
        <f t="shared" si="58"/>
        <v>787.75</v>
      </c>
      <c r="AU67" s="1">
        <f t="shared" si="59"/>
        <v>233774.20450093897</v>
      </c>
    </row>
    <row r="68" spans="1:48" x14ac:dyDescent="0.15">
      <c r="C68" s="7">
        <v>10</v>
      </c>
      <c r="D68" s="7">
        <f t="shared" si="60"/>
        <v>8.2405612214516104</v>
      </c>
      <c r="E68" s="10">
        <f t="shared" si="61"/>
        <v>11.7174943626333</v>
      </c>
      <c r="F68" s="7" t="s">
        <v>83</v>
      </c>
      <c r="G68" s="1">
        <v>11</v>
      </c>
      <c r="H68" s="9">
        <f t="shared" si="42"/>
        <v>8.2405612214516104</v>
      </c>
      <c r="I68" s="9">
        <f t="shared" si="43"/>
        <v>281.39056122145161</v>
      </c>
      <c r="J68" s="9">
        <f t="shared" si="44"/>
        <v>4.9496001251928538E-2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0.37906252301800586</v>
      </c>
      <c r="O68" s="9">
        <f t="shared" si="62"/>
        <v>0.11971732577287747</v>
      </c>
      <c r="P68" s="9">
        <f t="shared" si="47"/>
        <v>5.9255289063318796E-3</v>
      </c>
      <c r="Q68" s="12">
        <f t="shared" si="48"/>
        <v>1.125850492203057E-3</v>
      </c>
      <c r="R68" s="9">
        <f t="shared" si="49"/>
        <v>1.8955666666666669E-2</v>
      </c>
      <c r="S68" s="13">
        <f t="shared" si="50"/>
        <v>5.9393874771118058E-2</v>
      </c>
      <c r="T68" s="2">
        <f t="shared" si="51"/>
        <v>0.01</v>
      </c>
      <c r="U68" s="14">
        <f t="shared" si="52"/>
        <v>5.9393874771118064E-4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1.259393874771118E-2</v>
      </c>
      <c r="AR68" s="9">
        <f t="shared" si="56"/>
        <v>9.9766666666666666</v>
      </c>
      <c r="AS68" s="1">
        <f t="shared" si="57"/>
        <v>0.19</v>
      </c>
      <c r="AT68" s="1">
        <f t="shared" si="58"/>
        <v>787.75</v>
      </c>
      <c r="AU68" s="1">
        <f t="shared" si="59"/>
        <v>125998.05884906084</v>
      </c>
    </row>
    <row r="69" spans="1:48" x14ac:dyDescent="0.15">
      <c r="C69" s="7">
        <v>11</v>
      </c>
      <c r="D69" s="7">
        <f t="shared" si="60"/>
        <v>7.3542535459333296</v>
      </c>
      <c r="E69" s="10">
        <f t="shared" si="61"/>
        <v>8.2405612214516104</v>
      </c>
      <c r="F69" s="7" t="s">
        <v>85</v>
      </c>
      <c r="G69" s="1">
        <v>12</v>
      </c>
      <c r="H69" s="9">
        <f t="shared" si="42"/>
        <v>7.3542535459333296</v>
      </c>
      <c r="I69" s="9">
        <f t="shared" si="43"/>
        <v>280.5042535459333</v>
      </c>
      <c r="J69" s="9">
        <f t="shared" si="44"/>
        <v>4.4369791896538252E-2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0.21355846353321226</v>
      </c>
      <c r="P69" s="9">
        <f t="shared" si="47"/>
        <v>9.4755445847130807E-3</v>
      </c>
      <c r="Q69" s="12">
        <f t="shared" si="48"/>
        <v>1.8003534710954853E-3</v>
      </c>
      <c r="R69" s="9">
        <f t="shared" si="49"/>
        <v>1.8955666666666669E-2</v>
      </c>
      <c r="S69" s="13">
        <f t="shared" si="50"/>
        <v>9.49770589847619E-2</v>
      </c>
      <c r="T69" s="2">
        <f t="shared" si="51"/>
        <v>0.01</v>
      </c>
      <c r="U69" s="14">
        <f t="shared" si="52"/>
        <v>9.4977058984761905E-4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1.294977058984762E-2</v>
      </c>
      <c r="AR69" s="9">
        <f t="shared" si="56"/>
        <v>9.9766666666666666</v>
      </c>
      <c r="AS69" s="1">
        <f t="shared" si="57"/>
        <v>0.19</v>
      </c>
      <c r="AT69" s="1">
        <f t="shared" si="58"/>
        <v>787.75</v>
      </c>
      <c r="AU69" s="1">
        <f t="shared" si="59"/>
        <v>129558.03498393168</v>
      </c>
      <c r="AV69" s="1">
        <f>SUM(AU58:AU69)</f>
        <v>2024007.8300151995</v>
      </c>
    </row>
    <row r="70" spans="1:48" x14ac:dyDescent="0.15">
      <c r="C70" s="7">
        <v>12</v>
      </c>
      <c r="D70" s="7">
        <f t="shared" si="60"/>
        <v>6.7496298863225803</v>
      </c>
      <c r="E70" s="10">
        <f t="shared" si="61"/>
        <v>7.3542535459333296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3.6909852748709699</v>
      </c>
      <c r="E73" s="7"/>
      <c r="F73" s="7"/>
      <c r="G73" s="1">
        <v>1</v>
      </c>
      <c r="H73" s="9">
        <f t="shared" ref="H73:H84" si="63">E74</f>
        <v>3.6909852748709699</v>
      </c>
      <c r="I73" s="9">
        <f t="shared" ref="I73:I84" si="64">H73+273.15</f>
        <v>276.84098527487095</v>
      </c>
      <c r="J73" s="9">
        <f t="shared" ref="J73:J84" si="65">EXP(($C$15*(I73-$C$13))/($C$16*I73*$C$13))</f>
        <v>2.8028998094348386E-2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3.0691752913311488E-3</v>
      </c>
      <c r="Q73" s="12">
        <f t="shared" ref="Q73:Q84" si="69">P73*$B$75</f>
        <v>5.5245155243960678E-4</v>
      </c>
      <c r="R73" s="9">
        <f t="shared" ref="R73:R84" si="70">L73*$B$75</f>
        <v>1.9710000000000002E-2</v>
      </c>
      <c r="S73" s="13">
        <f t="shared" ref="S73:S84" si="71">Q73/R73</f>
        <v>2.802899809434839E-2</v>
      </c>
      <c r="T73" s="2">
        <f t="shared" ref="T73:T84" si="72">$B$74/100</f>
        <v>0.01</v>
      </c>
      <c r="U73" s="14">
        <f t="shared" ref="U73:U84" si="73">S73*T73</f>
        <v>2.8028998094348391E-4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1.2880289980943484E-2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397.66666666666669</v>
      </c>
      <c r="AU73" s="1">
        <f t="shared" ref="AU73:AU84" si="80">AT73*10000*AS73*0.67*AR73*AQ73</f>
        <v>67640.413921268337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1.24093142506452</v>
      </c>
      <c r="E74" s="10">
        <f t="shared" ref="E74:E85" si="82">D73</f>
        <v>3.6909852748709699</v>
      </c>
      <c r="F74" s="7" t="s">
        <v>83</v>
      </c>
      <c r="G74" s="1">
        <v>2</v>
      </c>
      <c r="H74" s="9">
        <f t="shared" si="63"/>
        <v>1.24093142506452</v>
      </c>
      <c r="I74" s="9">
        <f t="shared" si="64"/>
        <v>274.39093142506448</v>
      </c>
      <c r="J74" s="9">
        <f t="shared" si="65"/>
        <v>2.0474804374606248E-2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0.21593082470866887</v>
      </c>
      <c r="P74" s="9">
        <f t="shared" si="68"/>
        <v>4.4211413943573879E-3</v>
      </c>
      <c r="Q74" s="12">
        <f t="shared" si="69"/>
        <v>7.9580545098432976E-4</v>
      </c>
      <c r="R74" s="9">
        <f t="shared" si="70"/>
        <v>1.9710000000000002E-2</v>
      </c>
      <c r="S74" s="13">
        <f t="shared" si="71"/>
        <v>4.0375720496414497E-2</v>
      </c>
      <c r="T74" s="2">
        <f t="shared" si="72"/>
        <v>0.01</v>
      </c>
      <c r="U74" s="14">
        <f t="shared" si="73"/>
        <v>4.0375720496414497E-4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1.3003757204964146E-2</v>
      </c>
      <c r="AR74" s="9">
        <f t="shared" si="77"/>
        <v>10.950000000000001</v>
      </c>
      <c r="AS74" s="1">
        <f t="shared" si="78"/>
        <v>0.18</v>
      </c>
      <c r="AT74" s="1">
        <f t="shared" si="79"/>
        <v>397.66666666666669</v>
      </c>
      <c r="AU74" s="1">
        <f t="shared" si="80"/>
        <v>68288.797936754287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0.49644436278571402</v>
      </c>
      <c r="E75" s="10">
        <f t="shared" si="82"/>
        <v>1.24093142506452</v>
      </c>
      <c r="F75" s="7" t="s">
        <v>83</v>
      </c>
      <c r="G75" s="1">
        <v>3</v>
      </c>
      <c r="H75" s="9">
        <f t="shared" si="63"/>
        <v>0.49644436278571402</v>
      </c>
      <c r="I75" s="9">
        <f t="shared" si="64"/>
        <v>273.6464443627857</v>
      </c>
      <c r="J75" s="9">
        <f t="shared" si="65"/>
        <v>1.8590556335400188E-2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0.32100968331431151</v>
      </c>
      <c r="P75" s="9">
        <f t="shared" si="68"/>
        <v>5.9677486018636814E-3</v>
      </c>
      <c r="Q75" s="12">
        <f t="shared" si="69"/>
        <v>1.0741947483354627E-3</v>
      </c>
      <c r="R75" s="9">
        <f t="shared" si="70"/>
        <v>1.9710000000000002E-2</v>
      </c>
      <c r="S75" s="13">
        <f t="shared" si="71"/>
        <v>5.449998723163179E-2</v>
      </c>
      <c r="T75" s="2">
        <f t="shared" si="72"/>
        <v>0.01</v>
      </c>
      <c r="U75" s="14">
        <f t="shared" si="73"/>
        <v>5.4499987231631792E-4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1.3144999872316317E-2</v>
      </c>
      <c r="AR75" s="9">
        <f t="shared" si="77"/>
        <v>10.950000000000001</v>
      </c>
      <c r="AS75" s="1">
        <f t="shared" si="78"/>
        <v>0.18</v>
      </c>
      <c r="AT75" s="1">
        <f t="shared" si="79"/>
        <v>397.66666666666669</v>
      </c>
      <c r="AU75" s="1">
        <f t="shared" si="80"/>
        <v>69030.529100973392</v>
      </c>
    </row>
    <row r="76" spans="1:48" x14ac:dyDescent="0.15">
      <c r="C76" s="7">
        <v>3</v>
      </c>
      <c r="D76" s="7">
        <f t="shared" si="81"/>
        <v>4.8130881866451602</v>
      </c>
      <c r="E76" s="10">
        <f t="shared" si="82"/>
        <v>0.49644436278571402</v>
      </c>
      <c r="F76" s="7" t="s">
        <v>83</v>
      </c>
      <c r="G76" s="1">
        <v>4</v>
      </c>
      <c r="H76" s="9">
        <f t="shared" si="63"/>
        <v>4.8130881866451602</v>
      </c>
      <c r="I76" s="9">
        <f t="shared" si="64"/>
        <v>277.96308818664511</v>
      </c>
      <c r="J76" s="9">
        <f t="shared" si="65"/>
        <v>3.2304962372490899E-2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0.42454193471244783</v>
      </c>
      <c r="P76" s="9">
        <f t="shared" si="68"/>
        <v>1.3714811226430115E-2</v>
      </c>
      <c r="Q76" s="12">
        <f t="shared" si="69"/>
        <v>2.4686660207574205E-3</v>
      </c>
      <c r="R76" s="9">
        <f t="shared" si="70"/>
        <v>1.9710000000000002E-2</v>
      </c>
      <c r="S76" s="13">
        <f t="shared" si="71"/>
        <v>0.12524941759296906</v>
      </c>
      <c r="T76" s="2">
        <f t="shared" si="72"/>
        <v>0.01</v>
      </c>
      <c r="U76" s="14">
        <f t="shared" si="73"/>
        <v>1.2524941759296906E-3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1.3852494175929691E-2</v>
      </c>
      <c r="AR76" s="9">
        <f t="shared" si="77"/>
        <v>10.950000000000001</v>
      </c>
      <c r="AS76" s="1">
        <f t="shared" si="78"/>
        <v>0.18</v>
      </c>
      <c r="AT76" s="1">
        <f t="shared" si="79"/>
        <v>397.66666666666669</v>
      </c>
      <c r="AU76" s="1">
        <f t="shared" si="80"/>
        <v>72745.911876838712</v>
      </c>
    </row>
    <row r="77" spans="1:48" x14ac:dyDescent="0.15">
      <c r="C77" s="7">
        <v>4</v>
      </c>
      <c r="D77" s="7">
        <f t="shared" si="81"/>
        <v>8.8197283656333294</v>
      </c>
      <c r="E77" s="10">
        <f t="shared" si="82"/>
        <v>4.8130881866451602</v>
      </c>
      <c r="F77" s="7" t="s">
        <v>83</v>
      </c>
      <c r="G77" s="1">
        <v>5</v>
      </c>
      <c r="H77" s="9">
        <f t="shared" si="63"/>
        <v>8.8197283656333294</v>
      </c>
      <c r="I77" s="9">
        <f t="shared" si="64"/>
        <v>281.96972836563333</v>
      </c>
      <c r="J77" s="9">
        <f t="shared" si="65"/>
        <v>5.3141883196182259E-2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0.39028576731171682</v>
      </c>
      <c r="O77" s="9">
        <f t="shared" si="83"/>
        <v>0.1300413561743009</v>
      </c>
      <c r="P77" s="9">
        <f t="shared" si="68"/>
        <v>6.9106425604878331E-3</v>
      </c>
      <c r="Q77" s="12">
        <f t="shared" si="69"/>
        <v>1.2439156608878099E-3</v>
      </c>
      <c r="R77" s="9">
        <f t="shared" si="70"/>
        <v>1.9710000000000002E-2</v>
      </c>
      <c r="S77" s="13">
        <f t="shared" si="71"/>
        <v>6.3110890963359201E-2</v>
      </c>
      <c r="T77" s="2">
        <f t="shared" si="72"/>
        <v>0.01</v>
      </c>
      <c r="U77" s="14">
        <f t="shared" si="73"/>
        <v>6.3110890963359199E-4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1.3231108909633593E-2</v>
      </c>
      <c r="AR77" s="9">
        <f t="shared" si="77"/>
        <v>10.950000000000001</v>
      </c>
      <c r="AS77" s="1">
        <f t="shared" si="78"/>
        <v>0.18</v>
      </c>
      <c r="AT77" s="1">
        <f t="shared" si="79"/>
        <v>397.66666666666669</v>
      </c>
      <c r="AU77" s="1">
        <f t="shared" si="80"/>
        <v>69482.727843014116</v>
      </c>
    </row>
    <row r="78" spans="1:48" x14ac:dyDescent="0.15">
      <c r="C78" s="7">
        <v>5</v>
      </c>
      <c r="D78" s="7">
        <f t="shared" si="81"/>
        <v>11.6503400903871</v>
      </c>
      <c r="E78" s="10">
        <f t="shared" si="82"/>
        <v>8.8197283656333294</v>
      </c>
      <c r="F78" s="7" t="s">
        <v>85</v>
      </c>
      <c r="G78" s="1">
        <v>6</v>
      </c>
      <c r="H78" s="9">
        <f t="shared" si="63"/>
        <v>11.6503400903871</v>
      </c>
      <c r="I78" s="9">
        <f t="shared" si="64"/>
        <v>284.80034009038707</v>
      </c>
      <c r="J78" s="9">
        <f t="shared" si="65"/>
        <v>7.4901203558339721E-2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0.23263071361381307</v>
      </c>
      <c r="P78" s="9">
        <f t="shared" si="68"/>
        <v>1.7424320434310043E-2</v>
      </c>
      <c r="Q78" s="12">
        <f t="shared" si="69"/>
        <v>3.1363776781758077E-3</v>
      </c>
      <c r="R78" s="9">
        <f t="shared" si="70"/>
        <v>1.9710000000000002E-2</v>
      </c>
      <c r="S78" s="13">
        <f t="shared" si="71"/>
        <v>0.15912621401196383</v>
      </c>
      <c r="T78" s="2">
        <f t="shared" si="72"/>
        <v>0.01</v>
      </c>
      <c r="U78" s="14">
        <f t="shared" si="73"/>
        <v>1.5912621401196383E-3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1.4191262140119638E-2</v>
      </c>
      <c r="AR78" s="9">
        <f t="shared" si="77"/>
        <v>10.950000000000001</v>
      </c>
      <c r="AS78" s="1">
        <f t="shared" si="78"/>
        <v>0.18</v>
      </c>
      <c r="AT78" s="1">
        <f t="shared" si="79"/>
        <v>397.66666666666669</v>
      </c>
      <c r="AU78" s="1">
        <f t="shared" si="80"/>
        <v>74524.940559809009</v>
      </c>
    </row>
    <row r="79" spans="1:48" x14ac:dyDescent="0.15">
      <c r="C79" s="7">
        <v>6</v>
      </c>
      <c r="D79" s="7">
        <f t="shared" si="81"/>
        <v>15.44697884</v>
      </c>
      <c r="E79" s="10">
        <f t="shared" si="82"/>
        <v>11.6503400903871</v>
      </c>
      <c r="F79" s="7" t="s">
        <v>83</v>
      </c>
      <c r="G79" s="1">
        <v>7</v>
      </c>
      <c r="H79" s="9">
        <f t="shared" si="63"/>
        <v>15.44697884</v>
      </c>
      <c r="I79" s="9">
        <f t="shared" si="64"/>
        <v>288.59697883999996</v>
      </c>
      <c r="J79" s="9">
        <f t="shared" si="65"/>
        <v>0.11744051572093075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0.32470639317950306</v>
      </c>
      <c r="P79" s="9">
        <f t="shared" si="68"/>
        <v>3.8133686272884153E-2</v>
      </c>
      <c r="Q79" s="12">
        <f t="shared" si="69"/>
        <v>6.864063529119147E-3</v>
      </c>
      <c r="R79" s="9">
        <f t="shared" si="70"/>
        <v>1.9710000000000002E-2</v>
      </c>
      <c r="S79" s="13">
        <f t="shared" si="71"/>
        <v>0.34825284267474105</v>
      </c>
      <c r="T79" s="2">
        <f t="shared" si="72"/>
        <v>0.01</v>
      </c>
      <c r="U79" s="14">
        <f t="shared" si="73"/>
        <v>3.4825284267474103E-3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2.5082528426747411E-2</v>
      </c>
      <c r="AR79" s="9">
        <f t="shared" si="77"/>
        <v>10.950000000000001</v>
      </c>
      <c r="AS79" s="1">
        <f t="shared" si="78"/>
        <v>0.18</v>
      </c>
      <c r="AT79" s="1">
        <f t="shared" si="79"/>
        <v>397.66666666666669</v>
      </c>
      <c r="AU79" s="1">
        <f t="shared" si="80"/>
        <v>131720.06278486742</v>
      </c>
    </row>
    <row r="80" spans="1:48" x14ac:dyDescent="0.15">
      <c r="C80" s="7">
        <v>7</v>
      </c>
      <c r="D80" s="7">
        <f t="shared" si="81"/>
        <v>18.8163238612903</v>
      </c>
      <c r="E80" s="10">
        <f t="shared" si="82"/>
        <v>15.44697884</v>
      </c>
      <c r="F80" s="7" t="s">
        <v>83</v>
      </c>
      <c r="G80" s="1">
        <v>8</v>
      </c>
      <c r="H80" s="9">
        <f t="shared" si="63"/>
        <v>18.8163238612903</v>
      </c>
      <c r="I80" s="9">
        <f t="shared" si="64"/>
        <v>291.96632386129028</v>
      </c>
      <c r="J80" s="9">
        <f t="shared" si="65"/>
        <v>0.17334413598594878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0.39607270690661889</v>
      </c>
      <c r="P80" s="9">
        <f t="shared" si="68"/>
        <v>6.8656881166343775E-2</v>
      </c>
      <c r="Q80" s="12">
        <f t="shared" si="69"/>
        <v>1.2358238609941879E-2</v>
      </c>
      <c r="R80" s="9">
        <f t="shared" si="70"/>
        <v>1.9710000000000002E-2</v>
      </c>
      <c r="S80" s="13">
        <f t="shared" si="71"/>
        <v>0.62700348097117597</v>
      </c>
      <c r="T80" s="2">
        <f t="shared" si="72"/>
        <v>0.01</v>
      </c>
      <c r="U80" s="14">
        <f t="shared" si="73"/>
        <v>6.2700348097117602E-3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2.7870034809711761E-2</v>
      </c>
      <c r="AR80" s="9">
        <f t="shared" si="77"/>
        <v>10.950000000000001</v>
      </c>
      <c r="AS80" s="1">
        <f t="shared" si="78"/>
        <v>0.18</v>
      </c>
      <c r="AT80" s="1">
        <f t="shared" si="79"/>
        <v>397.66666666666669</v>
      </c>
      <c r="AU80" s="1">
        <f t="shared" si="80"/>
        <v>146358.55973104216</v>
      </c>
    </row>
    <row r="81" spans="1:48" x14ac:dyDescent="0.15">
      <c r="C81" s="7">
        <v>8</v>
      </c>
      <c r="D81" s="7">
        <f t="shared" si="81"/>
        <v>18.459207223871001</v>
      </c>
      <c r="E81" s="10">
        <f t="shared" si="82"/>
        <v>18.8163238612903</v>
      </c>
      <c r="F81" s="7" t="s">
        <v>83</v>
      </c>
      <c r="G81" s="1">
        <v>9</v>
      </c>
      <c r="H81" s="9">
        <f t="shared" si="63"/>
        <v>18.459207223871001</v>
      </c>
      <c r="I81" s="9">
        <f t="shared" si="64"/>
        <v>291.60920722387095</v>
      </c>
      <c r="J81" s="9">
        <f t="shared" si="65"/>
        <v>0.16640727849146203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0.43691582574027515</v>
      </c>
      <c r="P81" s="9">
        <f t="shared" si="68"/>
        <v>7.2705973491289058E-2</v>
      </c>
      <c r="Q81" s="12">
        <f t="shared" si="69"/>
        <v>1.308707522843203E-2</v>
      </c>
      <c r="R81" s="9">
        <f t="shared" si="70"/>
        <v>1.9710000000000002E-2</v>
      </c>
      <c r="S81" s="13">
        <f t="shared" si="71"/>
        <v>0.66398149307113286</v>
      </c>
      <c r="T81" s="2">
        <f t="shared" si="72"/>
        <v>0.01</v>
      </c>
      <c r="U81" s="14">
        <f t="shared" si="73"/>
        <v>6.6398149307113283E-3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2.8239814930711329E-2</v>
      </c>
      <c r="AR81" s="9">
        <f t="shared" si="77"/>
        <v>10.950000000000001</v>
      </c>
      <c r="AS81" s="1">
        <f t="shared" si="78"/>
        <v>0.18</v>
      </c>
      <c r="AT81" s="1">
        <f t="shared" si="79"/>
        <v>397.66666666666669</v>
      </c>
      <c r="AU81" s="1">
        <f t="shared" si="80"/>
        <v>148300.44772279335</v>
      </c>
    </row>
    <row r="82" spans="1:48" x14ac:dyDescent="0.15">
      <c r="C82" s="7">
        <v>9</v>
      </c>
      <c r="D82" s="7">
        <f t="shared" si="81"/>
        <v>11.7174943626333</v>
      </c>
      <c r="E82" s="10">
        <f t="shared" si="82"/>
        <v>18.459207223871001</v>
      </c>
      <c r="F82" s="7" t="s">
        <v>83</v>
      </c>
      <c r="G82" s="1">
        <v>10</v>
      </c>
      <c r="H82" s="9">
        <f t="shared" si="63"/>
        <v>11.7174943626333</v>
      </c>
      <c r="I82" s="9">
        <f t="shared" si="64"/>
        <v>284.86749436263329</v>
      </c>
      <c r="J82" s="9">
        <f t="shared" si="65"/>
        <v>7.5507306056149318E-2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0.4737098522489861</v>
      </c>
      <c r="P82" s="9">
        <f t="shared" si="68"/>
        <v>3.5768554795577466E-2</v>
      </c>
      <c r="Q82" s="12">
        <f t="shared" si="69"/>
        <v>6.4383398632039436E-3</v>
      </c>
      <c r="R82" s="9">
        <f t="shared" si="70"/>
        <v>1.9710000000000002E-2</v>
      </c>
      <c r="S82" s="13">
        <f t="shared" si="71"/>
        <v>0.32665346845276222</v>
      </c>
      <c r="T82" s="2">
        <f t="shared" si="72"/>
        <v>0.01</v>
      </c>
      <c r="U82" s="14">
        <f t="shared" si="73"/>
        <v>3.2665346845276223E-3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2.4866534684527625E-2</v>
      </c>
      <c r="AR82" s="9">
        <f t="shared" si="77"/>
        <v>10.950000000000001</v>
      </c>
      <c r="AS82" s="1">
        <f t="shared" si="78"/>
        <v>0.18</v>
      </c>
      <c r="AT82" s="1">
        <f t="shared" si="79"/>
        <v>397.66666666666669</v>
      </c>
      <c r="AU82" s="1">
        <f t="shared" si="80"/>
        <v>130585.77884019184</v>
      </c>
    </row>
    <row r="83" spans="1:48" x14ac:dyDescent="0.15">
      <c r="C83" s="7">
        <v>10</v>
      </c>
      <c r="D83" s="7">
        <f t="shared" si="81"/>
        <v>8.2405612214516104</v>
      </c>
      <c r="E83" s="10">
        <f t="shared" si="82"/>
        <v>11.7174943626333</v>
      </c>
      <c r="F83" s="7" t="s">
        <v>83</v>
      </c>
      <c r="G83" s="1">
        <v>11</v>
      </c>
      <c r="H83" s="9">
        <f t="shared" si="63"/>
        <v>8.2405612214516104</v>
      </c>
      <c r="I83" s="9">
        <f t="shared" si="64"/>
        <v>281.39056122145161</v>
      </c>
      <c r="J83" s="9">
        <f t="shared" si="65"/>
        <v>4.9496001251928538E-2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0.41604423258073825</v>
      </c>
      <c r="O83" s="9">
        <f t="shared" si="83"/>
        <v>0.13139706487267039</v>
      </c>
      <c r="P83" s="9">
        <f t="shared" si="68"/>
        <v>6.5036292874374292E-3</v>
      </c>
      <c r="Q83" s="12">
        <f t="shared" si="69"/>
        <v>1.1706532717387372E-3</v>
      </c>
      <c r="R83" s="9">
        <f t="shared" si="70"/>
        <v>1.9710000000000002E-2</v>
      </c>
      <c r="S83" s="13">
        <f t="shared" si="71"/>
        <v>5.9393874771118065E-2</v>
      </c>
      <c r="T83" s="2">
        <f t="shared" si="72"/>
        <v>0.01</v>
      </c>
      <c r="U83" s="14">
        <f t="shared" si="73"/>
        <v>5.9393874771118064E-4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1.319393874771118E-2</v>
      </c>
      <c r="AR83" s="9">
        <f t="shared" si="77"/>
        <v>10.950000000000001</v>
      </c>
      <c r="AS83" s="1">
        <f t="shared" si="78"/>
        <v>0.18</v>
      </c>
      <c r="AT83" s="1">
        <f t="shared" si="79"/>
        <v>397.66666666666669</v>
      </c>
      <c r="AU83" s="1">
        <f t="shared" si="80"/>
        <v>69287.529975444966</v>
      </c>
    </row>
    <row r="84" spans="1:48" x14ac:dyDescent="0.15">
      <c r="C84" s="7">
        <v>11</v>
      </c>
      <c r="D84" s="7">
        <f t="shared" si="81"/>
        <v>7.3542535459333296</v>
      </c>
      <c r="E84" s="10">
        <f t="shared" si="82"/>
        <v>8.2405612214516104</v>
      </c>
      <c r="F84" s="7" t="s">
        <v>85</v>
      </c>
      <c r="G84" s="1">
        <v>12</v>
      </c>
      <c r="H84" s="9">
        <f t="shared" si="63"/>
        <v>7.3542535459333296</v>
      </c>
      <c r="I84" s="9">
        <f t="shared" si="64"/>
        <v>280.5042535459333</v>
      </c>
      <c r="J84" s="9">
        <f t="shared" si="65"/>
        <v>4.4369791896538252E-2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0.23439343558523298</v>
      </c>
      <c r="P84" s="9">
        <f t="shared" si="68"/>
        <v>1.0399987958831432E-2</v>
      </c>
      <c r="Q84" s="12">
        <f t="shared" si="69"/>
        <v>1.8719978325896576E-3</v>
      </c>
      <c r="R84" s="9">
        <f t="shared" si="70"/>
        <v>1.9710000000000002E-2</v>
      </c>
      <c r="S84" s="13">
        <f t="shared" si="71"/>
        <v>9.4977058984761914E-2</v>
      </c>
      <c r="T84" s="2">
        <f t="shared" si="72"/>
        <v>0.01</v>
      </c>
      <c r="U84" s="14">
        <f t="shared" si="73"/>
        <v>9.4977058984761916E-4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1.354977058984762E-2</v>
      </c>
      <c r="AR84" s="9">
        <f t="shared" si="77"/>
        <v>10.950000000000001</v>
      </c>
      <c r="AS84" s="1">
        <f t="shared" si="78"/>
        <v>0.18</v>
      </c>
      <c r="AT84" s="1">
        <f t="shared" si="79"/>
        <v>397.66666666666669</v>
      </c>
      <c r="AU84" s="1">
        <f t="shared" si="80"/>
        <v>71156.169045224131</v>
      </c>
      <c r="AV84" s="1">
        <f>SUM(AU73:AU84)</f>
        <v>1119121.8693382216</v>
      </c>
    </row>
    <row r="85" spans="1:48" x14ac:dyDescent="0.15">
      <c r="C85" s="7">
        <v>12</v>
      </c>
      <c r="D85" s="7">
        <f t="shared" si="81"/>
        <v>6.7496298863225803</v>
      </c>
      <c r="E85" s="10">
        <f t="shared" si="82"/>
        <v>7.3542535459333296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3.6909852748709699</v>
      </c>
      <c r="E89" s="7"/>
      <c r="F89" s="7"/>
      <c r="G89" s="1">
        <v>1</v>
      </c>
      <c r="H89" s="9">
        <f t="shared" ref="H89:H100" si="84">E90</f>
        <v>3.6909852748709699</v>
      </c>
      <c r="I89" s="9">
        <f t="shared" ref="I89:I100" si="85">H89+273.15</f>
        <v>276.84098527487095</v>
      </c>
      <c r="J89" s="9">
        <f t="shared" ref="J89:J100" si="86">EXP(($C$15*(I89-$C$13))/($C$16*I89*$C$13))</f>
        <v>2.8028998094348386E-2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0.14870154286499412</v>
      </c>
      <c r="Q89" s="12">
        <f t="shared" ref="Q89:Q100" si="90">P89*$B$91</f>
        <v>6.691569428924736E-2</v>
      </c>
      <c r="R89" s="9">
        <f t="shared" ref="R89:R100" si="91">L89*$B$91</f>
        <v>2.3873737500000001</v>
      </c>
      <c r="S89" s="13">
        <f t="shared" ref="S89:S100" si="92">Q89/R89</f>
        <v>2.8028998094348386E-2</v>
      </c>
      <c r="T89" s="2">
        <f t="shared" ref="T89:T100" si="93">$B$90/100</f>
        <v>0.51</v>
      </c>
      <c r="U89" s="14">
        <f t="shared" ref="U89:U100" si="94">S89*T89</f>
        <v>1.4294789028117677E-2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3.4646878891977477E-2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7944.75</v>
      </c>
      <c r="AN89" s="1">
        <f t="shared" ref="AN89:AN100" si="99">AM89*10000*AK89*AJ89</f>
        <v>28634003.791788884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1.24093142506452</v>
      </c>
      <c r="E90" s="10">
        <f t="shared" ref="E90:E101" si="101">D89</f>
        <v>3.6909852748709699</v>
      </c>
      <c r="F90" s="7" t="s">
        <v>83</v>
      </c>
      <c r="G90" s="1">
        <v>2</v>
      </c>
      <c r="H90" s="9">
        <f t="shared" si="84"/>
        <v>1.24093142506452</v>
      </c>
      <c r="I90" s="9">
        <f t="shared" si="85"/>
        <v>274.39093142506448</v>
      </c>
      <c r="J90" s="9">
        <f t="shared" si="86"/>
        <v>2.0474804374606248E-2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10.461848457135005</v>
      </c>
      <c r="P90" s="9">
        <f t="shared" si="89"/>
        <v>0.21420430055661543</v>
      </c>
      <c r="Q90" s="12">
        <f t="shared" si="90"/>
        <v>9.6391935250476943E-2</v>
      </c>
      <c r="R90" s="9">
        <f t="shared" si="91"/>
        <v>2.3873737500000001</v>
      </c>
      <c r="S90" s="13">
        <f t="shared" si="92"/>
        <v>4.0375720496414497E-2</v>
      </c>
      <c r="T90" s="2">
        <f t="shared" si="93"/>
        <v>0.51</v>
      </c>
      <c r="U90" s="14">
        <f t="shared" si="94"/>
        <v>2.0591617453171392E-2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3.6545372662131176E-2</v>
      </c>
      <c r="AK90" s="9">
        <f t="shared" si="96"/>
        <v>10.4025</v>
      </c>
      <c r="AL90" s="1">
        <f t="shared" si="97"/>
        <v>0.45</v>
      </c>
      <c r="AM90" s="17">
        <f t="shared" si="98"/>
        <v>7944.75</v>
      </c>
      <c r="AN90" s="1">
        <f t="shared" si="99"/>
        <v>30203018.939812969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0.49644436278571402</v>
      </c>
      <c r="E91" s="10">
        <f t="shared" si="101"/>
        <v>1.24093142506452</v>
      </c>
      <c r="F91" s="7" t="s">
        <v>83</v>
      </c>
      <c r="G91" s="1">
        <v>3</v>
      </c>
      <c r="H91" s="9">
        <f t="shared" si="84"/>
        <v>0.49644436278571402</v>
      </c>
      <c r="I91" s="9">
        <f t="shared" si="85"/>
        <v>273.6464443627857</v>
      </c>
      <c r="J91" s="9">
        <f t="shared" si="86"/>
        <v>1.8590556335400188E-2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15.55291915657839</v>
      </c>
      <c r="P91" s="9">
        <f t="shared" si="89"/>
        <v>0.28913741976029533</v>
      </c>
      <c r="Q91" s="12">
        <f t="shared" si="90"/>
        <v>0.1301118388921329</v>
      </c>
      <c r="R91" s="9">
        <f t="shared" si="91"/>
        <v>2.3873737500000001</v>
      </c>
      <c r="S91" s="13">
        <f t="shared" si="92"/>
        <v>5.449998723163179E-2</v>
      </c>
      <c r="T91" s="2">
        <f t="shared" si="93"/>
        <v>0.51</v>
      </c>
      <c r="U91" s="14">
        <f t="shared" si="94"/>
        <v>2.7794993488132212E-2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3.8717190536671858E-2</v>
      </c>
      <c r="AK91" s="9">
        <f t="shared" si="96"/>
        <v>10.4025</v>
      </c>
      <c r="AL91" s="1">
        <f t="shared" si="97"/>
        <v>0.45</v>
      </c>
      <c r="AM91" s="17">
        <f t="shared" si="98"/>
        <v>7944.75</v>
      </c>
      <c r="AN91" s="1">
        <f t="shared" si="99"/>
        <v>31997923.509675175</v>
      </c>
    </row>
    <row r="92" spans="1:48" x14ac:dyDescent="0.15">
      <c r="C92" s="7">
        <v>3</v>
      </c>
      <c r="D92" s="7">
        <f t="shared" si="100"/>
        <v>4.8130881866451602</v>
      </c>
      <c r="E92" s="10">
        <f t="shared" si="101"/>
        <v>0.49644436278571402</v>
      </c>
      <c r="F92" s="7" t="s">
        <v>83</v>
      </c>
      <c r="G92" s="1">
        <v>4</v>
      </c>
      <c r="H92" s="9">
        <f t="shared" si="84"/>
        <v>4.8130881866451602</v>
      </c>
      <c r="I92" s="9">
        <f t="shared" si="85"/>
        <v>277.96308818664511</v>
      </c>
      <c r="J92" s="9">
        <f t="shared" si="86"/>
        <v>3.2304962372490899E-2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20.569056736818098</v>
      </c>
      <c r="P92" s="9">
        <f t="shared" si="89"/>
        <v>0.66448260392053904</v>
      </c>
      <c r="Q92" s="12">
        <f t="shared" si="90"/>
        <v>0.29901717176424258</v>
      </c>
      <c r="R92" s="9">
        <f t="shared" si="91"/>
        <v>2.3873737500000001</v>
      </c>
      <c r="S92" s="13">
        <f t="shared" si="92"/>
        <v>0.12524941759296909</v>
      </c>
      <c r="T92" s="2">
        <f t="shared" si="93"/>
        <v>0.51</v>
      </c>
      <c r="U92" s="14">
        <f t="shared" si="94"/>
        <v>6.387720297241424E-2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4.9595976696182896E-2</v>
      </c>
      <c r="AK92" s="9">
        <f t="shared" si="96"/>
        <v>10.4025</v>
      </c>
      <c r="AL92" s="1">
        <f t="shared" si="97"/>
        <v>0.45</v>
      </c>
      <c r="AM92" s="17">
        <f t="shared" si="98"/>
        <v>7944.75</v>
      </c>
      <c r="AN92" s="1">
        <f t="shared" si="99"/>
        <v>40988724.820024326</v>
      </c>
    </row>
    <row r="93" spans="1:48" x14ac:dyDescent="0.15">
      <c r="C93" s="7">
        <v>4</v>
      </c>
      <c r="D93" s="7">
        <f t="shared" si="100"/>
        <v>8.8197283656333294</v>
      </c>
      <c r="E93" s="10">
        <f t="shared" si="101"/>
        <v>4.8130881866451602</v>
      </c>
      <c r="F93" s="7" t="s">
        <v>83</v>
      </c>
      <c r="G93" s="1">
        <v>5</v>
      </c>
      <c r="H93" s="9">
        <f t="shared" si="84"/>
        <v>8.8197283656333294</v>
      </c>
      <c r="I93" s="9">
        <f t="shared" si="85"/>
        <v>281.96972836563333</v>
      </c>
      <c r="J93" s="9">
        <f t="shared" si="86"/>
        <v>5.3141883196182259E-2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18.909345426252681</v>
      </c>
      <c r="O93" s="9">
        <f t="shared" si="102"/>
        <v>6.3005037066448786</v>
      </c>
      <c r="P93" s="9">
        <f t="shared" si="89"/>
        <v>0.3348206320556355</v>
      </c>
      <c r="Q93" s="12">
        <f t="shared" si="90"/>
        <v>0.15066928442503599</v>
      </c>
      <c r="R93" s="9">
        <f t="shared" si="91"/>
        <v>2.3873737500000001</v>
      </c>
      <c r="S93" s="13">
        <f t="shared" si="92"/>
        <v>6.3110890963359215E-2</v>
      </c>
      <c r="T93" s="2">
        <f t="shared" si="93"/>
        <v>0.51</v>
      </c>
      <c r="U93" s="14">
        <f t="shared" si="94"/>
        <v>3.2186554391313203E-2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3.2615246148980932E-2</v>
      </c>
      <c r="AK93" s="9">
        <f t="shared" si="96"/>
        <v>10.4025</v>
      </c>
      <c r="AL93" s="1">
        <f t="shared" si="97"/>
        <v>0.45</v>
      </c>
      <c r="AM93" s="17">
        <f t="shared" si="98"/>
        <v>7944.75</v>
      </c>
      <c r="AN93" s="1">
        <f t="shared" si="99"/>
        <v>26954955.591001146</v>
      </c>
    </row>
    <row r="94" spans="1:48" x14ac:dyDescent="0.15">
      <c r="C94" s="7">
        <v>5</v>
      </c>
      <c r="D94" s="7">
        <f t="shared" si="100"/>
        <v>11.6503400903871</v>
      </c>
      <c r="E94" s="10">
        <f t="shared" si="101"/>
        <v>8.8197283656333294</v>
      </c>
      <c r="F94" s="7" t="s">
        <v>85</v>
      </c>
      <c r="G94" s="1">
        <v>6</v>
      </c>
      <c r="H94" s="9">
        <f t="shared" si="84"/>
        <v>11.6503400903871</v>
      </c>
      <c r="I94" s="9">
        <f t="shared" si="85"/>
        <v>284.80034009038707</v>
      </c>
      <c r="J94" s="9">
        <f t="shared" si="86"/>
        <v>7.4901203558339721E-2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11.270958074589243</v>
      </c>
      <c r="P94" s="9">
        <f t="shared" si="89"/>
        <v>0.84420832504232168</v>
      </c>
      <c r="Q94" s="12">
        <f t="shared" si="90"/>
        <v>0.37989374626904476</v>
      </c>
      <c r="R94" s="9">
        <f t="shared" si="91"/>
        <v>2.3873737500000001</v>
      </c>
      <c r="S94" s="13">
        <f t="shared" si="92"/>
        <v>0.15912621401196389</v>
      </c>
      <c r="T94" s="2">
        <f t="shared" si="93"/>
        <v>0.51</v>
      </c>
      <c r="U94" s="14">
        <f t="shared" si="94"/>
        <v>8.1154369146101579E-2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5.0597042297549633E-2</v>
      </c>
      <c r="AK94" s="9">
        <f t="shared" si="96"/>
        <v>10.4025</v>
      </c>
      <c r="AL94" s="1">
        <f t="shared" si="97"/>
        <v>0.45</v>
      </c>
      <c r="AM94" s="17">
        <f t="shared" si="98"/>
        <v>7944.75</v>
      </c>
      <c r="AN94" s="1">
        <f t="shared" si="99"/>
        <v>41816058.107814409</v>
      </c>
    </row>
    <row r="95" spans="1:48" x14ac:dyDescent="0.15">
      <c r="C95" s="7">
        <v>6</v>
      </c>
      <c r="D95" s="7">
        <f t="shared" si="100"/>
        <v>15.44697884</v>
      </c>
      <c r="E95" s="10">
        <f t="shared" si="101"/>
        <v>11.6503400903871</v>
      </c>
      <c r="F95" s="7" t="s">
        <v>83</v>
      </c>
      <c r="G95" s="1">
        <v>7</v>
      </c>
      <c r="H95" s="9">
        <f t="shared" si="84"/>
        <v>15.44697884</v>
      </c>
      <c r="I95" s="9">
        <f t="shared" si="85"/>
        <v>288.59697883999996</v>
      </c>
      <c r="J95" s="9">
        <f t="shared" si="86"/>
        <v>0.11744051572093075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15.732024749546921</v>
      </c>
      <c r="P95" s="9">
        <f t="shared" si="89"/>
        <v>1.8475770999212369</v>
      </c>
      <c r="Q95" s="12">
        <f t="shared" si="90"/>
        <v>0.83140969496455663</v>
      </c>
      <c r="R95" s="9">
        <f t="shared" si="91"/>
        <v>2.3873737500000001</v>
      </c>
      <c r="S95" s="13">
        <f t="shared" si="92"/>
        <v>0.34825284267474105</v>
      </c>
      <c r="T95" s="2">
        <f t="shared" si="93"/>
        <v>0.51</v>
      </c>
      <c r="U95" s="14">
        <f t="shared" si="94"/>
        <v>0.17760894976411792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0.10000409835388155</v>
      </c>
      <c r="AK95" s="9">
        <f t="shared" si="96"/>
        <v>10.4025</v>
      </c>
      <c r="AL95" s="1">
        <f t="shared" si="97"/>
        <v>0.45</v>
      </c>
      <c r="AM95" s="17">
        <f t="shared" si="98"/>
        <v>7944.75</v>
      </c>
      <c r="AN95" s="1">
        <f t="shared" si="99"/>
        <v>82648648.970297977</v>
      </c>
    </row>
    <row r="96" spans="1:48" x14ac:dyDescent="0.15">
      <c r="C96" s="7">
        <v>7</v>
      </c>
      <c r="D96" s="7">
        <f t="shared" si="100"/>
        <v>18.8163238612903</v>
      </c>
      <c r="E96" s="10">
        <f t="shared" si="101"/>
        <v>15.44697884</v>
      </c>
      <c r="F96" s="7" t="s">
        <v>83</v>
      </c>
      <c r="G96" s="1">
        <v>8</v>
      </c>
      <c r="H96" s="9">
        <f t="shared" si="84"/>
        <v>18.8163238612903</v>
      </c>
      <c r="I96" s="9">
        <f t="shared" si="85"/>
        <v>291.96632386129028</v>
      </c>
      <c r="J96" s="9">
        <f t="shared" si="86"/>
        <v>0.17334413598594878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19.189722649625686</v>
      </c>
      <c r="P96" s="9">
        <f t="shared" si="89"/>
        <v>3.3264258925093562</v>
      </c>
      <c r="Q96" s="12">
        <f t="shared" si="90"/>
        <v>1.4968916516292103</v>
      </c>
      <c r="R96" s="9">
        <f t="shared" si="91"/>
        <v>2.3873737500000001</v>
      </c>
      <c r="S96" s="13">
        <f t="shared" si="92"/>
        <v>0.62700348097117609</v>
      </c>
      <c r="T96" s="2">
        <f t="shared" si="93"/>
        <v>0.51</v>
      </c>
      <c r="U96" s="14">
        <f t="shared" si="94"/>
        <v>0.31977177529529982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0.14286619025153291</v>
      </c>
      <c r="AK96" s="9">
        <f t="shared" si="96"/>
        <v>10.4025</v>
      </c>
      <c r="AL96" s="1">
        <f t="shared" si="97"/>
        <v>0.45</v>
      </c>
      <c r="AM96" s="17">
        <f t="shared" si="98"/>
        <v>7944.75</v>
      </c>
      <c r="AN96" s="1">
        <f t="shared" si="99"/>
        <v>118072137.06421509</v>
      </c>
    </row>
    <row r="97" spans="1:50" x14ac:dyDescent="0.15">
      <c r="C97" s="7">
        <v>8</v>
      </c>
      <c r="D97" s="7">
        <f t="shared" si="100"/>
        <v>18.459207223871001</v>
      </c>
      <c r="E97" s="10">
        <f t="shared" si="101"/>
        <v>18.8163238612903</v>
      </c>
      <c r="F97" s="7" t="s">
        <v>83</v>
      </c>
      <c r="G97" s="1">
        <v>9</v>
      </c>
      <c r="H97" s="9">
        <f t="shared" si="84"/>
        <v>18.459207223871001</v>
      </c>
      <c r="I97" s="9">
        <f t="shared" si="85"/>
        <v>291.60920722387095</v>
      </c>
      <c r="J97" s="9">
        <f t="shared" si="86"/>
        <v>0.16640727849146203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21.168571757116332</v>
      </c>
      <c r="P97" s="9">
        <f t="shared" si="89"/>
        <v>3.522604415652955</v>
      </c>
      <c r="Q97" s="12">
        <f t="shared" si="90"/>
        <v>1.5851719870438299</v>
      </c>
      <c r="R97" s="9">
        <f t="shared" si="91"/>
        <v>2.3873737500000001</v>
      </c>
      <c r="S97" s="13">
        <f t="shared" si="92"/>
        <v>0.66398149307113297</v>
      </c>
      <c r="T97" s="2">
        <f t="shared" si="93"/>
        <v>0.51</v>
      </c>
      <c r="U97" s="14">
        <f t="shared" si="94"/>
        <v>0.33863056146627785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0.14855211428208276</v>
      </c>
      <c r="AK97" s="9">
        <f t="shared" si="96"/>
        <v>10.4025</v>
      </c>
      <c r="AL97" s="1">
        <f t="shared" si="97"/>
        <v>0.45</v>
      </c>
      <c r="AM97" s="17">
        <f t="shared" si="98"/>
        <v>7944.75</v>
      </c>
      <c r="AN97" s="1">
        <f t="shared" si="99"/>
        <v>122771283.86927657</v>
      </c>
    </row>
    <row r="98" spans="1:50" x14ac:dyDescent="0.15">
      <c r="C98" s="7">
        <v>9</v>
      </c>
      <c r="D98" s="7">
        <f t="shared" si="100"/>
        <v>11.7174943626333</v>
      </c>
      <c r="E98" s="10">
        <f t="shared" si="101"/>
        <v>18.459207223871001</v>
      </c>
      <c r="F98" s="7" t="s">
        <v>83</v>
      </c>
      <c r="G98" s="1">
        <v>10</v>
      </c>
      <c r="H98" s="9">
        <f t="shared" si="84"/>
        <v>11.7174943626333</v>
      </c>
      <c r="I98" s="9">
        <f t="shared" si="85"/>
        <v>284.86749436263329</v>
      </c>
      <c r="J98" s="9">
        <f t="shared" si="86"/>
        <v>7.5507306056149318E-2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22.951242341463377</v>
      </c>
      <c r="P98" s="9">
        <f t="shared" si="89"/>
        <v>1.7329864798457284</v>
      </c>
      <c r="Q98" s="12">
        <f t="shared" si="90"/>
        <v>0.77984391593057778</v>
      </c>
      <c r="R98" s="9">
        <f t="shared" si="91"/>
        <v>2.3873737500000001</v>
      </c>
      <c r="S98" s="13">
        <f t="shared" si="92"/>
        <v>0.32665346845276227</v>
      </c>
      <c r="T98" s="2">
        <f t="shared" si="93"/>
        <v>0.51</v>
      </c>
      <c r="U98" s="14">
        <f t="shared" si="94"/>
        <v>0.16659326891090875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9.347687057663899E-2</v>
      </c>
      <c r="AK98" s="9">
        <f t="shared" si="96"/>
        <v>10.4025</v>
      </c>
      <c r="AL98" s="1">
        <f t="shared" si="97"/>
        <v>0.45</v>
      </c>
      <c r="AM98" s="17">
        <f t="shared" si="98"/>
        <v>7944.75</v>
      </c>
      <c r="AN98" s="1">
        <f t="shared" si="99"/>
        <v>77254204.480618119</v>
      </c>
    </row>
    <row r="99" spans="1:50" x14ac:dyDescent="0.15">
      <c r="C99" s="7">
        <v>10</v>
      </c>
      <c r="D99" s="7">
        <f t="shared" si="100"/>
        <v>8.2405612214516104</v>
      </c>
      <c r="E99" s="10">
        <f t="shared" si="101"/>
        <v>11.7174943626333</v>
      </c>
      <c r="F99" s="7" t="s">
        <v>83</v>
      </c>
      <c r="G99" s="1">
        <v>11</v>
      </c>
      <c r="H99" s="9">
        <f t="shared" si="84"/>
        <v>8.2405612214516104</v>
      </c>
      <c r="I99" s="9">
        <f t="shared" si="85"/>
        <v>281.39056122145161</v>
      </c>
      <c r="J99" s="9">
        <f t="shared" si="86"/>
        <v>4.9496001251928538E-2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20.157343068536765</v>
      </c>
      <c r="O99" s="9">
        <f t="shared" si="102"/>
        <v>6.3661877930808863</v>
      </c>
      <c r="P99" s="9">
        <f t="shared" si="89"/>
        <v>0.31510083897634372</v>
      </c>
      <c r="Q99" s="12">
        <f t="shared" si="90"/>
        <v>0.14179537753935467</v>
      </c>
      <c r="R99" s="9">
        <f t="shared" si="91"/>
        <v>2.3873737500000001</v>
      </c>
      <c r="S99" s="13">
        <f t="shared" si="92"/>
        <v>5.9393874771118127E-2</v>
      </c>
      <c r="T99" s="2">
        <f t="shared" si="93"/>
        <v>0.51</v>
      </c>
      <c r="U99" s="14">
        <f t="shared" si="94"/>
        <v>3.0290876133270247E-2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3.9469699154180977E-2</v>
      </c>
      <c r="AK99" s="9">
        <f t="shared" si="96"/>
        <v>10.4025</v>
      </c>
      <c r="AL99" s="1">
        <f t="shared" si="97"/>
        <v>0.45</v>
      </c>
      <c r="AM99" s="17">
        <f t="shared" si="98"/>
        <v>7944.75</v>
      </c>
      <c r="AN99" s="1">
        <f t="shared" si="99"/>
        <v>32619836.227247529</v>
      </c>
    </row>
    <row r="100" spans="1:50" x14ac:dyDescent="0.15">
      <c r="C100" s="7">
        <v>11</v>
      </c>
      <c r="D100" s="7">
        <f t="shared" si="100"/>
        <v>7.3542535459333296</v>
      </c>
      <c r="E100" s="10">
        <f t="shared" si="101"/>
        <v>8.2405612214516104</v>
      </c>
      <c r="F100" s="7" t="s">
        <v>85</v>
      </c>
      <c r="G100" s="1">
        <v>12</v>
      </c>
      <c r="H100" s="9">
        <f t="shared" si="84"/>
        <v>7.3542535459333296</v>
      </c>
      <c r="I100" s="9">
        <f t="shared" si="85"/>
        <v>280.5042535459333</v>
      </c>
      <c r="J100" s="9">
        <f t="shared" si="86"/>
        <v>4.4369791896538252E-2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11.356361954104543</v>
      </c>
      <c r="P100" s="9">
        <f t="shared" si="89"/>
        <v>0.50387941660538305</v>
      </c>
      <c r="Q100" s="12">
        <f t="shared" si="90"/>
        <v>0.22674573747242238</v>
      </c>
      <c r="R100" s="9">
        <f t="shared" si="91"/>
        <v>2.3873737500000001</v>
      </c>
      <c r="S100" s="13">
        <f t="shared" si="92"/>
        <v>9.497705898476197E-2</v>
      </c>
      <c r="T100" s="2">
        <f t="shared" si="93"/>
        <v>0.51</v>
      </c>
      <c r="U100" s="14">
        <f t="shared" si="94"/>
        <v>4.8438300082228603E-2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4.4941147474791929E-2</v>
      </c>
      <c r="AK100" s="9">
        <f t="shared" si="96"/>
        <v>10.4025</v>
      </c>
      <c r="AL100" s="1">
        <f t="shared" si="97"/>
        <v>0.45</v>
      </c>
      <c r="AM100" s="17">
        <f t="shared" si="98"/>
        <v>7944.75</v>
      </c>
      <c r="AN100" s="1">
        <f t="shared" si="99"/>
        <v>37141729.020171739</v>
      </c>
      <c r="AO100" s="1">
        <f>SUM(AN89:AN100)</f>
        <v>671102524.39194381</v>
      </c>
    </row>
    <row r="101" spans="1:50" x14ac:dyDescent="0.15">
      <c r="C101" s="7">
        <v>12</v>
      </c>
      <c r="D101" s="7">
        <f t="shared" si="100"/>
        <v>6.7496298863225803</v>
      </c>
      <c r="E101" s="10">
        <f t="shared" si="101"/>
        <v>7.3542535459333296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3.6909852748709699</v>
      </c>
      <c r="E105" s="7"/>
      <c r="F105" s="7"/>
      <c r="G105" s="1">
        <v>1</v>
      </c>
      <c r="H105" s="9">
        <f t="shared" ref="H105:H116" si="103">E106</f>
        <v>3.6909852748709699</v>
      </c>
      <c r="I105" s="9">
        <f t="shared" ref="I105:I116" si="104">H105+273.15</f>
        <v>276.84098527487095</v>
      </c>
      <c r="J105" s="9">
        <f t="shared" ref="J105:J116" si="105">EXP(($C$15*(I105-$C$13))/($C$16*I105*$C$13))</f>
        <v>2.8028998094348386E-2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1.8159713414721983E-2</v>
      </c>
      <c r="Q105" s="12">
        <f t="shared" ref="Q105:Q116" si="109">P105*$B$107</f>
        <v>5.4479140244165945E-3</v>
      </c>
      <c r="R105" s="9">
        <f t="shared" ref="R105:R116" si="110">L105*$B$107</f>
        <v>0.19436706250000002</v>
      </c>
      <c r="S105" s="13">
        <f t="shared" ref="S105:S116" si="111">Q105/R105</f>
        <v>2.8028998094348386E-2</v>
      </c>
      <c r="T105" s="2">
        <f t="shared" ref="T105:T116" si="112">$B$106/100</f>
        <v>0.01</v>
      </c>
      <c r="U105" s="14">
        <f t="shared" ref="U105:U116" si="113">S105*T105</f>
        <v>2.8028998094348386E-4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5.7702899809434841E-3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393.08333333333331</v>
      </c>
      <c r="AX105" s="1">
        <f t="shared" ref="AX105:AX116" si="120">AW105*10000*AV105*0.67*AU105*AT105</f>
        <v>295379.08636906487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1.24093142506452</v>
      </c>
      <c r="E106" s="10">
        <f t="shared" ref="E106:E117" si="122">D105</f>
        <v>3.6909852748709699</v>
      </c>
      <c r="F106" s="7" t="s">
        <v>83</v>
      </c>
      <c r="G106" s="1">
        <v>2</v>
      </c>
      <c r="H106" s="9">
        <f t="shared" si="103"/>
        <v>1.24093142506452</v>
      </c>
      <c r="I106" s="9">
        <f t="shared" si="104"/>
        <v>274.39093142506448</v>
      </c>
      <c r="J106" s="9">
        <f t="shared" si="105"/>
        <v>2.0474804374606248E-2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1.2776207032519449</v>
      </c>
      <c r="P106" s="9">
        <f t="shared" si="108"/>
        <v>2.6159033964030434E-2</v>
      </c>
      <c r="Q106" s="12">
        <f t="shared" si="109"/>
        <v>7.8477101892091301E-3</v>
      </c>
      <c r="R106" s="9">
        <f t="shared" si="110"/>
        <v>0.19436706250000002</v>
      </c>
      <c r="S106" s="13">
        <f t="shared" si="111"/>
        <v>4.0375720496414504E-2</v>
      </c>
      <c r="T106" s="2">
        <f t="shared" si="112"/>
        <v>0.01</v>
      </c>
      <c r="U106" s="14">
        <f t="shared" si="113"/>
        <v>4.0375720496414503E-4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5.893757204964145E-3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393.08333333333331</v>
      </c>
      <c r="AX106" s="1">
        <f t="shared" si="120"/>
        <v>301699.3295367721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0.49644436278571402</v>
      </c>
      <c r="E107" s="10">
        <f t="shared" si="122"/>
        <v>1.24093142506452</v>
      </c>
      <c r="F107" s="7" t="s">
        <v>83</v>
      </c>
      <c r="G107" s="1">
        <v>3</v>
      </c>
      <c r="H107" s="9">
        <f t="shared" si="103"/>
        <v>0.49644436278571402</v>
      </c>
      <c r="I107" s="9">
        <f t="shared" si="104"/>
        <v>273.6464443627857</v>
      </c>
      <c r="J107" s="9">
        <f t="shared" si="105"/>
        <v>1.8590556335400188E-2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1.8993518776212479</v>
      </c>
      <c r="P107" s="9">
        <f t="shared" si="108"/>
        <v>3.5310008081665935E-2</v>
      </c>
      <c r="Q107" s="12">
        <f t="shared" si="109"/>
        <v>1.059300242449978E-2</v>
      </c>
      <c r="R107" s="9">
        <f t="shared" si="110"/>
        <v>0.19436706250000002</v>
      </c>
      <c r="S107" s="13">
        <f t="shared" si="111"/>
        <v>5.449998723163179E-2</v>
      </c>
      <c r="T107" s="2">
        <f t="shared" si="112"/>
        <v>0.01</v>
      </c>
      <c r="U107" s="14">
        <f t="shared" si="113"/>
        <v>5.4499987231631792E-4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6.0349998723163182E-3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393.08333333333331</v>
      </c>
      <c r="AX107" s="1">
        <f t="shared" si="120"/>
        <v>308929.49130968063</v>
      </c>
    </row>
    <row r="108" spans="1:50" x14ac:dyDescent="0.15">
      <c r="C108" s="7">
        <v>3</v>
      </c>
      <c r="D108" s="7">
        <f t="shared" si="121"/>
        <v>4.8130881866451602</v>
      </c>
      <c r="E108" s="10">
        <f t="shared" si="122"/>
        <v>0.49644436278571402</v>
      </c>
      <c r="F108" s="7" t="s">
        <v>83</v>
      </c>
      <c r="G108" s="1">
        <v>4</v>
      </c>
      <c r="H108" s="9">
        <f t="shared" si="103"/>
        <v>4.8130881866451602</v>
      </c>
      <c r="I108" s="9">
        <f t="shared" si="104"/>
        <v>277.96308818664511</v>
      </c>
      <c r="J108" s="9">
        <f t="shared" si="105"/>
        <v>3.2304962372490899E-2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2.5119320778729155</v>
      </c>
      <c r="P108" s="9">
        <f t="shared" si="108"/>
        <v>8.1147871257937418E-2</v>
      </c>
      <c r="Q108" s="12">
        <f t="shared" si="109"/>
        <v>2.4344361377381225E-2</v>
      </c>
      <c r="R108" s="9">
        <f t="shared" si="110"/>
        <v>0.19436706250000002</v>
      </c>
      <c r="S108" s="13">
        <f t="shared" si="111"/>
        <v>0.12524941759296909</v>
      </c>
      <c r="T108" s="2">
        <f t="shared" si="112"/>
        <v>0.01</v>
      </c>
      <c r="U108" s="14">
        <f t="shared" si="113"/>
        <v>1.252494175929691E-3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6.7424941759296909E-3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393.08333333333331</v>
      </c>
      <c r="AX108" s="1">
        <f t="shared" si="120"/>
        <v>345145.87241059478</v>
      </c>
    </row>
    <row r="109" spans="1:50" x14ac:dyDescent="0.15">
      <c r="C109" s="7">
        <v>4</v>
      </c>
      <c r="D109" s="7">
        <f t="shared" si="121"/>
        <v>8.8197283656333294</v>
      </c>
      <c r="E109" s="10">
        <f t="shared" si="122"/>
        <v>4.8130881866451602</v>
      </c>
      <c r="F109" s="7" t="s">
        <v>83</v>
      </c>
      <c r="G109" s="1">
        <v>5</v>
      </c>
      <c r="H109" s="9">
        <f t="shared" si="103"/>
        <v>8.8197283656333294</v>
      </c>
      <c r="I109" s="9">
        <f t="shared" si="104"/>
        <v>281.96972836563333</v>
      </c>
      <c r="J109" s="9">
        <f t="shared" si="105"/>
        <v>5.3141883196182259E-2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2.3092449962842294</v>
      </c>
      <c r="O109" s="9">
        <f t="shared" si="123"/>
        <v>0.76942941866408221</v>
      </c>
      <c r="P109" s="9">
        <f t="shared" si="108"/>
        <v>4.0888928294353075E-2</v>
      </c>
      <c r="Q109" s="12">
        <f t="shared" si="109"/>
        <v>1.2266678488305921E-2</v>
      </c>
      <c r="R109" s="9">
        <f t="shared" si="110"/>
        <v>0.19436706250000002</v>
      </c>
      <c r="S109" s="13">
        <f t="shared" si="111"/>
        <v>6.3110890963359187E-2</v>
      </c>
      <c r="T109" s="2">
        <f t="shared" si="112"/>
        <v>0.01</v>
      </c>
      <c r="U109" s="14">
        <f t="shared" si="113"/>
        <v>6.3110890963359188E-4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6.1211089096335916E-3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393.08333333333331</v>
      </c>
      <c r="AX109" s="1">
        <f t="shared" si="120"/>
        <v>313337.38222242414</v>
      </c>
    </row>
    <row r="110" spans="1:50" x14ac:dyDescent="0.15">
      <c r="C110" s="7">
        <v>5</v>
      </c>
      <c r="D110" s="7">
        <f t="shared" si="121"/>
        <v>11.6503400903871</v>
      </c>
      <c r="E110" s="10">
        <f t="shared" si="122"/>
        <v>8.8197283656333294</v>
      </c>
      <c r="F110" s="7" t="s">
        <v>85</v>
      </c>
      <c r="G110" s="1">
        <v>6</v>
      </c>
      <c r="H110" s="9">
        <f t="shared" si="103"/>
        <v>11.6503400903871</v>
      </c>
      <c r="I110" s="9">
        <f t="shared" si="104"/>
        <v>284.80034009038707</v>
      </c>
      <c r="J110" s="9">
        <f t="shared" si="105"/>
        <v>7.4901203558339721E-2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1.3764306987030628</v>
      </c>
      <c r="P110" s="9">
        <f t="shared" si="108"/>
        <v>0.10309631594750587</v>
      </c>
      <c r="Q110" s="12">
        <f t="shared" si="109"/>
        <v>3.0928894784251759E-2</v>
      </c>
      <c r="R110" s="9">
        <f t="shared" si="110"/>
        <v>0.19436706250000002</v>
      </c>
      <c r="S110" s="13">
        <f t="shared" si="111"/>
        <v>0.15912621401196386</v>
      </c>
      <c r="T110" s="2">
        <f t="shared" si="112"/>
        <v>0.01</v>
      </c>
      <c r="U110" s="14">
        <f t="shared" si="113"/>
        <v>1.5912621401196387E-3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7.0812621401196386E-3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393.08333333333331</v>
      </c>
      <c r="AX110" s="1">
        <f t="shared" si="120"/>
        <v>362487.28368871106</v>
      </c>
    </row>
    <row r="111" spans="1:50" x14ac:dyDescent="0.15">
      <c r="C111" s="7">
        <v>6</v>
      </c>
      <c r="D111" s="7">
        <f t="shared" si="121"/>
        <v>15.44697884</v>
      </c>
      <c r="E111" s="10">
        <f t="shared" si="122"/>
        <v>11.6503400903871</v>
      </c>
      <c r="F111" s="7" t="s">
        <v>83</v>
      </c>
      <c r="G111" s="1">
        <v>7</v>
      </c>
      <c r="H111" s="9">
        <f t="shared" si="103"/>
        <v>15.44697884</v>
      </c>
      <c r="I111" s="9">
        <f t="shared" si="104"/>
        <v>288.59697883999996</v>
      </c>
      <c r="J111" s="9">
        <f t="shared" si="105"/>
        <v>0.11744051572093075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1.9212245910888903</v>
      </c>
      <c r="P111" s="9">
        <f t="shared" si="108"/>
        <v>0.22562960679321359</v>
      </c>
      <c r="Q111" s="12">
        <f t="shared" si="109"/>
        <v>6.7688882037964068E-2</v>
      </c>
      <c r="R111" s="9">
        <f t="shared" si="110"/>
        <v>0.19436706250000002</v>
      </c>
      <c r="S111" s="13">
        <f t="shared" si="111"/>
        <v>0.34825284267474105</v>
      </c>
      <c r="T111" s="2">
        <f t="shared" si="112"/>
        <v>0.01</v>
      </c>
      <c r="U111" s="14">
        <f t="shared" si="113"/>
        <v>3.4825284267474103E-3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1.3432528426747411E-2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393.08333333333331</v>
      </c>
      <c r="AX111" s="1">
        <f t="shared" si="120"/>
        <v>687606.33996255358</v>
      </c>
    </row>
    <row r="112" spans="1:50" x14ac:dyDescent="0.15">
      <c r="C112" s="7">
        <v>7</v>
      </c>
      <c r="D112" s="7">
        <f t="shared" si="121"/>
        <v>18.8163238612903</v>
      </c>
      <c r="E112" s="10">
        <f t="shared" si="122"/>
        <v>15.44697884</v>
      </c>
      <c r="F112" s="7" t="s">
        <v>83</v>
      </c>
      <c r="G112" s="1">
        <v>8</v>
      </c>
      <c r="H112" s="9">
        <f t="shared" si="103"/>
        <v>18.8163238612903</v>
      </c>
      <c r="I112" s="9">
        <f t="shared" si="104"/>
        <v>291.96632386129028</v>
      </c>
      <c r="J112" s="9">
        <f t="shared" si="105"/>
        <v>0.17334413598594878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2.3434851926290103</v>
      </c>
      <c r="P112" s="9">
        <f t="shared" si="108"/>
        <v>0.40622941591214051</v>
      </c>
      <c r="Q112" s="12">
        <f t="shared" si="109"/>
        <v>0.12186882477364215</v>
      </c>
      <c r="R112" s="9">
        <f t="shared" si="110"/>
        <v>0.19436706250000002</v>
      </c>
      <c r="S112" s="13">
        <f t="shared" si="111"/>
        <v>0.62700348097117609</v>
      </c>
      <c r="T112" s="2">
        <f t="shared" si="112"/>
        <v>0.01</v>
      </c>
      <c r="U112" s="14">
        <f t="shared" si="113"/>
        <v>6.270034809711761E-3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1.6220034809711761E-2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393.08333333333331</v>
      </c>
      <c r="AX112" s="1">
        <f t="shared" si="120"/>
        <v>830297.79764789494</v>
      </c>
    </row>
    <row r="113" spans="1:53" x14ac:dyDescent="0.15">
      <c r="C113" s="7">
        <v>8</v>
      </c>
      <c r="D113" s="7">
        <f t="shared" si="121"/>
        <v>18.459207223871001</v>
      </c>
      <c r="E113" s="10">
        <f t="shared" si="122"/>
        <v>18.8163238612903</v>
      </c>
      <c r="F113" s="7" t="s">
        <v>83</v>
      </c>
      <c r="G113" s="1">
        <v>9</v>
      </c>
      <c r="H113" s="9">
        <f t="shared" si="103"/>
        <v>18.459207223871001</v>
      </c>
      <c r="I113" s="9">
        <f t="shared" si="104"/>
        <v>291.60920722387095</v>
      </c>
      <c r="J113" s="9">
        <f t="shared" si="105"/>
        <v>0.16640727849146203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2.5851459850502034</v>
      </c>
      <c r="P113" s="9">
        <f t="shared" si="108"/>
        <v>0.43018710787533415</v>
      </c>
      <c r="Q113" s="12">
        <f t="shared" si="109"/>
        <v>0.12905613236260025</v>
      </c>
      <c r="R113" s="9">
        <f t="shared" si="110"/>
        <v>0.19436706250000002</v>
      </c>
      <c r="S113" s="13">
        <f t="shared" si="111"/>
        <v>0.66398149307113308</v>
      </c>
      <c r="T113" s="2">
        <f t="shared" si="112"/>
        <v>0.01</v>
      </c>
      <c r="U113" s="14">
        <f t="shared" si="113"/>
        <v>6.6398149307113309E-3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1.6589814930711332E-2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393.08333333333331</v>
      </c>
      <c r="AX113" s="1">
        <f t="shared" si="120"/>
        <v>849226.71017378452</v>
      </c>
    </row>
    <row r="114" spans="1:53" x14ac:dyDescent="0.15">
      <c r="C114" s="7">
        <v>9</v>
      </c>
      <c r="D114" s="7">
        <f t="shared" si="121"/>
        <v>11.7174943626333</v>
      </c>
      <c r="E114" s="10">
        <f t="shared" si="122"/>
        <v>18.459207223871001</v>
      </c>
      <c r="F114" s="7" t="s">
        <v>83</v>
      </c>
      <c r="G114" s="1">
        <v>10</v>
      </c>
      <c r="H114" s="9">
        <f t="shared" si="103"/>
        <v>11.7174943626333</v>
      </c>
      <c r="I114" s="9">
        <f t="shared" si="104"/>
        <v>284.86749436263329</v>
      </c>
      <c r="J114" s="9">
        <f t="shared" si="105"/>
        <v>7.5507306056149318E-2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2.8028490855082029</v>
      </c>
      <c r="P114" s="9">
        <f t="shared" si="108"/>
        <v>0.21163558372866612</v>
      </c>
      <c r="Q114" s="12">
        <f t="shared" si="109"/>
        <v>6.3490675118599835E-2</v>
      </c>
      <c r="R114" s="9">
        <f t="shared" si="110"/>
        <v>0.19436706250000002</v>
      </c>
      <c r="S114" s="13">
        <f t="shared" si="111"/>
        <v>0.32665346845276227</v>
      </c>
      <c r="T114" s="2">
        <f t="shared" si="112"/>
        <v>0.01</v>
      </c>
      <c r="U114" s="14">
        <f t="shared" si="113"/>
        <v>3.2665346845276227E-3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1.3216534684527624E-2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393.08333333333331</v>
      </c>
      <c r="AX114" s="1">
        <f t="shared" si="120"/>
        <v>676549.69732431241</v>
      </c>
    </row>
    <row r="115" spans="1:53" x14ac:dyDescent="0.15">
      <c r="C115" s="7">
        <v>10</v>
      </c>
      <c r="D115" s="7">
        <f t="shared" si="121"/>
        <v>8.2405612214516104</v>
      </c>
      <c r="E115" s="10">
        <f t="shared" si="122"/>
        <v>11.7174943626333</v>
      </c>
      <c r="F115" s="7" t="s">
        <v>83</v>
      </c>
      <c r="G115" s="1">
        <v>11</v>
      </c>
      <c r="H115" s="9">
        <f t="shared" si="103"/>
        <v>8.2405612214516104</v>
      </c>
      <c r="I115" s="9">
        <f t="shared" si="104"/>
        <v>281.39056122145161</v>
      </c>
      <c r="J115" s="9">
        <f t="shared" si="105"/>
        <v>4.9496001251928538E-2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2.46165282669056</v>
      </c>
      <c r="O115" s="9">
        <f t="shared" si="123"/>
        <v>0.77745088342231039</v>
      </c>
      <c r="P115" s="9">
        <f t="shared" si="108"/>
        <v>3.8480709899183625E-2</v>
      </c>
      <c r="Q115" s="12">
        <f t="shared" si="109"/>
        <v>1.1544212969755087E-2</v>
      </c>
      <c r="R115" s="9">
        <f t="shared" si="110"/>
        <v>0.19436706250000002</v>
      </c>
      <c r="S115" s="13">
        <f t="shared" si="111"/>
        <v>5.9393874771118106E-2</v>
      </c>
      <c r="T115" s="2">
        <f t="shared" si="112"/>
        <v>0.01</v>
      </c>
      <c r="U115" s="14">
        <f t="shared" si="113"/>
        <v>5.9393874771118107E-4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6.0839387477111808E-3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393.08333333333331</v>
      </c>
      <c r="AX115" s="1">
        <f t="shared" si="120"/>
        <v>311434.6548889468</v>
      </c>
    </row>
    <row r="116" spans="1:53" x14ac:dyDescent="0.15">
      <c r="C116" s="7">
        <v>11</v>
      </c>
      <c r="D116" s="7">
        <f t="shared" si="121"/>
        <v>7.3542535459333296</v>
      </c>
      <c r="E116" s="10">
        <f t="shared" si="122"/>
        <v>8.2405612214516104</v>
      </c>
      <c r="F116" s="7" t="s">
        <v>85</v>
      </c>
      <c r="G116" s="1">
        <v>12</v>
      </c>
      <c r="H116" s="9">
        <f t="shared" si="103"/>
        <v>7.3542535459333296</v>
      </c>
      <c r="I116" s="9">
        <f t="shared" si="104"/>
        <v>280.5042535459333</v>
      </c>
      <c r="J116" s="9">
        <f t="shared" si="105"/>
        <v>4.4369791896538252E-2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1.3868603818564602</v>
      </c>
      <c r="P116" s="9">
        <f t="shared" si="108"/>
        <v>6.1534706532524713E-2</v>
      </c>
      <c r="Q116" s="12">
        <f t="shared" si="109"/>
        <v>1.8460411959757412E-2</v>
      </c>
      <c r="R116" s="9">
        <f t="shared" si="110"/>
        <v>0.19436706250000002</v>
      </c>
      <c r="S116" s="13">
        <f t="shared" si="111"/>
        <v>9.4977058984761942E-2</v>
      </c>
      <c r="T116" s="2">
        <f t="shared" si="112"/>
        <v>0.01</v>
      </c>
      <c r="U116" s="14">
        <f t="shared" si="113"/>
        <v>9.4977058984761949E-4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6.4397705898476196E-3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393.08333333333331</v>
      </c>
      <c r="AX116" s="1">
        <f t="shared" si="120"/>
        <v>329649.55999395798</v>
      </c>
      <c r="AY116" s="1">
        <f>SUM(AX105:AX116)</f>
        <v>5611743.2055286979</v>
      </c>
    </row>
    <row r="117" spans="1:53" x14ac:dyDescent="0.15">
      <c r="C117" s="7">
        <v>12</v>
      </c>
      <c r="D117" s="7">
        <f t="shared" si="121"/>
        <v>6.7496298863225803</v>
      </c>
      <c r="E117" s="10">
        <f t="shared" si="122"/>
        <v>7.3542535459333296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3.6909852748709699</v>
      </c>
      <c r="E121" s="7"/>
      <c r="F121" s="7"/>
      <c r="G121" s="1">
        <v>1</v>
      </c>
      <c r="H121" s="9">
        <f t="shared" ref="H121:H132" si="124">E122</f>
        <v>3.6909852748709699</v>
      </c>
      <c r="I121" s="9">
        <f t="shared" ref="I121:I132" si="125">H121+273.15</f>
        <v>276.84098527487095</v>
      </c>
      <c r="J121" s="9">
        <f t="shared" ref="J121:J132" si="126">EXP(($C$15*(I121-$C$13))/($C$16*I121*$C$13))</f>
        <v>2.8028998094348386E-2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7.9798557574609855E-3</v>
      </c>
      <c r="Q121" s="12">
        <f t="shared" ref="Q121:Q132" si="130">P121*$B$123</f>
        <v>2.6333523999621253E-3</v>
      </c>
      <c r="R121" s="9">
        <f t="shared" ref="R121:R132" si="131">L121*$B$123</f>
        <v>9.3951000000000007E-2</v>
      </c>
      <c r="S121" s="13">
        <f t="shared" ref="S121:S132" si="132">Q121/R121</f>
        <v>2.8028998094348386E-2</v>
      </c>
      <c r="T121" s="2">
        <f t="shared" ref="T121:T132" si="133">$B$122/100</f>
        <v>0.01</v>
      </c>
      <c r="U121" s="14">
        <f t="shared" ref="U121:U132" si="134">S121*T121</f>
        <v>2.8028998094348386E-4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5.7702899809434841E-3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1.24093142506452</v>
      </c>
      <c r="E122" s="10">
        <f t="shared" ref="E122:E133" si="145">D121</f>
        <v>3.6909852748709699</v>
      </c>
      <c r="F122" s="7" t="s">
        <v>83</v>
      </c>
      <c r="G122" s="1">
        <v>2</v>
      </c>
      <c r="H122" s="9">
        <f t="shared" si="124"/>
        <v>1.24093142506452</v>
      </c>
      <c r="I122" s="9">
        <f t="shared" si="125"/>
        <v>274.39093142506448</v>
      </c>
      <c r="J122" s="9">
        <f t="shared" si="126"/>
        <v>2.0474804374606248E-2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0.56142014424253905</v>
      </c>
      <c r="P122" s="9">
        <f t="shared" si="129"/>
        <v>1.1494967625329209E-2</v>
      </c>
      <c r="Q122" s="12">
        <f t="shared" si="130"/>
        <v>3.7933393163586391E-3</v>
      </c>
      <c r="R122" s="9">
        <f t="shared" si="131"/>
        <v>9.3951000000000007E-2</v>
      </c>
      <c r="S122" s="13">
        <f t="shared" si="132"/>
        <v>4.0375720496414504E-2</v>
      </c>
      <c r="T122" s="2">
        <f t="shared" si="133"/>
        <v>0.01</v>
      </c>
      <c r="U122" s="14">
        <f t="shared" si="134"/>
        <v>4.0375720496414503E-4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5.893757204964145E-3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0.49644436278571402</v>
      </c>
      <c r="E123" s="10">
        <f t="shared" si="145"/>
        <v>1.24093142506452</v>
      </c>
      <c r="F123" s="7" t="s">
        <v>83</v>
      </c>
      <c r="G123" s="1">
        <v>3</v>
      </c>
      <c r="H123" s="9">
        <f t="shared" si="124"/>
        <v>0.49644436278571402</v>
      </c>
      <c r="I123" s="9">
        <f t="shared" si="125"/>
        <v>273.6464443627857</v>
      </c>
      <c r="J123" s="9">
        <f t="shared" si="126"/>
        <v>1.8590556335400188E-2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0.83462517661720981</v>
      </c>
      <c r="P123" s="9">
        <f t="shared" si="129"/>
        <v>1.551614636484557E-2</v>
      </c>
      <c r="Q123" s="12">
        <f t="shared" si="130"/>
        <v>5.1203283003990385E-3</v>
      </c>
      <c r="R123" s="9">
        <f t="shared" si="131"/>
        <v>9.3951000000000007E-2</v>
      </c>
      <c r="S123" s="13">
        <f t="shared" si="132"/>
        <v>5.449998723163179E-2</v>
      </c>
      <c r="T123" s="2">
        <f t="shared" si="133"/>
        <v>0.01</v>
      </c>
      <c r="U123" s="14">
        <f t="shared" si="134"/>
        <v>5.4499987231631792E-4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6.0349998723163182E-3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4.8130881866451602</v>
      </c>
      <c r="E124" s="10">
        <f t="shared" si="145"/>
        <v>0.49644436278571402</v>
      </c>
      <c r="F124" s="7" t="s">
        <v>83</v>
      </c>
      <c r="G124" s="1">
        <v>4</v>
      </c>
      <c r="H124" s="9">
        <f t="shared" si="124"/>
        <v>4.8130881866451602</v>
      </c>
      <c r="I124" s="9">
        <f t="shared" si="125"/>
        <v>277.96308818664511</v>
      </c>
      <c r="J124" s="9">
        <f t="shared" si="126"/>
        <v>3.2304962372490899E-2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1.1038090302523642</v>
      </c>
      <c r="P124" s="9">
        <f t="shared" si="129"/>
        <v>3.5658509188718296E-2</v>
      </c>
      <c r="Q124" s="12">
        <f t="shared" si="130"/>
        <v>1.1767308032277038E-2</v>
      </c>
      <c r="R124" s="9">
        <f t="shared" si="131"/>
        <v>9.3951000000000007E-2</v>
      </c>
      <c r="S124" s="13">
        <f t="shared" si="132"/>
        <v>0.12524941759296906</v>
      </c>
      <c r="T124" s="2">
        <f t="shared" si="133"/>
        <v>0.01</v>
      </c>
      <c r="U124" s="14">
        <f t="shared" si="134"/>
        <v>1.2524941759296906E-3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6.7424941759296909E-3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8.8197283656333294</v>
      </c>
      <c r="E125" s="10">
        <f t="shared" si="145"/>
        <v>4.8130881866451602</v>
      </c>
      <c r="F125" s="7" t="s">
        <v>83</v>
      </c>
      <c r="G125" s="1">
        <v>5</v>
      </c>
      <c r="H125" s="9">
        <f t="shared" si="124"/>
        <v>8.8197283656333294</v>
      </c>
      <c r="I125" s="9">
        <f t="shared" si="125"/>
        <v>281.96972836563333</v>
      </c>
      <c r="J125" s="9">
        <f t="shared" si="126"/>
        <v>5.3141883196182259E-2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1.0147429950104636</v>
      </c>
      <c r="O125" s="9">
        <f t="shared" si="146"/>
        <v>0.33810752605318228</v>
      </c>
      <c r="P125" s="9">
        <f t="shared" si="129"/>
        <v>1.7967670657268363E-2</v>
      </c>
      <c r="Q125" s="12">
        <f t="shared" si="130"/>
        <v>5.9293313168985598E-3</v>
      </c>
      <c r="R125" s="9">
        <f t="shared" si="131"/>
        <v>9.3951000000000007E-2</v>
      </c>
      <c r="S125" s="13">
        <f t="shared" si="132"/>
        <v>6.3110890963359187E-2</v>
      </c>
      <c r="T125" s="2">
        <f t="shared" si="133"/>
        <v>0.01</v>
      </c>
      <c r="U125" s="14">
        <f t="shared" si="134"/>
        <v>6.3110890963359188E-4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6.1211089096335916E-3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11.6503400903871</v>
      </c>
      <c r="E126" s="10">
        <f t="shared" si="145"/>
        <v>8.8197283656333294</v>
      </c>
      <c r="F126" s="7" t="s">
        <v>85</v>
      </c>
      <c r="G126" s="1">
        <v>6</v>
      </c>
      <c r="H126" s="9">
        <f t="shared" si="124"/>
        <v>11.6503400903871</v>
      </c>
      <c r="I126" s="9">
        <f t="shared" si="125"/>
        <v>284.80034009038707</v>
      </c>
      <c r="J126" s="9">
        <f t="shared" si="126"/>
        <v>7.4901203558339721E-2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0.60483985539591389</v>
      </c>
      <c r="P126" s="9">
        <f t="shared" si="129"/>
        <v>4.5303233129206109E-2</v>
      </c>
      <c r="Q126" s="12">
        <f t="shared" si="130"/>
        <v>1.4950066932638017E-2</v>
      </c>
      <c r="R126" s="9">
        <f t="shared" si="131"/>
        <v>9.3951000000000007E-2</v>
      </c>
      <c r="S126" s="13">
        <f t="shared" si="132"/>
        <v>0.15912621401196386</v>
      </c>
      <c r="T126" s="2">
        <f t="shared" si="133"/>
        <v>0.01</v>
      </c>
      <c r="U126" s="14">
        <f t="shared" si="134"/>
        <v>1.5912621401196387E-3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7.0812621401196386E-3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15.44697884</v>
      </c>
      <c r="E127" s="10">
        <f t="shared" si="145"/>
        <v>11.6503400903871</v>
      </c>
      <c r="F127" s="7" t="s">
        <v>83</v>
      </c>
      <c r="G127" s="1">
        <v>7</v>
      </c>
      <c r="H127" s="9">
        <f t="shared" si="124"/>
        <v>15.44697884</v>
      </c>
      <c r="I127" s="9">
        <f t="shared" si="125"/>
        <v>288.59697883999996</v>
      </c>
      <c r="J127" s="9">
        <f t="shared" si="126"/>
        <v>0.11744051572093075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0.84423662226670781</v>
      </c>
      <c r="P127" s="9">
        <f t="shared" si="129"/>
        <v>9.9147584309498785E-2</v>
      </c>
      <c r="Q127" s="12">
        <f t="shared" si="130"/>
        <v>3.2718702822134599E-2</v>
      </c>
      <c r="R127" s="9">
        <f t="shared" si="131"/>
        <v>9.3951000000000007E-2</v>
      </c>
      <c r="S127" s="13">
        <f t="shared" si="132"/>
        <v>0.34825284267474105</v>
      </c>
      <c r="T127" s="2">
        <f t="shared" si="133"/>
        <v>0.01</v>
      </c>
      <c r="U127" s="14">
        <f t="shared" si="134"/>
        <v>3.4825284267474103E-3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1.3432528426747411E-2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18.8163238612903</v>
      </c>
      <c r="E128" s="10">
        <f t="shared" si="145"/>
        <v>15.44697884</v>
      </c>
      <c r="F128" s="7" t="s">
        <v>83</v>
      </c>
      <c r="G128" s="1">
        <v>8</v>
      </c>
      <c r="H128" s="9">
        <f t="shared" si="124"/>
        <v>18.8163238612903</v>
      </c>
      <c r="I128" s="9">
        <f t="shared" si="125"/>
        <v>291.96632386129028</v>
      </c>
      <c r="J128" s="9">
        <f t="shared" si="126"/>
        <v>0.17334413598594878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1.029789037957209</v>
      </c>
      <c r="P128" s="9">
        <f t="shared" si="129"/>
        <v>0.17850789103249382</v>
      </c>
      <c r="Q128" s="12">
        <f t="shared" si="130"/>
        <v>5.8907604040722962E-2</v>
      </c>
      <c r="R128" s="9">
        <f t="shared" si="131"/>
        <v>9.3951000000000007E-2</v>
      </c>
      <c r="S128" s="13">
        <f t="shared" si="132"/>
        <v>0.62700348097117597</v>
      </c>
      <c r="T128" s="2">
        <f t="shared" si="133"/>
        <v>0.01</v>
      </c>
      <c r="U128" s="14">
        <f t="shared" si="134"/>
        <v>6.2700348097117602E-3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1.6220034809711761E-2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18.459207223871001</v>
      </c>
      <c r="E129" s="10">
        <f t="shared" si="145"/>
        <v>18.8163238612903</v>
      </c>
      <c r="F129" s="7" t="s">
        <v>83</v>
      </c>
      <c r="G129" s="1">
        <v>9</v>
      </c>
      <c r="H129" s="9">
        <f t="shared" si="124"/>
        <v>18.459207223871001</v>
      </c>
      <c r="I129" s="9">
        <f t="shared" si="125"/>
        <v>291.60920722387095</v>
      </c>
      <c r="J129" s="9">
        <f t="shared" si="126"/>
        <v>0.16640727849146203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1.1359811469247152</v>
      </c>
      <c r="P129" s="9">
        <f t="shared" si="129"/>
        <v>0.18903553107735152</v>
      </c>
      <c r="Q129" s="12">
        <f t="shared" si="130"/>
        <v>6.2381725255526002E-2</v>
      </c>
      <c r="R129" s="9">
        <f t="shared" si="131"/>
        <v>9.3951000000000007E-2</v>
      </c>
      <c r="S129" s="13">
        <f t="shared" si="132"/>
        <v>0.66398149307113274</v>
      </c>
      <c r="T129" s="2">
        <f t="shared" si="133"/>
        <v>0.01</v>
      </c>
      <c r="U129" s="14">
        <f t="shared" si="134"/>
        <v>6.6398149307113274E-3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1.6589814930711329E-2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11.7174943626333</v>
      </c>
      <c r="E130" s="10">
        <f t="shared" si="145"/>
        <v>18.459207223871001</v>
      </c>
      <c r="F130" s="7" t="s">
        <v>83</v>
      </c>
      <c r="G130" s="1">
        <v>10</v>
      </c>
      <c r="H130" s="9">
        <f t="shared" si="124"/>
        <v>11.7174943626333</v>
      </c>
      <c r="I130" s="9">
        <f t="shared" si="125"/>
        <v>284.86749436263329</v>
      </c>
      <c r="J130" s="9">
        <f t="shared" si="126"/>
        <v>7.5507306056149318E-2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1.2316456158473637</v>
      </c>
      <c r="P130" s="9">
        <f t="shared" si="129"/>
        <v>9.2998242468501399E-2</v>
      </c>
      <c r="Q130" s="12">
        <f t="shared" si="130"/>
        <v>3.0689420014605465E-2</v>
      </c>
      <c r="R130" s="9">
        <f t="shared" si="131"/>
        <v>9.3951000000000007E-2</v>
      </c>
      <c r="S130" s="13">
        <f t="shared" si="132"/>
        <v>0.32665346845276222</v>
      </c>
      <c r="T130" s="2">
        <f t="shared" si="133"/>
        <v>0.01</v>
      </c>
      <c r="U130" s="14">
        <f t="shared" si="134"/>
        <v>3.2665346845276223E-3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1.3216534684527621E-2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8.2405612214516104</v>
      </c>
      <c r="E131" s="10">
        <f t="shared" si="145"/>
        <v>11.7174943626333</v>
      </c>
      <c r="F131" s="7" t="s">
        <v>83</v>
      </c>
      <c r="G131" s="1">
        <v>11</v>
      </c>
      <c r="H131" s="9">
        <f t="shared" si="124"/>
        <v>8.2405612214516104</v>
      </c>
      <c r="I131" s="9">
        <f t="shared" si="125"/>
        <v>281.39056122145161</v>
      </c>
      <c r="J131" s="9">
        <f t="shared" si="126"/>
        <v>4.9496001251928538E-2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1.0817150047099191</v>
      </c>
      <c r="O131" s="9">
        <f t="shared" si="146"/>
        <v>0.34163236866894309</v>
      </c>
      <c r="P131" s="9">
        <f t="shared" si="129"/>
        <v>1.6909436147337319E-2</v>
      </c>
      <c r="Q131" s="12">
        <f t="shared" si="130"/>
        <v>5.5801139286213155E-3</v>
      </c>
      <c r="R131" s="9">
        <f t="shared" si="131"/>
        <v>9.3951000000000007E-2</v>
      </c>
      <c r="S131" s="13">
        <f t="shared" si="132"/>
        <v>5.9393874771118085E-2</v>
      </c>
      <c r="T131" s="2">
        <f t="shared" si="133"/>
        <v>0.01</v>
      </c>
      <c r="U131" s="14">
        <f t="shared" si="134"/>
        <v>5.9393874771118086E-4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6.0839387477111808E-3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7.3542535459333296</v>
      </c>
      <c r="E132" s="10">
        <f t="shared" si="145"/>
        <v>8.2405612214516104</v>
      </c>
      <c r="F132" s="7" t="s">
        <v>85</v>
      </c>
      <c r="G132" s="1">
        <v>12</v>
      </c>
      <c r="H132" s="9">
        <f t="shared" si="124"/>
        <v>7.3542535459333296</v>
      </c>
      <c r="I132" s="9">
        <f t="shared" si="125"/>
        <v>280.5042535459333</v>
      </c>
      <c r="J132" s="9">
        <f t="shared" si="126"/>
        <v>4.4369791896538252E-2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0.60942293252160573</v>
      </c>
      <c r="P132" s="9">
        <f t="shared" si="129"/>
        <v>2.703996869296172E-2</v>
      </c>
      <c r="Q132" s="12">
        <f t="shared" si="130"/>
        <v>8.9231896686773685E-3</v>
      </c>
      <c r="R132" s="9">
        <f t="shared" si="131"/>
        <v>9.3951000000000007E-2</v>
      </c>
      <c r="S132" s="13">
        <f t="shared" si="132"/>
        <v>9.4977058984761928E-2</v>
      </c>
      <c r="T132" s="2">
        <f t="shared" si="133"/>
        <v>0.01</v>
      </c>
      <c r="U132" s="14">
        <f t="shared" si="134"/>
        <v>9.4977058984761927E-4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6.4397705898476196E-3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6.7496298863225803</v>
      </c>
      <c r="E133" s="10">
        <f t="shared" si="145"/>
        <v>7.3542535459333296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3.6909852748709699</v>
      </c>
      <c r="E136" s="7"/>
      <c r="F136" s="7"/>
      <c r="G136" s="1">
        <v>1</v>
      </c>
      <c r="H136" s="9">
        <f t="shared" ref="H136:H147" si="147">E137</f>
        <v>3.6909852748709699</v>
      </c>
      <c r="I136" s="9">
        <f t="shared" ref="I136:I147" si="148">H136+273.15</f>
        <v>276.84098527487095</v>
      </c>
      <c r="J136" s="9">
        <f t="shared" ref="J136:J147" si="149">EXP(($C$15*(I136-$C$13))/($C$16*I136*$C$13))</f>
        <v>2.8028998094348386E-2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2.1275352609769115E-2</v>
      </c>
      <c r="Q136" s="12">
        <f t="shared" ref="Q136:Q147" si="153">P136*$B$138</f>
        <v>5.5315916785399696E-3</v>
      </c>
      <c r="R136" s="9">
        <f t="shared" ref="R136:R147" si="154">L136*$B$138</f>
        <v>0.19735245833333334</v>
      </c>
      <c r="S136" s="13">
        <f t="shared" ref="S136:S147" si="155">Q136/R136</f>
        <v>2.8028998094348386E-2</v>
      </c>
      <c r="T136" s="2">
        <f t="shared" ref="T136:T147" si="156">$B$137/100</f>
        <v>0.01</v>
      </c>
      <c r="U136" s="14">
        <f t="shared" ref="U136:U147" si="157">S136*T136</f>
        <v>2.8028998094348386E-4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5.7702899809434841E-3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1.24093142506452</v>
      </c>
      <c r="E137" s="10">
        <f t="shared" ref="E137:E148" si="166">D136</f>
        <v>3.6909852748709699</v>
      </c>
      <c r="F137" s="7" t="s">
        <v>83</v>
      </c>
      <c r="G137" s="1">
        <v>2</v>
      </c>
      <c r="H137" s="9">
        <f t="shared" si="147"/>
        <v>1.24093142506452</v>
      </c>
      <c r="I137" s="9">
        <f t="shared" si="148"/>
        <v>274.39093142506448</v>
      </c>
      <c r="J137" s="9">
        <f t="shared" si="149"/>
        <v>2.0474804374606248E-2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1.4968204807235643</v>
      </c>
      <c r="P137" s="9">
        <f t="shared" si="152"/>
        <v>3.0647106526719061E-2</v>
      </c>
      <c r="Q137" s="12">
        <f t="shared" si="153"/>
        <v>7.9682476969469562E-3</v>
      </c>
      <c r="R137" s="9">
        <f t="shared" si="154"/>
        <v>0.19735245833333334</v>
      </c>
      <c r="S137" s="13">
        <f t="shared" si="155"/>
        <v>4.0375720496414504E-2</v>
      </c>
      <c r="T137" s="2">
        <f t="shared" si="156"/>
        <v>0.01</v>
      </c>
      <c r="U137" s="14">
        <f t="shared" si="157"/>
        <v>4.0375720496414503E-4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5.893757204964145E-3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0.49644436278571402</v>
      </c>
      <c r="E138" s="10">
        <f t="shared" si="166"/>
        <v>1.24093142506452</v>
      </c>
      <c r="F138" s="7" t="s">
        <v>83</v>
      </c>
      <c r="G138" s="1">
        <v>3</v>
      </c>
      <c r="H138" s="9">
        <f t="shared" si="147"/>
        <v>0.49644436278571402</v>
      </c>
      <c r="I138" s="9">
        <f t="shared" si="148"/>
        <v>273.6464443627857</v>
      </c>
      <c r="J138" s="9">
        <f t="shared" si="149"/>
        <v>1.8590556335400188E-2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2.2252212908635118</v>
      </c>
      <c r="P138" s="9">
        <f t="shared" si="152"/>
        <v>4.1368101766530045E-2</v>
      </c>
      <c r="Q138" s="12">
        <f t="shared" si="153"/>
        <v>1.0755706459297812E-2</v>
      </c>
      <c r="R138" s="9">
        <f t="shared" si="154"/>
        <v>0.19735245833333334</v>
      </c>
      <c r="S138" s="13">
        <f t="shared" si="155"/>
        <v>5.449998723163179E-2</v>
      </c>
      <c r="T138" s="2">
        <f t="shared" si="156"/>
        <v>0.01</v>
      </c>
      <c r="U138" s="14">
        <f t="shared" si="157"/>
        <v>5.4499987231631792E-4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6.0349998723163182E-3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4.8130881866451602</v>
      </c>
      <c r="E139" s="10">
        <f t="shared" si="166"/>
        <v>0.49644436278571402</v>
      </c>
      <c r="F139" s="7" t="s">
        <v>83</v>
      </c>
      <c r="G139" s="1">
        <v>4</v>
      </c>
      <c r="H139" s="9">
        <f t="shared" si="147"/>
        <v>4.8130881866451602</v>
      </c>
      <c r="I139" s="9">
        <f t="shared" si="148"/>
        <v>277.96308818664511</v>
      </c>
      <c r="J139" s="9">
        <f t="shared" si="149"/>
        <v>3.2304962372490899E-2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2.9429011057636485</v>
      </c>
      <c r="P139" s="9">
        <f t="shared" si="152"/>
        <v>9.5070309487656518E-2</v>
      </c>
      <c r="Q139" s="12">
        <f t="shared" si="153"/>
        <v>2.4718280466790695E-2</v>
      </c>
      <c r="R139" s="9">
        <f t="shared" si="154"/>
        <v>0.19735245833333334</v>
      </c>
      <c r="S139" s="13">
        <f t="shared" si="155"/>
        <v>0.12524941759296906</v>
      </c>
      <c r="T139" s="2">
        <f t="shared" si="156"/>
        <v>0.01</v>
      </c>
      <c r="U139" s="14">
        <f t="shared" si="157"/>
        <v>1.2524941759296906E-3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6.7424941759296909E-3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8.8197283656333294</v>
      </c>
      <c r="E140" s="10">
        <f t="shared" si="166"/>
        <v>4.8130881866451602</v>
      </c>
      <c r="F140" s="7" t="s">
        <v>83</v>
      </c>
      <c r="G140" s="1">
        <v>5</v>
      </c>
      <c r="H140" s="9">
        <f t="shared" si="147"/>
        <v>8.8197283656333294</v>
      </c>
      <c r="I140" s="9">
        <f t="shared" si="148"/>
        <v>281.96972836563333</v>
      </c>
      <c r="J140" s="9">
        <f t="shared" si="149"/>
        <v>5.3141883196182259E-2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3.6068787129426587</v>
      </c>
      <c r="P140" s="9">
        <f t="shared" si="152"/>
        <v>0.19167632726599496</v>
      </c>
      <c r="Q140" s="12">
        <f t="shared" si="153"/>
        <v>4.9835845089158691E-2</v>
      </c>
      <c r="R140" s="9">
        <f t="shared" si="154"/>
        <v>0.19735245833333334</v>
      </c>
      <c r="S140" s="13">
        <f t="shared" si="155"/>
        <v>0.25252203853972105</v>
      </c>
      <c r="T140" s="2">
        <f t="shared" si="156"/>
        <v>0.01</v>
      </c>
      <c r="U140" s="14">
        <f t="shared" si="157"/>
        <v>2.5252203853972106E-3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8.0152203853972107E-3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11.6503400903871</v>
      </c>
      <c r="E141" s="10">
        <f t="shared" si="166"/>
        <v>8.8197283656333294</v>
      </c>
      <c r="F141" s="7" t="s">
        <v>85</v>
      </c>
      <c r="G141" s="1">
        <v>6</v>
      </c>
      <c r="H141" s="9">
        <f t="shared" si="147"/>
        <v>11.6503400903871</v>
      </c>
      <c r="I141" s="9">
        <f t="shared" si="148"/>
        <v>284.80034009038707</v>
      </c>
      <c r="J141" s="9">
        <f t="shared" si="149"/>
        <v>7.4901203558339721E-2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4.1742503023433306</v>
      </c>
      <c r="P141" s="9">
        <f t="shared" si="152"/>
        <v>0.31265637159927895</v>
      </c>
      <c r="Q141" s="12">
        <f t="shared" si="153"/>
        <v>8.1290656615812529E-2</v>
      </c>
      <c r="R141" s="9">
        <f t="shared" si="154"/>
        <v>0.19735245833333334</v>
      </c>
      <c r="S141" s="13">
        <f t="shared" si="155"/>
        <v>0.41190597422663228</v>
      </c>
      <c r="T141" s="2">
        <f t="shared" si="156"/>
        <v>0.01</v>
      </c>
      <c r="U141" s="14">
        <f t="shared" si="157"/>
        <v>4.1190597422663226E-3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9.6090597422663244E-3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15.44697884</v>
      </c>
      <c r="E142" s="10">
        <f t="shared" si="166"/>
        <v>11.6503400903871</v>
      </c>
      <c r="F142" s="7" t="s">
        <v>83</v>
      </c>
      <c r="G142" s="1">
        <v>7</v>
      </c>
      <c r="H142" s="9">
        <f t="shared" si="147"/>
        <v>15.44697884</v>
      </c>
      <c r="I142" s="9">
        <f t="shared" si="148"/>
        <v>288.59697883999996</v>
      </c>
      <c r="J142" s="9">
        <f t="shared" si="149"/>
        <v>0.11744051572093075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4.6206418474107185</v>
      </c>
      <c r="P142" s="9">
        <f t="shared" si="152"/>
        <v>0.54265056152162905</v>
      </c>
      <c r="Q142" s="12">
        <f t="shared" si="153"/>
        <v>0.14108914599562355</v>
      </c>
      <c r="R142" s="9">
        <f t="shared" si="154"/>
        <v>0.19735245833333334</v>
      </c>
      <c r="S142" s="13">
        <f t="shared" si="155"/>
        <v>0.71490949333562592</v>
      </c>
      <c r="T142" s="2">
        <f t="shared" si="156"/>
        <v>0.01</v>
      </c>
      <c r="U142" s="14">
        <f t="shared" si="157"/>
        <v>7.1490949333562594E-3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1.7099094933356259E-2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18.8163238612903</v>
      </c>
      <c r="E143" s="10">
        <f t="shared" si="166"/>
        <v>15.44697884</v>
      </c>
      <c r="F143" s="7" t="s">
        <v>83</v>
      </c>
      <c r="G143" s="1">
        <v>8</v>
      </c>
      <c r="H143" s="9">
        <f t="shared" si="147"/>
        <v>18.8163238612903</v>
      </c>
      <c r="I143" s="9">
        <f t="shared" si="148"/>
        <v>291.96632386129028</v>
      </c>
      <c r="J143" s="9">
        <f t="shared" si="149"/>
        <v>0.17334413598594878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4.837039202555756</v>
      </c>
      <c r="P143" s="9">
        <f t="shared" si="152"/>
        <v>0.83847238129719026</v>
      </c>
      <c r="Q143" s="12">
        <f t="shared" si="153"/>
        <v>0.21800281913726949</v>
      </c>
      <c r="R143" s="9">
        <f t="shared" si="154"/>
        <v>0.19735245833333334</v>
      </c>
      <c r="S143" s="13">
        <f t="shared" si="155"/>
        <v>1.1046369575445427</v>
      </c>
      <c r="T143" s="2">
        <f t="shared" si="156"/>
        <v>0.01</v>
      </c>
      <c r="U143" s="14">
        <f t="shared" si="157"/>
        <v>1.1046369575445428E-2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2.0996369575445428E-2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18.459207223871001</v>
      </c>
      <c r="E144" s="10">
        <f t="shared" si="166"/>
        <v>18.8163238612903</v>
      </c>
      <c r="F144" s="7" t="s">
        <v>83</v>
      </c>
      <c r="G144" s="1">
        <v>9</v>
      </c>
      <c r="H144" s="9">
        <f t="shared" si="147"/>
        <v>18.459207223871001</v>
      </c>
      <c r="I144" s="9">
        <f t="shared" si="148"/>
        <v>291.60920722387095</v>
      </c>
      <c r="J144" s="9">
        <f t="shared" si="149"/>
        <v>0.16640727849146203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4.7576147379252323</v>
      </c>
      <c r="P144" s="9">
        <f t="shared" si="152"/>
        <v>0.79170172064900823</v>
      </c>
      <c r="Q144" s="12">
        <f t="shared" si="153"/>
        <v>0.20584244736874216</v>
      </c>
      <c r="R144" s="9">
        <f t="shared" si="154"/>
        <v>0.19735245833333334</v>
      </c>
      <c r="S144" s="13">
        <f t="shared" si="155"/>
        <v>1.0430194237614665</v>
      </c>
      <c r="T144" s="2">
        <f t="shared" si="156"/>
        <v>0.01</v>
      </c>
      <c r="U144" s="14">
        <f t="shared" si="157"/>
        <v>1.0430194237614666E-2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2.0380194237614668E-2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11.7174943626333</v>
      </c>
      <c r="E145" s="10">
        <f t="shared" si="166"/>
        <v>18.459207223871001</v>
      </c>
      <c r="F145" s="7" t="s">
        <v>83</v>
      </c>
      <c r="G145" s="1">
        <v>10</v>
      </c>
      <c r="H145" s="9">
        <f t="shared" si="147"/>
        <v>11.7174943626333</v>
      </c>
      <c r="I145" s="9">
        <f t="shared" si="148"/>
        <v>284.86749436263329</v>
      </c>
      <c r="J145" s="9">
        <f t="shared" si="149"/>
        <v>7.5507306056149318E-2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4.7249609339428904</v>
      </c>
      <c r="P145" s="9">
        <f t="shared" si="152"/>
        <v>0.35676907134257496</v>
      </c>
      <c r="Q145" s="12">
        <f t="shared" si="153"/>
        <v>9.2759958549069488E-2</v>
      </c>
      <c r="R145" s="9">
        <f t="shared" si="154"/>
        <v>0.19735245833333334</v>
      </c>
      <c r="S145" s="13">
        <f t="shared" si="155"/>
        <v>0.470021804300991</v>
      </c>
      <c r="T145" s="2">
        <f t="shared" si="156"/>
        <v>0.01</v>
      </c>
      <c r="U145" s="14">
        <f t="shared" si="157"/>
        <v>4.7002180430099098E-3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1.4650218043009911E-2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8.2405612214516104</v>
      </c>
      <c r="E146" s="10">
        <f t="shared" si="166"/>
        <v>11.7174943626333</v>
      </c>
      <c r="F146" s="7" t="s">
        <v>83</v>
      </c>
      <c r="G146" s="1">
        <v>11</v>
      </c>
      <c r="H146" s="9">
        <f t="shared" si="147"/>
        <v>8.2405612214516104</v>
      </c>
      <c r="I146" s="9">
        <f t="shared" si="148"/>
        <v>281.39056122145161</v>
      </c>
      <c r="J146" s="9">
        <f t="shared" si="149"/>
        <v>4.9496001251928538E-2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5.1272397792669819</v>
      </c>
      <c r="P146" s="9">
        <f t="shared" si="152"/>
        <v>0.25377786653353634</v>
      </c>
      <c r="Q146" s="12">
        <f t="shared" si="153"/>
        <v>6.5982245298719447E-2</v>
      </c>
      <c r="R146" s="9">
        <f t="shared" si="154"/>
        <v>0.19735245833333334</v>
      </c>
      <c r="S146" s="13">
        <f t="shared" si="155"/>
        <v>0.33433708328717016</v>
      </c>
      <c r="T146" s="2">
        <f t="shared" si="156"/>
        <v>0.01</v>
      </c>
      <c r="U146" s="14">
        <f t="shared" si="157"/>
        <v>3.3433708328717017E-3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8.8333708328717023E-3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7.3542535459333296</v>
      </c>
      <c r="E147" s="10">
        <f t="shared" si="166"/>
        <v>8.2405612214516104</v>
      </c>
      <c r="F147" s="7" t="s">
        <v>85</v>
      </c>
      <c r="G147" s="1">
        <v>12</v>
      </c>
      <c r="H147" s="9">
        <f t="shared" si="147"/>
        <v>7.3542535459333296</v>
      </c>
      <c r="I147" s="9">
        <f t="shared" si="148"/>
        <v>280.5042535459333</v>
      </c>
      <c r="J147" s="9">
        <f t="shared" si="149"/>
        <v>4.4369791896538252E-2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5.6325098294001128</v>
      </c>
      <c r="P147" s="9">
        <f t="shared" si="152"/>
        <v>0.24991328898568918</v>
      </c>
      <c r="Q147" s="12">
        <f t="shared" si="153"/>
        <v>6.4977455136279186E-2</v>
      </c>
      <c r="R147" s="9">
        <f t="shared" si="154"/>
        <v>0.19735245833333334</v>
      </c>
      <c r="S147" s="13">
        <f t="shared" si="155"/>
        <v>0.32924573468717883</v>
      </c>
      <c r="T147" s="2">
        <f t="shared" si="156"/>
        <v>0.01</v>
      </c>
      <c r="U147" s="14">
        <f t="shared" si="157"/>
        <v>3.2924573468717882E-3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8.7824573468717887E-3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6.7496298863225803</v>
      </c>
      <c r="E148" s="10">
        <f t="shared" si="166"/>
        <v>7.3542535459333296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422019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12287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92544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349432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10068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1123414.9097842101</v>
      </c>
      <c r="J13" s="6" t="s">
        <v>37</v>
      </c>
      <c r="K13" s="6">
        <f>I13/(10000*1000)</f>
        <v>0.11234149097842101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1.9923650516451601</v>
      </c>
      <c r="E26" s="7"/>
      <c r="F26" s="7"/>
      <c r="G26" s="1">
        <v>1</v>
      </c>
      <c r="H26" s="9">
        <f t="shared" ref="H26:H37" si="0">E27</f>
        <v>1.9923650516451601</v>
      </c>
      <c r="I26" s="9">
        <f t="shared" ref="I26:I37" si="1">H26+273.15</f>
        <v>275.14236505164513</v>
      </c>
      <c r="J26" s="9">
        <f t="shared" ref="J26:J37" si="2">EXP(($C$15*(I26-$C$13))/($C$16*I26*$C$13))</f>
        <v>2.2558398497360816E-2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0.91433913214422047</v>
      </c>
      <c r="Q26" s="12">
        <f t="shared" ref="Q26:Q37" si="6">P26*$B$28</f>
        <v>9.1433913214422055E-2</v>
      </c>
      <c r="R26" s="9">
        <f t="shared" ref="R26:R37" si="7">L26*$B$28</f>
        <v>4.0532094166666672</v>
      </c>
      <c r="S26" s="13">
        <f t="shared" ref="S26:S37" si="8">Q26/R26</f>
        <v>2.2558398497360816E-2</v>
      </c>
      <c r="T26" s="2">
        <f t="shared" ref="T26:T37" si="9">$B$27/100</f>
        <v>0.34</v>
      </c>
      <c r="U26" s="14">
        <f t="shared" ref="U26:U37" si="10">S26*T26</f>
        <v>7.6698554891026782E-3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2.056985548910268E-2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-0.87760059764516096</v>
      </c>
      <c r="E27" s="10">
        <f t="shared" ref="E27:E38" si="18">D26</f>
        <v>1.9923650516451601</v>
      </c>
      <c r="F27" s="7" t="s">
        <v>83</v>
      </c>
      <c r="G27" s="1">
        <v>2</v>
      </c>
      <c r="H27" s="9">
        <f t="shared" si="0"/>
        <v>-0.87760059764516096</v>
      </c>
      <c r="I27" s="9">
        <f t="shared" si="1"/>
        <v>272.27239940235484</v>
      </c>
      <c r="J27" s="9">
        <f t="shared" si="2"/>
        <v>1.5534883915766327E-2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80.149849201189113</v>
      </c>
      <c r="P27" s="9">
        <f t="shared" si="5"/>
        <v>1.2451186032066492</v>
      </c>
      <c r="Q27" s="12">
        <f t="shared" si="6"/>
        <v>0.12451186032066493</v>
      </c>
      <c r="R27" s="9">
        <f t="shared" si="7"/>
        <v>4.0532094166666672</v>
      </c>
      <c r="S27" s="13">
        <f t="shared" si="8"/>
        <v>3.0719325729550551E-2</v>
      </c>
      <c r="T27" s="2">
        <f t="shared" si="9"/>
        <v>0.34</v>
      </c>
      <c r="U27" s="14">
        <f t="shared" si="10"/>
        <v>1.0444570748047189E-2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2.3344570748047189E-2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-0.41449213950000002</v>
      </c>
      <c r="E28" s="10">
        <f t="shared" si="18"/>
        <v>-0.87760059764516096</v>
      </c>
      <c r="F28" s="7" t="s">
        <v>83</v>
      </c>
      <c r="G28" s="1">
        <v>3</v>
      </c>
      <c r="H28" s="9">
        <f t="shared" si="0"/>
        <v>-0.41449213950000002</v>
      </c>
      <c r="I28" s="9">
        <f t="shared" si="1"/>
        <v>272.73550786049998</v>
      </c>
      <c r="J28" s="9">
        <f t="shared" si="2"/>
        <v>1.6507437951351477E-2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119.43682476464913</v>
      </c>
      <c r="P28" s="9">
        <f t="shared" si="5"/>
        <v>1.9715959739088849</v>
      </c>
      <c r="Q28" s="12">
        <f t="shared" si="6"/>
        <v>0.19715959739088851</v>
      </c>
      <c r="R28" s="9">
        <f t="shared" si="7"/>
        <v>4.0532094166666672</v>
      </c>
      <c r="S28" s="13">
        <f t="shared" si="8"/>
        <v>4.864283512718947E-2</v>
      </c>
      <c r="T28" s="2">
        <f t="shared" si="9"/>
        <v>0.34</v>
      </c>
      <c r="U28" s="14">
        <f t="shared" si="10"/>
        <v>1.6538563943244419E-2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2.9438563943244421E-2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3.3991194875806499</v>
      </c>
      <c r="E29" s="10">
        <f t="shared" si="18"/>
        <v>-0.41449213950000002</v>
      </c>
      <c r="F29" s="7" t="s">
        <v>83</v>
      </c>
      <c r="G29" s="1">
        <v>4</v>
      </c>
      <c r="H29" s="9">
        <f t="shared" si="0"/>
        <v>3.3991194875806499</v>
      </c>
      <c r="I29" s="9">
        <f t="shared" si="1"/>
        <v>276.54911948758064</v>
      </c>
      <c r="J29" s="9">
        <f t="shared" si="2"/>
        <v>2.700766241132679E-2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157.99732295740691</v>
      </c>
      <c r="P29" s="9">
        <f t="shared" si="5"/>
        <v>4.2671383603270181</v>
      </c>
      <c r="Q29" s="12">
        <f t="shared" si="6"/>
        <v>0.42671383603270185</v>
      </c>
      <c r="R29" s="9">
        <f t="shared" si="7"/>
        <v>4.0532094166666672</v>
      </c>
      <c r="S29" s="13">
        <f t="shared" si="8"/>
        <v>0.10527801358549801</v>
      </c>
      <c r="T29" s="2">
        <f t="shared" si="9"/>
        <v>0.34</v>
      </c>
      <c r="U29" s="14">
        <f t="shared" si="10"/>
        <v>3.5794524619069325E-2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4.8694524619069326E-2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5.9660355187333298</v>
      </c>
      <c r="E30" s="10">
        <f t="shared" si="18"/>
        <v>3.3991194875806499</v>
      </c>
      <c r="F30" s="7" t="s">
        <v>83</v>
      </c>
      <c r="G30" s="1">
        <v>5</v>
      </c>
      <c r="H30" s="9">
        <f t="shared" si="0"/>
        <v>5.9660355187333298</v>
      </c>
      <c r="I30" s="9">
        <f t="shared" si="1"/>
        <v>279.11603551873333</v>
      </c>
      <c r="J30" s="9">
        <f t="shared" si="2"/>
        <v>3.7334423508831108E-2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146.04367536722589</v>
      </c>
      <c r="O30" s="9">
        <f t="shared" si="19"/>
        <v>48.218603396520678</v>
      </c>
      <c r="P30" s="9">
        <f t="shared" si="5"/>
        <v>1.8002137602100652</v>
      </c>
      <c r="Q30" s="12">
        <f t="shared" si="6"/>
        <v>0.18002137602100654</v>
      </c>
      <c r="R30" s="9">
        <f t="shared" si="7"/>
        <v>4.0532094166666672</v>
      </c>
      <c r="S30" s="13">
        <f t="shared" si="8"/>
        <v>4.4414526246969725E-2</v>
      </c>
      <c r="T30" s="2">
        <f t="shared" si="9"/>
        <v>0.34</v>
      </c>
      <c r="U30" s="14">
        <f t="shared" si="10"/>
        <v>1.5100938923969708E-2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2.8000938923969709E-2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10.398514155612901</v>
      </c>
      <c r="E31" s="10">
        <f t="shared" si="18"/>
        <v>5.9660355187333298</v>
      </c>
      <c r="F31" s="7" t="s">
        <v>85</v>
      </c>
      <c r="G31" s="1">
        <v>6</v>
      </c>
      <c r="H31" s="9">
        <f t="shared" si="0"/>
        <v>10.398514155612901</v>
      </c>
      <c r="I31" s="9">
        <f t="shared" si="1"/>
        <v>283.54851415561291</v>
      </c>
      <c r="J31" s="9">
        <f t="shared" si="2"/>
        <v>6.4407772000041844E-2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86.950483802977274</v>
      </c>
      <c r="P31" s="9">
        <f t="shared" si="5"/>
        <v>5.6002869360754914</v>
      </c>
      <c r="Q31" s="12">
        <f t="shared" si="6"/>
        <v>0.56002869360754914</v>
      </c>
      <c r="R31" s="9">
        <f t="shared" si="7"/>
        <v>4.0532094166666672</v>
      </c>
      <c r="S31" s="13">
        <f t="shared" si="8"/>
        <v>0.13816919779785597</v>
      </c>
      <c r="T31" s="2">
        <f t="shared" si="9"/>
        <v>0.34</v>
      </c>
      <c r="U31" s="14">
        <f t="shared" si="10"/>
        <v>4.697752725127103E-2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5.9877527251271032E-2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14.405971889</v>
      </c>
      <c r="E32" s="10">
        <f t="shared" si="18"/>
        <v>10.398514155612901</v>
      </c>
      <c r="F32" s="7" t="s">
        <v>83</v>
      </c>
      <c r="G32" s="1">
        <v>7</v>
      </c>
      <c r="H32" s="9">
        <f t="shared" si="0"/>
        <v>14.405971889</v>
      </c>
      <c r="I32" s="9">
        <f t="shared" si="1"/>
        <v>287.55597188899998</v>
      </c>
      <c r="J32" s="9">
        <f t="shared" si="2"/>
        <v>0.10393780731891945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121.88229103356845</v>
      </c>
      <c r="P32" s="9">
        <f t="shared" si="5"/>
        <v>12.668178081035501</v>
      </c>
      <c r="Q32" s="12">
        <f t="shared" si="6"/>
        <v>1.2668178081035502</v>
      </c>
      <c r="R32" s="9">
        <f t="shared" si="7"/>
        <v>4.0532094166666672</v>
      </c>
      <c r="S32" s="13">
        <f t="shared" si="8"/>
        <v>0.31254684322365284</v>
      </c>
      <c r="T32" s="2">
        <f t="shared" si="9"/>
        <v>0.34</v>
      </c>
      <c r="U32" s="14">
        <f t="shared" si="10"/>
        <v>0.10626592669604197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0.13191592669604196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16.347684635806399</v>
      </c>
      <c r="E33" s="10">
        <f t="shared" si="18"/>
        <v>14.405971889</v>
      </c>
      <c r="F33" s="7" t="s">
        <v>83</v>
      </c>
      <c r="G33" s="1">
        <v>8</v>
      </c>
      <c r="H33" s="9">
        <f t="shared" si="0"/>
        <v>16.347684635806399</v>
      </c>
      <c r="I33" s="9">
        <f t="shared" si="1"/>
        <v>289.49768463580637</v>
      </c>
      <c r="J33" s="9">
        <f t="shared" si="2"/>
        <v>0.13043840805497817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149.74620711919962</v>
      </c>
      <c r="P33" s="9">
        <f t="shared" si="5"/>
        <v>19.532656868899437</v>
      </c>
      <c r="Q33" s="12">
        <f t="shared" si="6"/>
        <v>1.9532656868899438</v>
      </c>
      <c r="R33" s="9">
        <f t="shared" si="7"/>
        <v>4.0532094166666672</v>
      </c>
      <c r="S33" s="13">
        <f t="shared" si="8"/>
        <v>0.48190593825677447</v>
      </c>
      <c r="T33" s="2">
        <f t="shared" si="9"/>
        <v>0.34</v>
      </c>
      <c r="U33" s="14">
        <f t="shared" si="10"/>
        <v>0.16384801900730334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0.18949801900730334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17.853895478064501</v>
      </c>
      <c r="E34" s="10">
        <f t="shared" si="18"/>
        <v>16.347684635806399</v>
      </c>
      <c r="F34" s="7" t="s">
        <v>83</v>
      </c>
      <c r="G34" s="1">
        <v>9</v>
      </c>
      <c r="H34" s="9">
        <f t="shared" si="0"/>
        <v>17.853895478064501</v>
      </c>
      <c r="I34" s="9">
        <f t="shared" si="1"/>
        <v>291.00389547806446</v>
      </c>
      <c r="J34" s="9">
        <f t="shared" si="2"/>
        <v>0.15524191734293513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170.74564441696685</v>
      </c>
      <c r="P34" s="9">
        <f t="shared" si="5"/>
        <v>26.506881217244963</v>
      </c>
      <c r="Q34" s="12">
        <f t="shared" si="6"/>
        <v>2.6506881217244964</v>
      </c>
      <c r="R34" s="9">
        <f t="shared" si="7"/>
        <v>4.0532094166666672</v>
      </c>
      <c r="S34" s="13">
        <f t="shared" si="8"/>
        <v>0.65397265456478804</v>
      </c>
      <c r="T34" s="2">
        <f t="shared" si="9"/>
        <v>0.34</v>
      </c>
      <c r="U34" s="14">
        <f t="shared" si="10"/>
        <v>0.22235070255202793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0.24800070255202794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13.1922671997</v>
      </c>
      <c r="E35" s="10">
        <f t="shared" si="18"/>
        <v>17.853895478064501</v>
      </c>
      <c r="F35" s="7" t="s">
        <v>83</v>
      </c>
      <c r="G35" s="1">
        <v>10</v>
      </c>
      <c r="H35" s="9">
        <f t="shared" si="0"/>
        <v>13.1922671997</v>
      </c>
      <c r="I35" s="9">
        <f t="shared" si="1"/>
        <v>286.34226719969996</v>
      </c>
      <c r="J35" s="9">
        <f t="shared" si="2"/>
        <v>9.0041430089318988E-2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184.77085736638855</v>
      </c>
      <c r="P35" s="9">
        <f t="shared" si="5"/>
        <v>16.637032236099206</v>
      </c>
      <c r="Q35" s="12">
        <f t="shared" si="6"/>
        <v>1.6637032236099207</v>
      </c>
      <c r="R35" s="9">
        <f t="shared" si="7"/>
        <v>4.0532094166666672</v>
      </c>
      <c r="S35" s="13">
        <f t="shared" si="8"/>
        <v>0.41046564649949407</v>
      </c>
      <c r="T35" s="2">
        <f t="shared" si="9"/>
        <v>0.34</v>
      </c>
      <c r="U35" s="14">
        <f t="shared" si="10"/>
        <v>0.139558319809828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0.165208319809828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5.3320876282903198</v>
      </c>
      <c r="E36" s="10">
        <f t="shared" si="18"/>
        <v>13.1922671997</v>
      </c>
      <c r="F36" s="7" t="s">
        <v>83</v>
      </c>
      <c r="G36" s="1">
        <v>11</v>
      </c>
      <c r="H36" s="9">
        <f t="shared" si="0"/>
        <v>5.3320876282903198</v>
      </c>
      <c r="I36" s="9">
        <f t="shared" si="1"/>
        <v>278.48208762829029</v>
      </c>
      <c r="J36" s="9">
        <f t="shared" si="2"/>
        <v>3.4484280250375303E-2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159.7271338737749</v>
      </c>
      <c r="O36" s="9">
        <f t="shared" si="19"/>
        <v>48.938785423181116</v>
      </c>
      <c r="P36" s="9">
        <f t="shared" si="5"/>
        <v>1.6876187916459593</v>
      </c>
      <c r="Q36" s="12">
        <f t="shared" si="6"/>
        <v>0.16876187916459595</v>
      </c>
      <c r="R36" s="9">
        <f t="shared" si="7"/>
        <v>4.0532094166666672</v>
      </c>
      <c r="S36" s="13">
        <f t="shared" si="8"/>
        <v>4.1636604926124102E-2</v>
      </c>
      <c r="T36" s="2">
        <f t="shared" si="9"/>
        <v>0.34</v>
      </c>
      <c r="U36" s="14">
        <f t="shared" si="10"/>
        <v>1.4156445674882195E-2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2.7056445674882197E-2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4.4256424219666703</v>
      </c>
      <c r="E37" s="10">
        <f t="shared" si="18"/>
        <v>5.3320876282903198</v>
      </c>
      <c r="F37" s="7" t="s">
        <v>85</v>
      </c>
      <c r="G37" s="1">
        <v>12</v>
      </c>
      <c r="H37" s="9">
        <f t="shared" si="0"/>
        <v>4.4256424219666703</v>
      </c>
      <c r="I37" s="9">
        <f t="shared" si="1"/>
        <v>277.57564242196662</v>
      </c>
      <c r="J37" s="9">
        <f t="shared" si="2"/>
        <v>3.0763427200707599E-2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87.783260798201823</v>
      </c>
      <c r="P37" s="9">
        <f t="shared" si="5"/>
        <v>2.7005139530062112</v>
      </c>
      <c r="Q37" s="12">
        <f t="shared" si="6"/>
        <v>0.27005139530062111</v>
      </c>
      <c r="R37" s="9">
        <f t="shared" si="7"/>
        <v>4.0532094166666672</v>
      </c>
      <c r="S37" s="13">
        <f t="shared" si="8"/>
        <v>6.6626558743838507E-2</v>
      </c>
      <c r="T37" s="2">
        <f t="shared" si="9"/>
        <v>0.34</v>
      </c>
      <c r="U37" s="14">
        <f t="shared" si="10"/>
        <v>2.2653029972905095E-2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3.5553029972905097E-2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2.7573761751612902</v>
      </c>
      <c r="E38" s="10">
        <f t="shared" si="18"/>
        <v>4.4256424219666703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1.9923650516451601</v>
      </c>
      <c r="E42" s="7"/>
      <c r="F42" s="7"/>
      <c r="G42" s="1">
        <v>1</v>
      </c>
      <c r="H42" s="9">
        <f t="shared" ref="H42:H53" si="20">E43</f>
        <v>1.9923650516451601</v>
      </c>
      <c r="I42" s="9">
        <f t="shared" ref="I42:I53" si="21">H42+273.15</f>
        <v>275.14236505164513</v>
      </c>
      <c r="J42" s="9">
        <f t="shared" ref="J42:J53" si="22">EXP(($C$15*(I42-$C$13))/($C$16*I42*$C$13))</f>
        <v>2.2558398497360816E-2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1.3277027415602927</v>
      </c>
      <c r="Q42" s="12">
        <f t="shared" ref="Q42:Q53" si="26">P42*$B$44</f>
        <v>0.31864865797447023</v>
      </c>
      <c r="R42" s="9">
        <f t="shared" ref="R42:R53" si="27">L42*$B$44</f>
        <v>14.125500000000001</v>
      </c>
      <c r="S42" s="13">
        <f t="shared" ref="S42:S53" si="28">Q42/R42</f>
        <v>2.2558398497360816E-2</v>
      </c>
      <c r="T42" s="2">
        <f t="shared" ref="T42:T53" si="29">$B$43/100</f>
        <v>0.43</v>
      </c>
      <c r="U42" s="14">
        <f t="shared" ref="U42:U53" si="30">S42*T42</f>
        <v>9.7001113538651516E-3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1.812011135386515E-2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35168.25</v>
      </c>
      <c r="AU42" s="1">
        <f t="shared" ref="AU42:AU53" si="38">AT42*10000*AS42*0.67*AR42*AQ42</f>
        <v>140256112.34410644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-0.87760059764516096</v>
      </c>
      <c r="E43" s="10">
        <f t="shared" ref="E43:E54" si="40">D42</f>
        <v>1.9923650516451601</v>
      </c>
      <c r="F43" s="7" t="s">
        <v>83</v>
      </c>
      <c r="G43" s="1">
        <v>2</v>
      </c>
      <c r="H43" s="9">
        <f t="shared" si="20"/>
        <v>-0.87760059764516096</v>
      </c>
      <c r="I43" s="9">
        <f t="shared" si="21"/>
        <v>272.27239940235484</v>
      </c>
      <c r="J43" s="9">
        <f t="shared" si="22"/>
        <v>1.5534883915766327E-2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116.38479725843972</v>
      </c>
      <c r="P43" s="9">
        <f t="shared" si="25"/>
        <v>1.80802431496986</v>
      </c>
      <c r="Q43" s="12">
        <f t="shared" si="26"/>
        <v>0.43392583559276637</v>
      </c>
      <c r="R43" s="9">
        <f t="shared" si="27"/>
        <v>14.125500000000001</v>
      </c>
      <c r="S43" s="13">
        <f t="shared" si="28"/>
        <v>3.0719325729550554E-2</v>
      </c>
      <c r="T43" s="2">
        <f t="shared" si="29"/>
        <v>0.43</v>
      </c>
      <c r="U43" s="14">
        <f t="shared" si="30"/>
        <v>1.3209310063706738E-2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2.1629310063706737E-2</v>
      </c>
      <c r="AR43" s="9">
        <f t="shared" si="35"/>
        <v>136.875</v>
      </c>
      <c r="AS43" s="1">
        <f t="shared" si="36"/>
        <v>0.24</v>
      </c>
      <c r="AT43" s="1">
        <f t="shared" si="37"/>
        <v>35168.25</v>
      </c>
      <c r="AU43" s="1">
        <f t="shared" si="38"/>
        <v>167418559.57599652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-0.41449213950000002</v>
      </c>
      <c r="E44" s="10">
        <f t="shared" si="40"/>
        <v>-0.87760059764516096</v>
      </c>
      <c r="F44" s="7" t="s">
        <v>83</v>
      </c>
      <c r="G44" s="1">
        <v>3</v>
      </c>
      <c r="H44" s="9">
        <f t="shared" si="20"/>
        <v>-0.41449213950000002</v>
      </c>
      <c r="I44" s="9">
        <f t="shared" si="21"/>
        <v>272.73550786049998</v>
      </c>
      <c r="J44" s="9">
        <f t="shared" si="22"/>
        <v>1.6507437951351477E-2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173.43302294346987</v>
      </c>
      <c r="P44" s="9">
        <f t="shared" si="25"/>
        <v>2.8629348649546458</v>
      </c>
      <c r="Q44" s="12">
        <f t="shared" si="26"/>
        <v>0.68710436758911497</v>
      </c>
      <c r="R44" s="9">
        <f t="shared" si="27"/>
        <v>14.125500000000001</v>
      </c>
      <c r="S44" s="13">
        <f t="shared" si="28"/>
        <v>4.8642835127189477E-2</v>
      </c>
      <c r="T44" s="2">
        <f t="shared" si="29"/>
        <v>0.43</v>
      </c>
      <c r="U44" s="14">
        <f t="shared" si="30"/>
        <v>2.0916419104691476E-2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2.9336419104691473E-2</v>
      </c>
      <c r="AR44" s="9">
        <f t="shared" si="35"/>
        <v>136.875</v>
      </c>
      <c r="AS44" s="1">
        <f t="shared" si="36"/>
        <v>0.24</v>
      </c>
      <c r="AT44" s="1">
        <f t="shared" si="37"/>
        <v>35168.25</v>
      </c>
      <c r="AU44" s="1">
        <f t="shared" si="38"/>
        <v>227074327.15879646</v>
      </c>
    </row>
    <row r="45" spans="1:48" x14ac:dyDescent="0.15">
      <c r="C45" s="7">
        <v>3</v>
      </c>
      <c r="D45" s="7">
        <f t="shared" si="39"/>
        <v>3.3991194875806499</v>
      </c>
      <c r="E45" s="10">
        <f t="shared" si="40"/>
        <v>-0.41449213950000002</v>
      </c>
      <c r="F45" s="7" t="s">
        <v>83</v>
      </c>
      <c r="G45" s="1">
        <v>4</v>
      </c>
      <c r="H45" s="9">
        <f t="shared" si="20"/>
        <v>3.3991194875806499</v>
      </c>
      <c r="I45" s="9">
        <f t="shared" si="21"/>
        <v>276.54911948758064</v>
      </c>
      <c r="J45" s="9">
        <f t="shared" si="22"/>
        <v>2.700766241132679E-2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229.42633807851524</v>
      </c>
      <c r="P45" s="9">
        <f t="shared" si="25"/>
        <v>6.1962690870914683</v>
      </c>
      <c r="Q45" s="12">
        <f t="shared" si="26"/>
        <v>1.4871045809019523</v>
      </c>
      <c r="R45" s="9">
        <f t="shared" si="27"/>
        <v>14.125500000000001</v>
      </c>
      <c r="S45" s="13">
        <f t="shared" si="28"/>
        <v>0.10527801358549801</v>
      </c>
      <c r="T45" s="2">
        <f t="shared" si="29"/>
        <v>0.43</v>
      </c>
      <c r="U45" s="14">
        <f t="shared" si="30"/>
        <v>4.5269545841764146E-2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5.3689545841764143E-2</v>
      </c>
      <c r="AR45" s="9">
        <f t="shared" si="35"/>
        <v>136.875</v>
      </c>
      <c r="AS45" s="1">
        <f t="shared" si="36"/>
        <v>0.24</v>
      </c>
      <c r="AT45" s="1">
        <f t="shared" si="37"/>
        <v>35168.25</v>
      </c>
      <c r="AU45" s="1">
        <f t="shared" si="38"/>
        <v>415576197.42111903</v>
      </c>
    </row>
    <row r="46" spans="1:48" x14ac:dyDescent="0.15">
      <c r="C46" s="7">
        <v>4</v>
      </c>
      <c r="D46" s="7">
        <f t="shared" si="39"/>
        <v>5.9660355187333298</v>
      </c>
      <c r="E46" s="10">
        <f t="shared" si="40"/>
        <v>3.3991194875806499</v>
      </c>
      <c r="F46" s="7" t="s">
        <v>83</v>
      </c>
      <c r="G46" s="1">
        <v>5</v>
      </c>
      <c r="H46" s="9">
        <f t="shared" si="20"/>
        <v>5.9660355187333298</v>
      </c>
      <c r="I46" s="9">
        <f t="shared" si="21"/>
        <v>279.11603551873333</v>
      </c>
      <c r="J46" s="9">
        <f t="shared" si="22"/>
        <v>3.7334423508831108E-2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212.06856554185259</v>
      </c>
      <c r="O46" s="9">
        <f t="shared" si="41"/>
        <v>70.01775344957116</v>
      </c>
      <c r="P46" s="9">
        <f t="shared" si="25"/>
        <v>2.61407246042321</v>
      </c>
      <c r="Q46" s="12">
        <f t="shared" si="26"/>
        <v>0.62737739050157038</v>
      </c>
      <c r="R46" s="9">
        <f t="shared" si="27"/>
        <v>14.125500000000001</v>
      </c>
      <c r="S46" s="13">
        <f t="shared" si="28"/>
        <v>4.4414526246969691E-2</v>
      </c>
      <c r="T46" s="2">
        <f t="shared" si="29"/>
        <v>0.43</v>
      </c>
      <c r="U46" s="14">
        <f t="shared" si="30"/>
        <v>1.9098246286196968E-2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2.7518246286196965E-2</v>
      </c>
      <c r="AR46" s="9">
        <f t="shared" si="35"/>
        <v>136.875</v>
      </c>
      <c r="AS46" s="1">
        <f t="shared" si="36"/>
        <v>0.24</v>
      </c>
      <c r="AT46" s="1">
        <f t="shared" si="37"/>
        <v>35168.25</v>
      </c>
      <c r="AU46" s="1">
        <f t="shared" si="38"/>
        <v>213001022.30367088</v>
      </c>
    </row>
    <row r="47" spans="1:48" x14ac:dyDescent="0.15">
      <c r="C47" s="7">
        <v>5</v>
      </c>
      <c r="D47" s="7">
        <f t="shared" si="39"/>
        <v>10.398514155612901</v>
      </c>
      <c r="E47" s="10">
        <f t="shared" si="40"/>
        <v>5.9660355187333298</v>
      </c>
      <c r="F47" s="7" t="s">
        <v>85</v>
      </c>
      <c r="G47" s="1">
        <v>6</v>
      </c>
      <c r="H47" s="9">
        <f t="shared" si="20"/>
        <v>10.398514155612901</v>
      </c>
      <c r="I47" s="9">
        <f t="shared" si="21"/>
        <v>283.54851415561291</v>
      </c>
      <c r="J47" s="9">
        <f t="shared" si="22"/>
        <v>6.4407772000041844E-2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126.25993098914793</v>
      </c>
      <c r="P47" s="9">
        <f t="shared" si="25"/>
        <v>8.1321208478900573</v>
      </c>
      <c r="Q47" s="12">
        <f t="shared" si="26"/>
        <v>1.9517090034936138</v>
      </c>
      <c r="R47" s="9">
        <f t="shared" si="27"/>
        <v>14.125500000000001</v>
      </c>
      <c r="S47" s="13">
        <f t="shared" si="28"/>
        <v>0.13816919779785591</v>
      </c>
      <c r="T47" s="2">
        <f t="shared" si="29"/>
        <v>0.43</v>
      </c>
      <c r="U47" s="14">
        <f t="shared" si="30"/>
        <v>5.941275505307804E-2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6.783275505307805E-2</v>
      </c>
      <c r="AR47" s="9">
        <f t="shared" si="35"/>
        <v>136.875</v>
      </c>
      <c r="AS47" s="1">
        <f t="shared" si="36"/>
        <v>0.24</v>
      </c>
      <c r="AT47" s="1">
        <f t="shared" si="37"/>
        <v>35168.25</v>
      </c>
      <c r="AU47" s="1">
        <f t="shared" si="38"/>
        <v>525049671.46934074</v>
      </c>
    </row>
    <row r="48" spans="1:48" x14ac:dyDescent="0.15">
      <c r="C48" s="7">
        <v>6</v>
      </c>
      <c r="D48" s="7">
        <f t="shared" si="39"/>
        <v>14.405971889</v>
      </c>
      <c r="E48" s="10">
        <f t="shared" si="40"/>
        <v>10.398514155612901</v>
      </c>
      <c r="F48" s="7" t="s">
        <v>83</v>
      </c>
      <c r="G48" s="1">
        <v>7</v>
      </c>
      <c r="H48" s="9">
        <f t="shared" si="20"/>
        <v>14.405971889</v>
      </c>
      <c r="I48" s="9">
        <f t="shared" si="21"/>
        <v>287.55597188899998</v>
      </c>
      <c r="J48" s="9">
        <f t="shared" si="22"/>
        <v>0.10393780731891945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176.98406014125788</v>
      </c>
      <c r="P48" s="9">
        <f t="shared" si="25"/>
        <v>18.395335141482114</v>
      </c>
      <c r="Q48" s="12">
        <f t="shared" si="26"/>
        <v>4.4148804339557071</v>
      </c>
      <c r="R48" s="9">
        <f t="shared" si="27"/>
        <v>14.125500000000001</v>
      </c>
      <c r="S48" s="13">
        <f t="shared" si="28"/>
        <v>0.31254684322365273</v>
      </c>
      <c r="T48" s="2">
        <f t="shared" si="29"/>
        <v>0.43</v>
      </c>
      <c r="U48" s="14">
        <f t="shared" si="30"/>
        <v>0.13439514258617066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0.14999514258617064</v>
      </c>
      <c r="AR48" s="9">
        <f t="shared" si="35"/>
        <v>136.875</v>
      </c>
      <c r="AS48" s="1">
        <f t="shared" si="36"/>
        <v>0.24</v>
      </c>
      <c r="AT48" s="1">
        <f t="shared" si="37"/>
        <v>35168.25</v>
      </c>
      <c r="AU48" s="1">
        <f t="shared" si="38"/>
        <v>1161015799.4503005</v>
      </c>
    </row>
    <row r="49" spans="1:48" x14ac:dyDescent="0.15">
      <c r="C49" s="7">
        <v>7</v>
      </c>
      <c r="D49" s="7">
        <f t="shared" si="39"/>
        <v>16.347684635806399</v>
      </c>
      <c r="E49" s="10">
        <f t="shared" si="40"/>
        <v>14.405971889</v>
      </c>
      <c r="F49" s="7" t="s">
        <v>83</v>
      </c>
      <c r="G49" s="1">
        <v>8</v>
      </c>
      <c r="H49" s="9">
        <f t="shared" si="20"/>
        <v>16.347684635806399</v>
      </c>
      <c r="I49" s="9">
        <f t="shared" si="21"/>
        <v>289.49768463580637</v>
      </c>
      <c r="J49" s="9">
        <f t="shared" si="22"/>
        <v>0.13043840805497817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217.44497499977575</v>
      </c>
      <c r="P49" s="9">
        <f t="shared" si="25"/>
        <v>28.363176378525274</v>
      </c>
      <c r="Q49" s="12">
        <f t="shared" si="26"/>
        <v>6.807162330846066</v>
      </c>
      <c r="R49" s="9">
        <f t="shared" si="27"/>
        <v>14.125500000000001</v>
      </c>
      <c r="S49" s="13">
        <f t="shared" si="28"/>
        <v>0.4819059382567743</v>
      </c>
      <c r="T49" s="2">
        <f t="shared" si="29"/>
        <v>0.43</v>
      </c>
      <c r="U49" s="14">
        <f t="shared" si="30"/>
        <v>0.20721955345041296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0.22281955345041293</v>
      </c>
      <c r="AR49" s="9">
        <f t="shared" si="35"/>
        <v>136.875</v>
      </c>
      <c r="AS49" s="1">
        <f t="shared" si="36"/>
        <v>0.24</v>
      </c>
      <c r="AT49" s="1">
        <f t="shared" si="37"/>
        <v>35168.25</v>
      </c>
      <c r="AU49" s="1">
        <f t="shared" si="38"/>
        <v>1724702663.8464067</v>
      </c>
    </row>
    <row r="50" spans="1:48" x14ac:dyDescent="0.15">
      <c r="C50" s="7">
        <v>8</v>
      </c>
      <c r="D50" s="7">
        <f t="shared" si="39"/>
        <v>17.853895478064501</v>
      </c>
      <c r="E50" s="10">
        <f t="shared" si="40"/>
        <v>16.347684635806399</v>
      </c>
      <c r="F50" s="7" t="s">
        <v>83</v>
      </c>
      <c r="G50" s="1">
        <v>9</v>
      </c>
      <c r="H50" s="9">
        <f t="shared" si="20"/>
        <v>17.853895478064501</v>
      </c>
      <c r="I50" s="9">
        <f t="shared" si="21"/>
        <v>291.00389547806446</v>
      </c>
      <c r="J50" s="9">
        <f t="shared" si="22"/>
        <v>0.15524191734293513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247.93804862125046</v>
      </c>
      <c r="P50" s="9">
        <f t="shared" si="25"/>
        <v>38.490378050228799</v>
      </c>
      <c r="Q50" s="12">
        <f t="shared" si="26"/>
        <v>9.2376907320549115</v>
      </c>
      <c r="R50" s="9">
        <f t="shared" si="27"/>
        <v>14.125500000000001</v>
      </c>
      <c r="S50" s="13">
        <f t="shared" si="28"/>
        <v>0.65397265456478793</v>
      </c>
      <c r="T50" s="2">
        <f t="shared" si="29"/>
        <v>0.43</v>
      </c>
      <c r="U50" s="14">
        <f t="shared" si="30"/>
        <v>0.28120824146285878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0.29680824146285878</v>
      </c>
      <c r="AR50" s="9">
        <f t="shared" si="35"/>
        <v>136.875</v>
      </c>
      <c r="AS50" s="1">
        <f t="shared" si="36"/>
        <v>0.24</v>
      </c>
      <c r="AT50" s="1">
        <f t="shared" si="37"/>
        <v>35168.25</v>
      </c>
      <c r="AU50" s="1">
        <f t="shared" si="38"/>
        <v>2297401447.833354</v>
      </c>
    </row>
    <row r="51" spans="1:48" x14ac:dyDescent="0.15">
      <c r="C51" s="7">
        <v>9</v>
      </c>
      <c r="D51" s="7">
        <f t="shared" si="39"/>
        <v>13.1922671997</v>
      </c>
      <c r="E51" s="10">
        <f t="shared" si="40"/>
        <v>17.853895478064501</v>
      </c>
      <c r="F51" s="7" t="s">
        <v>83</v>
      </c>
      <c r="G51" s="1">
        <v>10</v>
      </c>
      <c r="H51" s="9">
        <f t="shared" si="20"/>
        <v>13.1922671997</v>
      </c>
      <c r="I51" s="9">
        <f t="shared" si="21"/>
        <v>286.34226719969996</v>
      </c>
      <c r="J51" s="9">
        <f t="shared" si="22"/>
        <v>9.0041430089318988E-2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268.30392057102165</v>
      </c>
      <c r="P51" s="9">
        <f t="shared" si="25"/>
        <v>24.15846870678584</v>
      </c>
      <c r="Q51" s="12">
        <f t="shared" si="26"/>
        <v>5.7980324896286017</v>
      </c>
      <c r="R51" s="9">
        <f t="shared" si="27"/>
        <v>14.125500000000001</v>
      </c>
      <c r="S51" s="13">
        <f t="shared" si="28"/>
        <v>0.41046564649949391</v>
      </c>
      <c r="T51" s="2">
        <f t="shared" si="29"/>
        <v>0.43</v>
      </c>
      <c r="U51" s="14">
        <f t="shared" si="30"/>
        <v>0.17650022799478238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0.19210022799478238</v>
      </c>
      <c r="AR51" s="9">
        <f t="shared" si="35"/>
        <v>136.875</v>
      </c>
      <c r="AS51" s="1">
        <f t="shared" si="36"/>
        <v>0.24</v>
      </c>
      <c r="AT51" s="1">
        <f t="shared" si="37"/>
        <v>35168.25</v>
      </c>
      <c r="AU51" s="1">
        <f t="shared" si="38"/>
        <v>1486924149.2391531</v>
      </c>
    </row>
    <row r="52" spans="1:48" x14ac:dyDescent="0.15">
      <c r="C52" s="7">
        <v>10</v>
      </c>
      <c r="D52" s="7">
        <f t="shared" si="39"/>
        <v>5.3320876282903198</v>
      </c>
      <c r="E52" s="10">
        <f t="shared" si="40"/>
        <v>13.1922671997</v>
      </c>
      <c r="F52" s="7" t="s">
        <v>83</v>
      </c>
      <c r="G52" s="1">
        <v>11</v>
      </c>
      <c r="H52" s="9">
        <f t="shared" si="20"/>
        <v>5.3320876282903198</v>
      </c>
      <c r="I52" s="9">
        <f t="shared" si="21"/>
        <v>278.48208762829029</v>
      </c>
      <c r="J52" s="9">
        <f t="shared" si="22"/>
        <v>3.4484280250375303E-2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231.93817927102401</v>
      </c>
      <c r="O52" s="9">
        <f t="shared" si="41"/>
        <v>71.063522593211758</v>
      </c>
      <c r="P52" s="9">
        <f t="shared" si="25"/>
        <v>2.4505744286831912</v>
      </c>
      <c r="Q52" s="12">
        <f t="shared" si="26"/>
        <v>0.58813786288396586</v>
      </c>
      <c r="R52" s="9">
        <f t="shared" si="27"/>
        <v>14.125500000000001</v>
      </c>
      <c r="S52" s="13">
        <f t="shared" si="28"/>
        <v>4.1636604926124088E-2</v>
      </c>
      <c r="T52" s="2">
        <f t="shared" si="29"/>
        <v>0.43</v>
      </c>
      <c r="U52" s="14">
        <f t="shared" si="30"/>
        <v>1.7903740118233358E-2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2.6323740118233359E-2</v>
      </c>
      <c r="AR52" s="9">
        <f t="shared" si="35"/>
        <v>136.875</v>
      </c>
      <c r="AS52" s="1">
        <f t="shared" si="36"/>
        <v>0.24</v>
      </c>
      <c r="AT52" s="1">
        <f t="shared" si="37"/>
        <v>35168.25</v>
      </c>
      <c r="AU52" s="1">
        <f t="shared" si="38"/>
        <v>203755119.33884752</v>
      </c>
    </row>
    <row r="53" spans="1:48" x14ac:dyDescent="0.15">
      <c r="C53" s="7">
        <v>11</v>
      </c>
      <c r="D53" s="7">
        <f t="shared" si="39"/>
        <v>4.4256424219666703</v>
      </c>
      <c r="E53" s="10">
        <f t="shared" si="40"/>
        <v>5.3320876282903198</v>
      </c>
      <c r="F53" s="7" t="s">
        <v>85</v>
      </c>
      <c r="G53" s="1">
        <v>12</v>
      </c>
      <c r="H53" s="9">
        <f t="shared" si="20"/>
        <v>4.4256424219666703</v>
      </c>
      <c r="I53" s="9">
        <f t="shared" si="21"/>
        <v>277.57564242196662</v>
      </c>
      <c r="J53" s="9">
        <f t="shared" si="22"/>
        <v>3.0763427200707599E-2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127.46919816452855</v>
      </c>
      <c r="P53" s="9">
        <f t="shared" si="25"/>
        <v>3.9213893980670447</v>
      </c>
      <c r="Q53" s="12">
        <f t="shared" si="26"/>
        <v>0.94113345553609074</v>
      </c>
      <c r="R53" s="9">
        <f t="shared" si="27"/>
        <v>14.125500000000001</v>
      </c>
      <c r="S53" s="13">
        <f t="shared" si="28"/>
        <v>6.6626558743838493E-2</v>
      </c>
      <c r="T53" s="2">
        <f t="shared" si="29"/>
        <v>0.43</v>
      </c>
      <c r="U53" s="14">
        <f t="shared" si="30"/>
        <v>2.8649420259850553E-2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3.706942025985055E-2</v>
      </c>
      <c r="AR53" s="9">
        <f t="shared" si="35"/>
        <v>136.875</v>
      </c>
      <c r="AS53" s="1">
        <f t="shared" si="36"/>
        <v>0.24</v>
      </c>
      <c r="AT53" s="1">
        <f t="shared" si="37"/>
        <v>35168.25</v>
      </c>
      <c r="AU53" s="1">
        <f t="shared" si="38"/>
        <v>286930508.92247766</v>
      </c>
      <c r="AV53" s="1">
        <f>SUM(AU42:AU53)</f>
        <v>8849105578.9035683</v>
      </c>
    </row>
    <row r="54" spans="1:48" x14ac:dyDescent="0.15">
      <c r="C54" s="7">
        <v>12</v>
      </c>
      <c r="D54" s="7">
        <f t="shared" si="39"/>
        <v>2.7573761751612902</v>
      </c>
      <c r="E54" s="10">
        <f t="shared" si="40"/>
        <v>4.4256424219666703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1.9923650516451601</v>
      </c>
      <c r="E58" s="7"/>
      <c r="F58" s="7"/>
      <c r="G58" s="1">
        <v>1</v>
      </c>
      <c r="H58" s="9">
        <f t="shared" ref="H58:H69" si="42">E59</f>
        <v>1.9923650516451601</v>
      </c>
      <c r="I58" s="9">
        <f t="shared" ref="I58:I69" si="43">H58+273.15</f>
        <v>275.14236505164513</v>
      </c>
      <c r="J58" s="9">
        <f t="shared" ref="J58:J69" si="44">EXP(($C$15*(I58-$C$13))/($C$16*I58*$C$13))</f>
        <v>2.2558398497360816E-2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2.250576223420031E-3</v>
      </c>
      <c r="Q58" s="12">
        <f t="shared" ref="Q58:Q69" si="48">P58*$B$60</f>
        <v>4.2760948244980587E-4</v>
      </c>
      <c r="R58" s="9">
        <f t="shared" ref="R58:R69" si="49">L58*$B$60</f>
        <v>1.8955666666666669E-2</v>
      </c>
      <c r="S58" s="13">
        <f t="shared" ref="S58:S69" si="50">Q58/R58</f>
        <v>2.2558398497360816E-2</v>
      </c>
      <c r="T58" s="2">
        <f t="shared" ref="T58:T69" si="51">$B$59/100</f>
        <v>0.01</v>
      </c>
      <c r="U58" s="14">
        <f t="shared" ref="U58:U69" si="52">S58*T58</f>
        <v>2.2558398497360817E-4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1.2225583984973608E-2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7712</v>
      </c>
      <c r="AU58" s="1">
        <f t="shared" ref="AU58:AU69" si="59">AT58*10000*AS58*0.67*AR58*AQ58</f>
        <v>1197431.0077219743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-0.87760059764516096</v>
      </c>
      <c r="E59" s="10">
        <f t="shared" ref="E59:E70" si="61">D58</f>
        <v>1.9923650516451601</v>
      </c>
      <c r="F59" s="7" t="s">
        <v>83</v>
      </c>
      <c r="G59" s="1">
        <v>2</v>
      </c>
      <c r="H59" s="9">
        <f t="shared" si="42"/>
        <v>-0.87760059764516096</v>
      </c>
      <c r="I59" s="9">
        <f t="shared" si="43"/>
        <v>272.27239940235484</v>
      </c>
      <c r="J59" s="9">
        <f t="shared" si="44"/>
        <v>1.5534883915766327E-2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0.1972827571099133</v>
      </c>
      <c r="P59" s="9">
        <f t="shared" si="47"/>
        <v>3.0647647302848272E-3</v>
      </c>
      <c r="Q59" s="12">
        <f t="shared" si="48"/>
        <v>5.8230529875411712E-4</v>
      </c>
      <c r="R59" s="9">
        <f t="shared" si="49"/>
        <v>1.8955666666666669E-2</v>
      </c>
      <c r="S59" s="13">
        <f t="shared" si="50"/>
        <v>3.0719325729550551E-2</v>
      </c>
      <c r="T59" s="2">
        <f t="shared" si="51"/>
        <v>0.01</v>
      </c>
      <c r="U59" s="14">
        <f t="shared" si="52"/>
        <v>3.0719325729550552E-4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1.2307193257295505E-2</v>
      </c>
      <c r="AR59" s="9">
        <f t="shared" si="56"/>
        <v>9.9766666666666666</v>
      </c>
      <c r="AS59" s="1">
        <f t="shared" si="57"/>
        <v>0.19</v>
      </c>
      <c r="AT59" s="1">
        <f t="shared" si="58"/>
        <v>7712</v>
      </c>
      <c r="AU59" s="1">
        <f t="shared" si="59"/>
        <v>1205424.2024287446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-0.41449213950000002</v>
      </c>
      <c r="E60" s="10">
        <f t="shared" si="61"/>
        <v>-0.87760059764516096</v>
      </c>
      <c r="F60" s="7" t="s">
        <v>83</v>
      </c>
      <c r="G60" s="1">
        <v>3</v>
      </c>
      <c r="H60" s="9">
        <f t="shared" si="42"/>
        <v>-0.41449213950000002</v>
      </c>
      <c r="I60" s="9">
        <f t="shared" si="43"/>
        <v>272.73550786049998</v>
      </c>
      <c r="J60" s="9">
        <f t="shared" si="44"/>
        <v>1.6507437951351477E-2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0.29398465904629512</v>
      </c>
      <c r="P60" s="9">
        <f t="shared" si="47"/>
        <v>4.8529335178559363E-3</v>
      </c>
      <c r="Q60" s="12">
        <f t="shared" si="48"/>
        <v>9.2205736839262792E-4</v>
      </c>
      <c r="R60" s="9">
        <f t="shared" si="49"/>
        <v>1.8955666666666669E-2</v>
      </c>
      <c r="S60" s="13">
        <f t="shared" si="50"/>
        <v>4.864283512718947E-2</v>
      </c>
      <c r="T60" s="2">
        <f t="shared" si="51"/>
        <v>0.01</v>
      </c>
      <c r="U60" s="14">
        <f t="shared" si="52"/>
        <v>4.8642835127189472E-4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1.2486428351271894E-2</v>
      </c>
      <c r="AR60" s="9">
        <f t="shared" si="56"/>
        <v>9.9766666666666666</v>
      </c>
      <c r="AS60" s="1">
        <f t="shared" si="57"/>
        <v>0.19</v>
      </c>
      <c r="AT60" s="1">
        <f t="shared" si="58"/>
        <v>7712</v>
      </c>
      <c r="AU60" s="1">
        <f t="shared" si="59"/>
        <v>1222979.3277677943</v>
      </c>
    </row>
    <row r="61" spans="1:48" x14ac:dyDescent="0.15">
      <c r="C61" s="7">
        <v>3</v>
      </c>
      <c r="D61" s="7">
        <f t="shared" si="60"/>
        <v>3.3991194875806499</v>
      </c>
      <c r="E61" s="10">
        <f t="shared" si="61"/>
        <v>-0.41449213950000002</v>
      </c>
      <c r="F61" s="7" t="s">
        <v>83</v>
      </c>
      <c r="G61" s="1">
        <v>4</v>
      </c>
      <c r="H61" s="9">
        <f t="shared" si="42"/>
        <v>3.3991194875806499</v>
      </c>
      <c r="I61" s="9">
        <f t="shared" si="43"/>
        <v>276.54911948758064</v>
      </c>
      <c r="J61" s="9">
        <f t="shared" si="44"/>
        <v>2.700766241132679E-2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0.38889839219510586</v>
      </c>
      <c r="P61" s="9">
        <f t="shared" si="47"/>
        <v>1.0503236488713184E-2</v>
      </c>
      <c r="Q61" s="12">
        <f t="shared" si="48"/>
        <v>1.9956149328555048E-3</v>
      </c>
      <c r="R61" s="9">
        <f t="shared" si="49"/>
        <v>1.8955666666666669E-2</v>
      </c>
      <c r="S61" s="13">
        <f t="shared" si="50"/>
        <v>0.10527801358549797</v>
      </c>
      <c r="T61" s="2">
        <f t="shared" si="51"/>
        <v>0.01</v>
      </c>
      <c r="U61" s="14">
        <f t="shared" si="52"/>
        <v>1.0527801358549797E-3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1.305278013585498E-2</v>
      </c>
      <c r="AR61" s="9">
        <f t="shared" si="56"/>
        <v>9.9766666666666666</v>
      </c>
      <c r="AS61" s="1">
        <f t="shared" si="57"/>
        <v>0.19</v>
      </c>
      <c r="AT61" s="1">
        <f t="shared" si="58"/>
        <v>7712</v>
      </c>
      <c r="AU61" s="1">
        <f t="shared" si="59"/>
        <v>1278450.476546617</v>
      </c>
    </row>
    <row r="62" spans="1:48" x14ac:dyDescent="0.15">
      <c r="C62" s="7">
        <v>4</v>
      </c>
      <c r="D62" s="7">
        <f t="shared" si="60"/>
        <v>5.9660355187333298</v>
      </c>
      <c r="E62" s="10">
        <f t="shared" si="61"/>
        <v>3.3991194875806499</v>
      </c>
      <c r="F62" s="7" t="s">
        <v>83</v>
      </c>
      <c r="G62" s="1">
        <v>5</v>
      </c>
      <c r="H62" s="9">
        <f t="shared" si="42"/>
        <v>5.9660355187333298</v>
      </c>
      <c r="I62" s="9">
        <f t="shared" si="43"/>
        <v>279.11603551873333</v>
      </c>
      <c r="J62" s="9">
        <f t="shared" si="44"/>
        <v>3.7334423508831108E-2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0.35947539792107297</v>
      </c>
      <c r="O62" s="9">
        <f t="shared" si="62"/>
        <v>0.11868642445198635</v>
      </c>
      <c r="P62" s="9">
        <f t="shared" si="47"/>
        <v>4.4310892352393463E-3</v>
      </c>
      <c r="Q62" s="12">
        <f t="shared" si="48"/>
        <v>8.4190695469547579E-4</v>
      </c>
      <c r="R62" s="9">
        <f t="shared" si="49"/>
        <v>1.8955666666666669E-2</v>
      </c>
      <c r="S62" s="13">
        <f t="shared" si="50"/>
        <v>4.4414526246969718E-2</v>
      </c>
      <c r="T62" s="2">
        <f t="shared" si="51"/>
        <v>0.01</v>
      </c>
      <c r="U62" s="14">
        <f t="shared" si="52"/>
        <v>4.4414526246969719E-4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1.2444145262469697E-2</v>
      </c>
      <c r="AR62" s="9">
        <f t="shared" si="56"/>
        <v>9.9766666666666666</v>
      </c>
      <c r="AS62" s="1">
        <f t="shared" si="57"/>
        <v>0.19</v>
      </c>
      <c r="AT62" s="1">
        <f t="shared" si="58"/>
        <v>7712</v>
      </c>
      <c r="AU62" s="1">
        <f t="shared" si="59"/>
        <v>1218837.9238318971</v>
      </c>
    </row>
    <row r="63" spans="1:48" x14ac:dyDescent="0.15">
      <c r="C63" s="7">
        <v>5</v>
      </c>
      <c r="D63" s="7">
        <f t="shared" si="60"/>
        <v>10.398514155612901</v>
      </c>
      <c r="E63" s="10">
        <f t="shared" si="61"/>
        <v>5.9660355187333298</v>
      </c>
      <c r="F63" s="7" t="s">
        <v>85</v>
      </c>
      <c r="G63" s="1">
        <v>6</v>
      </c>
      <c r="H63" s="9">
        <f t="shared" si="42"/>
        <v>10.398514155612901</v>
      </c>
      <c r="I63" s="9">
        <f t="shared" si="43"/>
        <v>283.54851415561291</v>
      </c>
      <c r="J63" s="9">
        <f t="shared" si="44"/>
        <v>6.4407772000041844E-2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0.21402200188341367</v>
      </c>
      <c r="P63" s="9">
        <f t="shared" si="47"/>
        <v>1.3784680300299433E-2</v>
      </c>
      <c r="Q63" s="12">
        <f t="shared" si="48"/>
        <v>2.6190892570568925E-3</v>
      </c>
      <c r="R63" s="9">
        <f t="shared" si="49"/>
        <v>1.8955666666666669E-2</v>
      </c>
      <c r="S63" s="13">
        <f t="shared" si="50"/>
        <v>0.138169197797856</v>
      </c>
      <c r="T63" s="2">
        <f t="shared" si="51"/>
        <v>0.01</v>
      </c>
      <c r="U63" s="14">
        <f t="shared" si="52"/>
        <v>1.3816919779785599E-3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1.338169197797856E-2</v>
      </c>
      <c r="AR63" s="9">
        <f t="shared" si="56"/>
        <v>9.9766666666666666</v>
      </c>
      <c r="AS63" s="1">
        <f t="shared" si="57"/>
        <v>0.19</v>
      </c>
      <c r="AT63" s="1">
        <f t="shared" si="58"/>
        <v>7712</v>
      </c>
      <c r="AU63" s="1">
        <f t="shared" si="59"/>
        <v>1310665.6442678324</v>
      </c>
    </row>
    <row r="64" spans="1:48" x14ac:dyDescent="0.15">
      <c r="C64" s="7">
        <v>6</v>
      </c>
      <c r="D64" s="7">
        <f t="shared" si="60"/>
        <v>14.405971889</v>
      </c>
      <c r="E64" s="10">
        <f t="shared" si="61"/>
        <v>10.398514155612901</v>
      </c>
      <c r="F64" s="7" t="s">
        <v>83</v>
      </c>
      <c r="G64" s="1">
        <v>7</v>
      </c>
      <c r="H64" s="9">
        <f t="shared" si="42"/>
        <v>14.405971889</v>
      </c>
      <c r="I64" s="9">
        <f t="shared" si="43"/>
        <v>287.55597188899998</v>
      </c>
      <c r="J64" s="9">
        <f t="shared" si="44"/>
        <v>0.10393780731891945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0.30000398824978092</v>
      </c>
      <c r="P64" s="9">
        <f t="shared" si="47"/>
        <v>3.1181756725613106E-2</v>
      </c>
      <c r="Q64" s="12">
        <f t="shared" si="48"/>
        <v>5.92453377786649E-3</v>
      </c>
      <c r="R64" s="9">
        <f t="shared" si="49"/>
        <v>1.8955666666666669E-2</v>
      </c>
      <c r="S64" s="13">
        <f t="shared" si="50"/>
        <v>0.31254684322365289</v>
      </c>
      <c r="T64" s="2">
        <f t="shared" si="51"/>
        <v>0.01</v>
      </c>
      <c r="U64" s="14">
        <f t="shared" si="52"/>
        <v>3.1254684322365289E-3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2.322546843223653E-2</v>
      </c>
      <c r="AR64" s="9">
        <f t="shared" si="56"/>
        <v>9.9766666666666666</v>
      </c>
      <c r="AS64" s="1">
        <f t="shared" si="57"/>
        <v>0.19</v>
      </c>
      <c r="AT64" s="1">
        <f t="shared" si="58"/>
        <v>7712</v>
      </c>
      <c r="AU64" s="1">
        <f t="shared" si="59"/>
        <v>2274811.2567718728</v>
      </c>
    </row>
    <row r="65" spans="1:48" x14ac:dyDescent="0.15">
      <c r="C65" s="7">
        <v>7</v>
      </c>
      <c r="D65" s="7">
        <f t="shared" si="60"/>
        <v>16.347684635806399</v>
      </c>
      <c r="E65" s="10">
        <f t="shared" si="61"/>
        <v>14.405971889</v>
      </c>
      <c r="F65" s="7" t="s">
        <v>83</v>
      </c>
      <c r="G65" s="1">
        <v>8</v>
      </c>
      <c r="H65" s="9">
        <f t="shared" si="42"/>
        <v>16.347684635806399</v>
      </c>
      <c r="I65" s="9">
        <f t="shared" si="43"/>
        <v>289.49768463580637</v>
      </c>
      <c r="J65" s="9">
        <f t="shared" si="44"/>
        <v>0.13043840805497817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0.36858889819083446</v>
      </c>
      <c r="P65" s="9">
        <f t="shared" si="47"/>
        <v>4.8078149106750866E-2</v>
      </c>
      <c r="Q65" s="12">
        <f t="shared" si="48"/>
        <v>9.134848330282665E-3</v>
      </c>
      <c r="R65" s="9">
        <f t="shared" si="49"/>
        <v>1.8955666666666669E-2</v>
      </c>
      <c r="S65" s="13">
        <f t="shared" si="50"/>
        <v>0.48190593825677441</v>
      </c>
      <c r="T65" s="2">
        <f t="shared" si="51"/>
        <v>0.01</v>
      </c>
      <c r="U65" s="14">
        <f t="shared" si="52"/>
        <v>4.8190593825677445E-3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2.4919059382567745E-2</v>
      </c>
      <c r="AR65" s="9">
        <f t="shared" si="56"/>
        <v>9.9766666666666666</v>
      </c>
      <c r="AS65" s="1">
        <f t="shared" si="57"/>
        <v>0.19</v>
      </c>
      <c r="AT65" s="1">
        <f t="shared" si="58"/>
        <v>7712</v>
      </c>
      <c r="AU65" s="1">
        <f t="shared" si="59"/>
        <v>2440689.4938210375</v>
      </c>
    </row>
    <row r="66" spans="1:48" x14ac:dyDescent="0.15">
      <c r="C66" s="7">
        <v>8</v>
      </c>
      <c r="D66" s="7">
        <f t="shared" si="60"/>
        <v>17.853895478064501</v>
      </c>
      <c r="E66" s="10">
        <f t="shared" si="61"/>
        <v>16.347684635806399</v>
      </c>
      <c r="F66" s="7" t="s">
        <v>83</v>
      </c>
      <c r="G66" s="1">
        <v>9</v>
      </c>
      <c r="H66" s="9">
        <f t="shared" si="42"/>
        <v>17.853895478064501</v>
      </c>
      <c r="I66" s="9">
        <f t="shared" si="43"/>
        <v>291.00389547806446</v>
      </c>
      <c r="J66" s="9">
        <f t="shared" si="44"/>
        <v>0.15524191734293513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0.42027741575075028</v>
      </c>
      <c r="P66" s="9">
        <f t="shared" si="47"/>
        <v>6.5244671837080354E-2</v>
      </c>
      <c r="Q66" s="12">
        <f t="shared" si="48"/>
        <v>1.2396487649045267E-2</v>
      </c>
      <c r="R66" s="9">
        <f t="shared" si="49"/>
        <v>1.8955666666666669E-2</v>
      </c>
      <c r="S66" s="13">
        <f t="shared" si="50"/>
        <v>0.65397265456478793</v>
      </c>
      <c r="T66" s="2">
        <f t="shared" si="51"/>
        <v>0.01</v>
      </c>
      <c r="U66" s="14">
        <f t="shared" si="52"/>
        <v>6.5397265456478794E-3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2.663972654564788E-2</v>
      </c>
      <c r="AR66" s="9">
        <f t="shared" si="56"/>
        <v>9.9766666666666666</v>
      </c>
      <c r="AS66" s="1">
        <f t="shared" si="57"/>
        <v>0.19</v>
      </c>
      <c r="AT66" s="1">
        <f t="shared" si="58"/>
        <v>7712</v>
      </c>
      <c r="AU66" s="1">
        <f t="shared" si="59"/>
        <v>2609219.7020772286</v>
      </c>
    </row>
    <row r="67" spans="1:48" x14ac:dyDescent="0.15">
      <c r="C67" s="7">
        <v>9</v>
      </c>
      <c r="D67" s="7">
        <f t="shared" si="60"/>
        <v>13.1922671997</v>
      </c>
      <c r="E67" s="10">
        <f t="shared" si="61"/>
        <v>17.853895478064501</v>
      </c>
      <c r="F67" s="7" t="s">
        <v>83</v>
      </c>
      <c r="G67" s="1">
        <v>10</v>
      </c>
      <c r="H67" s="9">
        <f t="shared" si="42"/>
        <v>13.1922671997</v>
      </c>
      <c r="I67" s="9">
        <f t="shared" si="43"/>
        <v>286.34226719969996</v>
      </c>
      <c r="J67" s="9">
        <f t="shared" si="44"/>
        <v>9.0041430089318988E-2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0.45479941058033657</v>
      </c>
      <c r="P67" s="9">
        <f t="shared" si="47"/>
        <v>4.095078933243286E-2</v>
      </c>
      <c r="Q67" s="12">
        <f t="shared" si="48"/>
        <v>7.7806499731622432E-3</v>
      </c>
      <c r="R67" s="9">
        <f t="shared" si="49"/>
        <v>1.8955666666666669E-2</v>
      </c>
      <c r="S67" s="13">
        <f t="shared" si="50"/>
        <v>0.41046564649949402</v>
      </c>
      <c r="T67" s="2">
        <f t="shared" si="51"/>
        <v>0.01</v>
      </c>
      <c r="U67" s="14">
        <f t="shared" si="52"/>
        <v>4.1046564649949401E-3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2.420465646499494E-2</v>
      </c>
      <c r="AR67" s="9">
        <f t="shared" si="56"/>
        <v>9.9766666666666666</v>
      </c>
      <c r="AS67" s="1">
        <f t="shared" si="57"/>
        <v>0.19</v>
      </c>
      <c r="AT67" s="1">
        <f t="shared" si="58"/>
        <v>7712</v>
      </c>
      <c r="AU67" s="1">
        <f t="shared" si="59"/>
        <v>2370717.5230292822</v>
      </c>
    </row>
    <row r="68" spans="1:48" x14ac:dyDescent="0.15">
      <c r="C68" s="7">
        <v>10</v>
      </c>
      <c r="D68" s="7">
        <f t="shared" si="60"/>
        <v>5.3320876282903198</v>
      </c>
      <c r="E68" s="10">
        <f t="shared" si="61"/>
        <v>13.1922671997</v>
      </c>
      <c r="F68" s="7" t="s">
        <v>83</v>
      </c>
      <c r="G68" s="1">
        <v>11</v>
      </c>
      <c r="H68" s="9">
        <f t="shared" si="42"/>
        <v>5.3320876282903198</v>
      </c>
      <c r="I68" s="9">
        <f t="shared" si="43"/>
        <v>278.48208762829029</v>
      </c>
      <c r="J68" s="9">
        <f t="shared" si="44"/>
        <v>3.4484280250375303E-2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0.39315619018550857</v>
      </c>
      <c r="O68" s="9">
        <f t="shared" si="62"/>
        <v>0.12045909772906177</v>
      </c>
      <c r="P68" s="9">
        <f t="shared" si="47"/>
        <v>4.1539452847963133E-3</v>
      </c>
      <c r="Q68" s="12">
        <f t="shared" si="48"/>
        <v>7.8924960411129951E-4</v>
      </c>
      <c r="R68" s="9">
        <f t="shared" si="49"/>
        <v>1.8955666666666669E-2</v>
      </c>
      <c r="S68" s="13">
        <f t="shared" si="50"/>
        <v>4.1636604926124081E-2</v>
      </c>
      <c r="T68" s="2">
        <f t="shared" si="51"/>
        <v>0.01</v>
      </c>
      <c r="U68" s="14">
        <f t="shared" si="52"/>
        <v>4.163660492612408E-4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1.2416366049261241E-2</v>
      </c>
      <c r="AR68" s="9">
        <f t="shared" si="56"/>
        <v>9.9766666666666666</v>
      </c>
      <c r="AS68" s="1">
        <f t="shared" si="57"/>
        <v>0.19</v>
      </c>
      <c r="AT68" s="1">
        <f t="shared" si="58"/>
        <v>7712</v>
      </c>
      <c r="AU68" s="1">
        <f t="shared" si="59"/>
        <v>1216117.0974642725</v>
      </c>
    </row>
    <row r="69" spans="1:48" x14ac:dyDescent="0.15">
      <c r="C69" s="7">
        <v>11</v>
      </c>
      <c r="D69" s="7">
        <f t="shared" si="60"/>
        <v>4.4256424219666703</v>
      </c>
      <c r="E69" s="10">
        <f t="shared" si="61"/>
        <v>5.3320876282903198</v>
      </c>
      <c r="F69" s="7" t="s">
        <v>85</v>
      </c>
      <c r="G69" s="1">
        <v>12</v>
      </c>
      <c r="H69" s="9">
        <f t="shared" si="42"/>
        <v>4.4256424219666703</v>
      </c>
      <c r="I69" s="9">
        <f t="shared" si="43"/>
        <v>277.57564242196662</v>
      </c>
      <c r="J69" s="9">
        <f t="shared" si="44"/>
        <v>3.0763427200707599E-2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0.21607181911093212</v>
      </c>
      <c r="P69" s="9">
        <f t="shared" si="47"/>
        <v>6.6471096773436213E-3</v>
      </c>
      <c r="Q69" s="12">
        <f t="shared" si="48"/>
        <v>1.262950838695288E-3</v>
      </c>
      <c r="R69" s="9">
        <f t="shared" si="49"/>
        <v>1.8955666666666669E-2</v>
      </c>
      <c r="S69" s="13">
        <f t="shared" si="50"/>
        <v>6.6626558743838493E-2</v>
      </c>
      <c r="T69" s="2">
        <f t="shared" si="51"/>
        <v>0.01</v>
      </c>
      <c r="U69" s="14">
        <f t="shared" si="52"/>
        <v>6.6626558743838491E-4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1.2666265587438386E-2</v>
      </c>
      <c r="AR69" s="9">
        <f t="shared" si="56"/>
        <v>9.9766666666666666</v>
      </c>
      <c r="AS69" s="1">
        <f t="shared" si="57"/>
        <v>0.19</v>
      </c>
      <c r="AT69" s="1">
        <f t="shared" si="58"/>
        <v>7712</v>
      </c>
      <c r="AU69" s="1">
        <f t="shared" si="59"/>
        <v>1240593.4297357211</v>
      </c>
      <c r="AV69" s="1">
        <f>SUM(AU58:AU69)</f>
        <v>19585937.085464269</v>
      </c>
    </row>
    <row r="70" spans="1:48" x14ac:dyDescent="0.15">
      <c r="C70" s="7">
        <v>12</v>
      </c>
      <c r="D70" s="7">
        <f t="shared" si="60"/>
        <v>2.7573761751612902</v>
      </c>
      <c r="E70" s="10">
        <f t="shared" si="61"/>
        <v>4.4256424219666703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1.9923650516451601</v>
      </c>
      <c r="E73" s="7"/>
      <c r="F73" s="7"/>
      <c r="G73" s="1">
        <v>1</v>
      </c>
      <c r="H73" s="9">
        <f t="shared" ref="H73:H84" si="63">E74</f>
        <v>1.9923650516451601</v>
      </c>
      <c r="I73" s="9">
        <f t="shared" ref="I73:I84" si="64">H73+273.15</f>
        <v>275.14236505164513</v>
      </c>
      <c r="J73" s="9">
        <f t="shared" ref="J73:J84" si="65">EXP(($C$15*(I73-$C$13))/($C$16*I73*$C$13))</f>
        <v>2.2558398497360816E-2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2.4701446354610098E-3</v>
      </c>
      <c r="Q73" s="12">
        <f t="shared" ref="Q73:Q84" si="69">P73*$B$75</f>
        <v>4.4462603438298175E-4</v>
      </c>
      <c r="R73" s="9">
        <f t="shared" ref="R73:R84" si="70">L73*$B$75</f>
        <v>1.9710000000000002E-2</v>
      </c>
      <c r="S73" s="13">
        <f t="shared" ref="S73:S84" si="71">Q73/R73</f>
        <v>2.2558398497360816E-2</v>
      </c>
      <c r="T73" s="2">
        <f t="shared" ref="T73:T84" si="72">$B$74/100</f>
        <v>0.01</v>
      </c>
      <c r="U73" s="14">
        <f t="shared" ref="U73:U84" si="73">S73*T73</f>
        <v>2.2558398497360817E-4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1.2825583984973608E-2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1023.9166666666666</v>
      </c>
      <c r="AU73" s="1">
        <f t="shared" ref="AU73:AU84" si="80">AT73*10000*AS73*0.67*AR73*AQ73</f>
        <v>173421.5997421589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-0.87760059764516096</v>
      </c>
      <c r="E74" s="10">
        <f t="shared" ref="E74:E85" si="82">D73</f>
        <v>1.9923650516451601</v>
      </c>
      <c r="F74" s="7" t="s">
        <v>83</v>
      </c>
      <c r="G74" s="1">
        <v>2</v>
      </c>
      <c r="H74" s="9">
        <f t="shared" si="63"/>
        <v>-0.87760059764516096</v>
      </c>
      <c r="I74" s="9">
        <f t="shared" si="64"/>
        <v>272.27239940235484</v>
      </c>
      <c r="J74" s="9">
        <f t="shared" si="65"/>
        <v>1.5534883915766327E-2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0.21652985536453903</v>
      </c>
      <c r="P74" s="9">
        <f t="shared" si="68"/>
        <v>3.3637661673857865E-3</v>
      </c>
      <c r="Q74" s="12">
        <f t="shared" si="69"/>
        <v>6.0547791012944153E-4</v>
      </c>
      <c r="R74" s="9">
        <f t="shared" si="70"/>
        <v>1.9710000000000002E-2</v>
      </c>
      <c r="S74" s="13">
        <f t="shared" si="71"/>
        <v>3.0719325729550558E-2</v>
      </c>
      <c r="T74" s="2">
        <f t="shared" si="72"/>
        <v>0.01</v>
      </c>
      <c r="U74" s="14">
        <f t="shared" si="73"/>
        <v>3.0719325729550558E-4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1.2907193257295505E-2</v>
      </c>
      <c r="AR74" s="9">
        <f t="shared" si="77"/>
        <v>10.950000000000001</v>
      </c>
      <c r="AS74" s="1">
        <f t="shared" si="78"/>
        <v>0.18</v>
      </c>
      <c r="AT74" s="1">
        <f t="shared" si="79"/>
        <v>1023.9166666666666</v>
      </c>
      <c r="AU74" s="1">
        <f t="shared" si="80"/>
        <v>174525.08248231627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-0.41449213950000002</v>
      </c>
      <c r="E75" s="10">
        <f t="shared" si="82"/>
        <v>-0.87760059764516096</v>
      </c>
      <c r="F75" s="7" t="s">
        <v>83</v>
      </c>
      <c r="G75" s="1">
        <v>3</v>
      </c>
      <c r="H75" s="9">
        <f t="shared" si="63"/>
        <v>-0.41449213950000002</v>
      </c>
      <c r="I75" s="9">
        <f t="shared" si="64"/>
        <v>272.73550786049998</v>
      </c>
      <c r="J75" s="9">
        <f t="shared" si="65"/>
        <v>1.6507437951351477E-2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0.32266608919715328</v>
      </c>
      <c r="P75" s="9">
        <f t="shared" si="68"/>
        <v>5.3263904464272488E-3</v>
      </c>
      <c r="Q75" s="12">
        <f t="shared" si="69"/>
        <v>9.5875028035690476E-4</v>
      </c>
      <c r="R75" s="9">
        <f t="shared" si="70"/>
        <v>1.9710000000000002E-2</v>
      </c>
      <c r="S75" s="13">
        <f t="shared" si="71"/>
        <v>4.8642835127189483E-2</v>
      </c>
      <c r="T75" s="2">
        <f t="shared" si="72"/>
        <v>0.01</v>
      </c>
      <c r="U75" s="14">
        <f t="shared" si="73"/>
        <v>4.8642835127189483E-4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1.3086428351271894E-2</v>
      </c>
      <c r="AR75" s="9">
        <f t="shared" si="77"/>
        <v>10.950000000000001</v>
      </c>
      <c r="AS75" s="1">
        <f t="shared" si="78"/>
        <v>0.18</v>
      </c>
      <c r="AT75" s="1">
        <f t="shared" si="79"/>
        <v>1023.9166666666666</v>
      </c>
      <c r="AU75" s="1">
        <f t="shared" si="80"/>
        <v>176948.6163162328</v>
      </c>
    </row>
    <row r="76" spans="1:48" x14ac:dyDescent="0.15">
      <c r="C76" s="7">
        <v>3</v>
      </c>
      <c r="D76" s="7">
        <f t="shared" si="81"/>
        <v>3.3991194875806499</v>
      </c>
      <c r="E76" s="10">
        <f t="shared" si="82"/>
        <v>-0.41449213950000002</v>
      </c>
      <c r="F76" s="7" t="s">
        <v>83</v>
      </c>
      <c r="G76" s="1">
        <v>4</v>
      </c>
      <c r="H76" s="9">
        <f t="shared" si="63"/>
        <v>3.3991194875806499</v>
      </c>
      <c r="I76" s="9">
        <f t="shared" si="64"/>
        <v>276.54911948758064</v>
      </c>
      <c r="J76" s="9">
        <f t="shared" si="65"/>
        <v>2.700766241132679E-2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0.42683969875072603</v>
      </c>
      <c r="P76" s="9">
        <f t="shared" si="68"/>
        <v>1.1527942487612033E-2</v>
      </c>
      <c r="Q76" s="12">
        <f t="shared" si="69"/>
        <v>2.075029647770166E-3</v>
      </c>
      <c r="R76" s="9">
        <f t="shared" si="70"/>
        <v>1.9710000000000002E-2</v>
      </c>
      <c r="S76" s="13">
        <f t="shared" si="71"/>
        <v>0.10527801358549801</v>
      </c>
      <c r="T76" s="2">
        <f t="shared" si="72"/>
        <v>0.01</v>
      </c>
      <c r="U76" s="14">
        <f t="shared" si="73"/>
        <v>1.0527801358549802E-3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1.365278013585498E-2</v>
      </c>
      <c r="AR76" s="9">
        <f t="shared" si="77"/>
        <v>10.950000000000001</v>
      </c>
      <c r="AS76" s="1">
        <f t="shared" si="78"/>
        <v>0.18</v>
      </c>
      <c r="AT76" s="1">
        <f t="shared" si="79"/>
        <v>1023.9166666666666</v>
      </c>
      <c r="AU76" s="1">
        <f t="shared" si="80"/>
        <v>184606.56254420156</v>
      </c>
    </row>
    <row r="77" spans="1:48" x14ac:dyDescent="0.15">
      <c r="C77" s="7">
        <v>4</v>
      </c>
      <c r="D77" s="7">
        <f t="shared" si="81"/>
        <v>5.9660355187333298</v>
      </c>
      <c r="E77" s="10">
        <f t="shared" si="82"/>
        <v>3.3991194875806499</v>
      </c>
      <c r="F77" s="7" t="s">
        <v>83</v>
      </c>
      <c r="G77" s="1">
        <v>5</v>
      </c>
      <c r="H77" s="9">
        <f t="shared" si="63"/>
        <v>5.9660355187333298</v>
      </c>
      <c r="I77" s="9">
        <f t="shared" si="64"/>
        <v>279.11603551873333</v>
      </c>
      <c r="J77" s="9">
        <f t="shared" si="65"/>
        <v>3.7334423508831108E-2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0.39454616844995832</v>
      </c>
      <c r="O77" s="9">
        <f t="shared" si="83"/>
        <v>0.13026558781315573</v>
      </c>
      <c r="P77" s="9">
        <f t="shared" si="68"/>
        <v>4.8633906240431839E-3</v>
      </c>
      <c r="Q77" s="12">
        <f t="shared" si="69"/>
        <v>8.754103123277731E-4</v>
      </c>
      <c r="R77" s="9">
        <f t="shared" si="70"/>
        <v>1.9710000000000002E-2</v>
      </c>
      <c r="S77" s="13">
        <f t="shared" si="71"/>
        <v>4.4414526246969711E-2</v>
      </c>
      <c r="T77" s="2">
        <f t="shared" si="72"/>
        <v>0.01</v>
      </c>
      <c r="U77" s="14">
        <f t="shared" si="73"/>
        <v>4.4414526246969714E-4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1.3044145262469697E-2</v>
      </c>
      <c r="AR77" s="9">
        <f t="shared" si="77"/>
        <v>10.950000000000001</v>
      </c>
      <c r="AS77" s="1">
        <f t="shared" si="78"/>
        <v>0.18</v>
      </c>
      <c r="AT77" s="1">
        <f t="shared" si="79"/>
        <v>1023.9166666666666</v>
      </c>
      <c r="AU77" s="1">
        <f t="shared" si="80"/>
        <v>176376.88399506069</v>
      </c>
    </row>
    <row r="78" spans="1:48" x14ac:dyDescent="0.15">
      <c r="C78" s="7">
        <v>5</v>
      </c>
      <c r="D78" s="7">
        <f t="shared" si="81"/>
        <v>10.398514155612901</v>
      </c>
      <c r="E78" s="10">
        <f t="shared" si="82"/>
        <v>5.9660355187333298</v>
      </c>
      <c r="F78" s="7" t="s">
        <v>85</v>
      </c>
      <c r="G78" s="1">
        <v>6</v>
      </c>
      <c r="H78" s="9">
        <f t="shared" si="63"/>
        <v>10.398514155612901</v>
      </c>
      <c r="I78" s="9">
        <f t="shared" si="64"/>
        <v>283.54851415561291</v>
      </c>
      <c r="J78" s="9">
        <f t="shared" si="65"/>
        <v>6.4407772000041844E-2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0.23490219718911257</v>
      </c>
      <c r="P78" s="9">
        <f t="shared" si="68"/>
        <v>1.5129527158865232E-2</v>
      </c>
      <c r="Q78" s="12">
        <f t="shared" si="69"/>
        <v>2.7233148885957418E-3</v>
      </c>
      <c r="R78" s="9">
        <f t="shared" si="70"/>
        <v>1.9710000000000002E-2</v>
      </c>
      <c r="S78" s="13">
        <f t="shared" si="71"/>
        <v>0.138169197797856</v>
      </c>
      <c r="T78" s="2">
        <f t="shared" si="72"/>
        <v>0.01</v>
      </c>
      <c r="U78" s="14">
        <f t="shared" si="73"/>
        <v>1.3816919779785599E-3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1.398169197797856E-2</v>
      </c>
      <c r="AR78" s="9">
        <f t="shared" si="77"/>
        <v>10.950000000000001</v>
      </c>
      <c r="AS78" s="1">
        <f t="shared" si="78"/>
        <v>0.18</v>
      </c>
      <c r="AT78" s="1">
        <f t="shared" si="79"/>
        <v>1023.9166666666666</v>
      </c>
      <c r="AU78" s="1">
        <f t="shared" si="80"/>
        <v>189053.95596519823</v>
      </c>
    </row>
    <row r="79" spans="1:48" x14ac:dyDescent="0.15">
      <c r="C79" s="7">
        <v>6</v>
      </c>
      <c r="D79" s="7">
        <f t="shared" si="81"/>
        <v>14.405971889</v>
      </c>
      <c r="E79" s="10">
        <f t="shared" si="82"/>
        <v>10.398514155612901</v>
      </c>
      <c r="F79" s="7" t="s">
        <v>83</v>
      </c>
      <c r="G79" s="1">
        <v>7</v>
      </c>
      <c r="H79" s="9">
        <f t="shared" si="63"/>
        <v>14.405971889</v>
      </c>
      <c r="I79" s="9">
        <f t="shared" si="64"/>
        <v>287.55597188899998</v>
      </c>
      <c r="J79" s="9">
        <f t="shared" si="65"/>
        <v>0.10393780731891945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0.32927267003024735</v>
      </c>
      <c r="P79" s="9">
        <f t="shared" si="68"/>
        <v>3.4223879332989995E-2</v>
      </c>
      <c r="Q79" s="12">
        <f t="shared" si="69"/>
        <v>6.1602982799381992E-3</v>
      </c>
      <c r="R79" s="9">
        <f t="shared" si="70"/>
        <v>1.9710000000000002E-2</v>
      </c>
      <c r="S79" s="13">
        <f t="shared" si="71"/>
        <v>0.31254684322365289</v>
      </c>
      <c r="T79" s="2">
        <f t="shared" si="72"/>
        <v>0.01</v>
      </c>
      <c r="U79" s="14">
        <f t="shared" si="73"/>
        <v>3.1254684322365289E-3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2.4725468432236532E-2</v>
      </c>
      <c r="AR79" s="9">
        <f t="shared" si="77"/>
        <v>10.950000000000001</v>
      </c>
      <c r="AS79" s="1">
        <f t="shared" si="78"/>
        <v>0.18</v>
      </c>
      <c r="AT79" s="1">
        <f t="shared" si="79"/>
        <v>1023.9166666666666</v>
      </c>
      <c r="AU79" s="1">
        <f t="shared" si="80"/>
        <v>334326.31955912709</v>
      </c>
    </row>
    <row r="80" spans="1:48" x14ac:dyDescent="0.15">
      <c r="C80" s="7">
        <v>7</v>
      </c>
      <c r="D80" s="7">
        <f t="shared" si="81"/>
        <v>16.347684635806399</v>
      </c>
      <c r="E80" s="10">
        <f t="shared" si="82"/>
        <v>14.405971889</v>
      </c>
      <c r="F80" s="7" t="s">
        <v>83</v>
      </c>
      <c r="G80" s="1">
        <v>8</v>
      </c>
      <c r="H80" s="9">
        <f t="shared" si="63"/>
        <v>16.347684635806399</v>
      </c>
      <c r="I80" s="9">
        <f t="shared" si="64"/>
        <v>289.49768463580637</v>
      </c>
      <c r="J80" s="9">
        <f t="shared" si="65"/>
        <v>0.13043840805497817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0.40454879069725735</v>
      </c>
      <c r="P80" s="9">
        <f t="shared" si="68"/>
        <v>5.2768700239116811E-2</v>
      </c>
      <c r="Q80" s="12">
        <f t="shared" si="69"/>
        <v>9.498366043041025E-3</v>
      </c>
      <c r="R80" s="9">
        <f t="shared" si="70"/>
        <v>1.9710000000000002E-2</v>
      </c>
      <c r="S80" s="13">
        <f t="shared" si="71"/>
        <v>0.48190593825677441</v>
      </c>
      <c r="T80" s="2">
        <f t="shared" si="72"/>
        <v>0.01</v>
      </c>
      <c r="U80" s="14">
        <f t="shared" si="73"/>
        <v>4.8190593825677445E-3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2.6419059382567747E-2</v>
      </c>
      <c r="AR80" s="9">
        <f t="shared" si="77"/>
        <v>10.950000000000001</v>
      </c>
      <c r="AS80" s="1">
        <f t="shared" si="78"/>
        <v>0.18</v>
      </c>
      <c r="AT80" s="1">
        <f t="shared" si="79"/>
        <v>1023.9166666666666</v>
      </c>
      <c r="AU80" s="1">
        <f t="shared" si="80"/>
        <v>357226.27111372189</v>
      </c>
    </row>
    <row r="81" spans="1:48" x14ac:dyDescent="0.15">
      <c r="C81" s="7">
        <v>8</v>
      </c>
      <c r="D81" s="7">
        <f t="shared" si="81"/>
        <v>17.853895478064501</v>
      </c>
      <c r="E81" s="10">
        <f t="shared" si="82"/>
        <v>16.347684635806399</v>
      </c>
      <c r="F81" s="7" t="s">
        <v>83</v>
      </c>
      <c r="G81" s="1">
        <v>9</v>
      </c>
      <c r="H81" s="9">
        <f t="shared" si="63"/>
        <v>17.853895478064501</v>
      </c>
      <c r="I81" s="9">
        <f t="shared" si="64"/>
        <v>291.00389547806446</v>
      </c>
      <c r="J81" s="9">
        <f t="shared" si="65"/>
        <v>0.15524191734293513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0.46128009045814056</v>
      </c>
      <c r="P81" s="9">
        <f t="shared" si="68"/>
        <v>7.1610005674844296E-2</v>
      </c>
      <c r="Q81" s="12">
        <f t="shared" si="69"/>
        <v>1.2889801021471973E-2</v>
      </c>
      <c r="R81" s="9">
        <f t="shared" si="70"/>
        <v>1.9710000000000002E-2</v>
      </c>
      <c r="S81" s="13">
        <f t="shared" si="71"/>
        <v>0.65397265456478804</v>
      </c>
      <c r="T81" s="2">
        <f t="shared" si="72"/>
        <v>0.01</v>
      </c>
      <c r="U81" s="14">
        <f t="shared" si="73"/>
        <v>6.5397265456478802E-3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2.8139726545647881E-2</v>
      </c>
      <c r="AR81" s="9">
        <f t="shared" si="77"/>
        <v>10.950000000000001</v>
      </c>
      <c r="AS81" s="1">
        <f t="shared" si="78"/>
        <v>0.18</v>
      </c>
      <c r="AT81" s="1">
        <f t="shared" si="79"/>
        <v>1023.9166666666666</v>
      </c>
      <c r="AU81" s="1">
        <f t="shared" si="80"/>
        <v>380492.33466254466</v>
      </c>
    </row>
    <row r="82" spans="1:48" x14ac:dyDescent="0.15">
      <c r="C82" s="7">
        <v>9</v>
      </c>
      <c r="D82" s="7">
        <f t="shared" si="81"/>
        <v>13.1922671997</v>
      </c>
      <c r="E82" s="10">
        <f t="shared" si="82"/>
        <v>17.853895478064501</v>
      </c>
      <c r="F82" s="7" t="s">
        <v>83</v>
      </c>
      <c r="G82" s="1">
        <v>10</v>
      </c>
      <c r="H82" s="9">
        <f t="shared" si="63"/>
        <v>13.1922671997</v>
      </c>
      <c r="I82" s="9">
        <f t="shared" si="64"/>
        <v>286.34226719969996</v>
      </c>
      <c r="J82" s="9">
        <f t="shared" si="65"/>
        <v>9.0041430089318988E-2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0.49917008478329628</v>
      </c>
      <c r="P82" s="9">
        <f t="shared" si="68"/>
        <v>4.4945988291694605E-2</v>
      </c>
      <c r="Q82" s="12">
        <f t="shared" si="69"/>
        <v>8.0902778925050281E-3</v>
      </c>
      <c r="R82" s="9">
        <f t="shared" si="70"/>
        <v>1.9710000000000002E-2</v>
      </c>
      <c r="S82" s="13">
        <f t="shared" si="71"/>
        <v>0.41046564649949402</v>
      </c>
      <c r="T82" s="2">
        <f t="shared" si="72"/>
        <v>0.01</v>
      </c>
      <c r="U82" s="14">
        <f t="shared" si="73"/>
        <v>4.1046564649949401E-3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2.5704656464994941E-2</v>
      </c>
      <c r="AR82" s="9">
        <f t="shared" si="77"/>
        <v>10.950000000000001</v>
      </c>
      <c r="AS82" s="1">
        <f t="shared" si="78"/>
        <v>0.18</v>
      </c>
      <c r="AT82" s="1">
        <f t="shared" si="79"/>
        <v>1023.9166666666666</v>
      </c>
      <c r="AU82" s="1">
        <f t="shared" si="80"/>
        <v>347566.44611307525</v>
      </c>
    </row>
    <row r="83" spans="1:48" x14ac:dyDescent="0.15">
      <c r="C83" s="7">
        <v>10</v>
      </c>
      <c r="D83" s="7">
        <f t="shared" si="81"/>
        <v>5.3320876282903198</v>
      </c>
      <c r="E83" s="10">
        <f t="shared" si="82"/>
        <v>13.1922671997</v>
      </c>
      <c r="F83" s="7" t="s">
        <v>83</v>
      </c>
      <c r="G83" s="1">
        <v>11</v>
      </c>
      <c r="H83" s="9">
        <f t="shared" si="63"/>
        <v>5.3320876282903198</v>
      </c>
      <c r="I83" s="9">
        <f t="shared" si="64"/>
        <v>278.48208762829029</v>
      </c>
      <c r="J83" s="9">
        <f t="shared" si="65"/>
        <v>3.4484280250375303E-2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0.43151289166702156</v>
      </c>
      <c r="O83" s="9">
        <f t="shared" si="83"/>
        <v>0.13221120482458015</v>
      </c>
      <c r="P83" s="9">
        <f t="shared" si="68"/>
        <v>4.5592082394105933E-3</v>
      </c>
      <c r="Q83" s="12">
        <f t="shared" si="69"/>
        <v>8.2065748309390681E-4</v>
      </c>
      <c r="R83" s="9">
        <f t="shared" si="70"/>
        <v>1.9710000000000002E-2</v>
      </c>
      <c r="S83" s="13">
        <f t="shared" si="71"/>
        <v>4.1636604926124136E-2</v>
      </c>
      <c r="T83" s="2">
        <f t="shared" si="72"/>
        <v>0.01</v>
      </c>
      <c r="U83" s="14">
        <f t="shared" si="73"/>
        <v>4.163660492612414E-4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1.3016366049261242E-2</v>
      </c>
      <c r="AR83" s="9">
        <f t="shared" si="77"/>
        <v>10.950000000000001</v>
      </c>
      <c r="AS83" s="1">
        <f t="shared" si="78"/>
        <v>0.18</v>
      </c>
      <c r="AT83" s="1">
        <f t="shared" si="79"/>
        <v>1023.9166666666666</v>
      </c>
      <c r="AU83" s="1">
        <f t="shared" si="80"/>
        <v>176001.26635458265</v>
      </c>
    </row>
    <row r="84" spans="1:48" x14ac:dyDescent="0.15">
      <c r="C84" s="7">
        <v>11</v>
      </c>
      <c r="D84" s="7">
        <f t="shared" si="81"/>
        <v>4.4256424219666703</v>
      </c>
      <c r="E84" s="10">
        <f t="shared" si="82"/>
        <v>5.3320876282903198</v>
      </c>
      <c r="F84" s="7" t="s">
        <v>85</v>
      </c>
      <c r="G84" s="1">
        <v>12</v>
      </c>
      <c r="H84" s="9">
        <f t="shared" si="63"/>
        <v>4.4256424219666703</v>
      </c>
      <c r="I84" s="9">
        <f t="shared" si="64"/>
        <v>277.57564242196662</v>
      </c>
      <c r="J84" s="9">
        <f t="shared" si="65"/>
        <v>3.0763427200707599E-2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0.23715199658516958</v>
      </c>
      <c r="P84" s="9">
        <f t="shared" si="68"/>
        <v>7.2956081824503216E-3</v>
      </c>
      <c r="Q84" s="12">
        <f t="shared" si="69"/>
        <v>1.3132094728410578E-3</v>
      </c>
      <c r="R84" s="9">
        <f t="shared" si="70"/>
        <v>1.9710000000000002E-2</v>
      </c>
      <c r="S84" s="13">
        <f t="shared" si="71"/>
        <v>6.6626558743838549E-2</v>
      </c>
      <c r="T84" s="2">
        <f t="shared" si="72"/>
        <v>0.01</v>
      </c>
      <c r="U84" s="14">
        <f t="shared" si="73"/>
        <v>6.6626558743838546E-4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1.3266265587438385E-2</v>
      </c>
      <c r="AR84" s="9">
        <f t="shared" si="77"/>
        <v>10.950000000000001</v>
      </c>
      <c r="AS84" s="1">
        <f t="shared" si="78"/>
        <v>0.18</v>
      </c>
      <c r="AT84" s="1">
        <f t="shared" si="79"/>
        <v>1023.9166666666666</v>
      </c>
      <c r="AU84" s="1">
        <f t="shared" si="80"/>
        <v>179380.29203764562</v>
      </c>
      <c r="AV84" s="1">
        <f>SUM(AU73:AU84)</f>
        <v>2849925.630885866</v>
      </c>
    </row>
    <row r="85" spans="1:48" x14ac:dyDescent="0.15">
      <c r="C85" s="7">
        <v>12</v>
      </c>
      <c r="D85" s="7">
        <f t="shared" si="81"/>
        <v>2.7573761751612902</v>
      </c>
      <c r="E85" s="10">
        <f t="shared" si="82"/>
        <v>4.4256424219666703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1.9923650516451601</v>
      </c>
      <c r="E89" s="7"/>
      <c r="F89" s="7"/>
      <c r="G89" s="1">
        <v>1</v>
      </c>
      <c r="H89" s="9">
        <f t="shared" ref="H89:H100" si="84">E90</f>
        <v>1.9923650516451601</v>
      </c>
      <c r="I89" s="9">
        <f t="shared" ref="I89:I100" si="85">H89+273.15</f>
        <v>275.14236505164513</v>
      </c>
      <c r="J89" s="9">
        <f t="shared" ref="J89:J100" si="86">EXP(($C$15*(I89-$C$13))/($C$16*I89*$C$13))</f>
        <v>2.2558398497360816E-2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0.1196785075880859</v>
      </c>
      <c r="Q89" s="12">
        <f t="shared" ref="Q89:Q100" si="90">P89*$B$91</f>
        <v>5.3855328414638658E-2</v>
      </c>
      <c r="R89" s="9">
        <f t="shared" ref="R89:R100" si="91">L89*$B$91</f>
        <v>2.3873737500000001</v>
      </c>
      <c r="S89" s="13">
        <f t="shared" ref="S89:S100" si="92">Q89/R89</f>
        <v>2.2558398497360816E-2</v>
      </c>
      <c r="T89" s="2">
        <f t="shared" ref="T89:T100" si="93">$B$90/100</f>
        <v>0.51</v>
      </c>
      <c r="U89" s="14">
        <f t="shared" ref="U89:U100" si="94">S89*T89</f>
        <v>1.1504783233654016E-2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3.3805692144946685E-2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29119.333333333332</v>
      </c>
      <c r="AN89" s="1">
        <f t="shared" ref="AN89:AN100" si="99">AM89*10000*AK89*AJ89</f>
        <v>102402128.66625939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-0.87760059764516096</v>
      </c>
      <c r="E90" s="10">
        <f t="shared" ref="E90:E101" si="101">D89</f>
        <v>1.9923650516451601</v>
      </c>
      <c r="F90" s="7" t="s">
        <v>83</v>
      </c>
      <c r="G90" s="1">
        <v>2</v>
      </c>
      <c r="H90" s="9">
        <f t="shared" si="84"/>
        <v>-0.87760059764516096</v>
      </c>
      <c r="I90" s="9">
        <f t="shared" si="85"/>
        <v>272.27239940235484</v>
      </c>
      <c r="J90" s="9">
        <f t="shared" si="86"/>
        <v>1.5534883915766327E-2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10.490871492411914</v>
      </c>
      <c r="P90" s="9">
        <f t="shared" si="89"/>
        <v>0.16297447080984132</v>
      </c>
      <c r="Q90" s="12">
        <f t="shared" si="90"/>
        <v>7.3338511864428593E-2</v>
      </c>
      <c r="R90" s="9">
        <f t="shared" si="91"/>
        <v>2.3873737500000001</v>
      </c>
      <c r="S90" s="13">
        <f t="shared" si="92"/>
        <v>3.0719325729550554E-2</v>
      </c>
      <c r="T90" s="2">
        <f t="shared" si="93"/>
        <v>0.51</v>
      </c>
      <c r="U90" s="14">
        <f t="shared" si="94"/>
        <v>1.5666856122070784E-2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3.5060557120804345E-2</v>
      </c>
      <c r="AK90" s="9">
        <f t="shared" si="96"/>
        <v>10.4025</v>
      </c>
      <c r="AL90" s="1">
        <f t="shared" si="97"/>
        <v>0.45</v>
      </c>
      <c r="AM90" s="17">
        <f t="shared" si="98"/>
        <v>29119.333333333332</v>
      </c>
      <c r="AN90" s="1">
        <f t="shared" si="99"/>
        <v>106203288.66516115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-0.41449213950000002</v>
      </c>
      <c r="E91" s="10">
        <f t="shared" si="101"/>
        <v>-0.87760059764516096</v>
      </c>
      <c r="F91" s="7" t="s">
        <v>83</v>
      </c>
      <c r="G91" s="1">
        <v>3</v>
      </c>
      <c r="H91" s="9">
        <f t="shared" si="84"/>
        <v>-0.41449213950000002</v>
      </c>
      <c r="I91" s="9">
        <f t="shared" si="85"/>
        <v>272.73550786049998</v>
      </c>
      <c r="J91" s="9">
        <f t="shared" si="86"/>
        <v>1.6507437951351477E-2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15.633172021602073</v>
      </c>
      <c r="P91" s="9">
        <f t="shared" si="89"/>
        <v>0.25806361712940012</v>
      </c>
      <c r="Q91" s="12">
        <f t="shared" si="90"/>
        <v>0.11612862770823006</v>
      </c>
      <c r="R91" s="9">
        <f t="shared" si="91"/>
        <v>2.3873737500000001</v>
      </c>
      <c r="S91" s="13">
        <f t="shared" si="92"/>
        <v>4.864283512718947E-2</v>
      </c>
      <c r="T91" s="2">
        <f t="shared" si="93"/>
        <v>0.51</v>
      </c>
      <c r="U91" s="14">
        <f t="shared" si="94"/>
        <v>2.4807845914866629E-2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3.7816565543332292E-2</v>
      </c>
      <c r="AK91" s="9">
        <f t="shared" si="96"/>
        <v>10.4025</v>
      </c>
      <c r="AL91" s="1">
        <f t="shared" si="97"/>
        <v>0.45</v>
      </c>
      <c r="AM91" s="17">
        <f t="shared" si="98"/>
        <v>29119.333333333332</v>
      </c>
      <c r="AN91" s="1">
        <f t="shared" si="99"/>
        <v>114551620.29756607</v>
      </c>
    </row>
    <row r="92" spans="1:48" x14ac:dyDescent="0.15">
      <c r="C92" s="7">
        <v>3</v>
      </c>
      <c r="D92" s="7">
        <f t="shared" si="100"/>
        <v>3.3991194875806499</v>
      </c>
      <c r="E92" s="10">
        <f t="shared" si="101"/>
        <v>-0.41449213950000002</v>
      </c>
      <c r="F92" s="7" t="s">
        <v>83</v>
      </c>
      <c r="G92" s="1">
        <v>4</v>
      </c>
      <c r="H92" s="9">
        <f t="shared" si="84"/>
        <v>3.3991194875806499</v>
      </c>
      <c r="I92" s="9">
        <f t="shared" si="85"/>
        <v>276.54911948758064</v>
      </c>
      <c r="J92" s="9">
        <f t="shared" si="86"/>
        <v>2.700766241132679E-2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20.680383404472671</v>
      </c>
      <c r="P92" s="9">
        <f t="shared" si="89"/>
        <v>0.55852881352480288</v>
      </c>
      <c r="Q92" s="12">
        <f t="shared" si="90"/>
        <v>0.25133796608616132</v>
      </c>
      <c r="R92" s="9">
        <f t="shared" si="91"/>
        <v>2.3873737500000001</v>
      </c>
      <c r="S92" s="13">
        <f t="shared" si="92"/>
        <v>0.105278013585498</v>
      </c>
      <c r="T92" s="2">
        <f t="shared" si="93"/>
        <v>0.51</v>
      </c>
      <c r="U92" s="14">
        <f t="shared" si="94"/>
        <v>5.3691786928603984E-2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4.6525073758974106E-2</v>
      </c>
      <c r="AK92" s="9">
        <f t="shared" si="96"/>
        <v>10.4025</v>
      </c>
      <c r="AL92" s="1">
        <f t="shared" si="97"/>
        <v>0.45</v>
      </c>
      <c r="AM92" s="17">
        <f t="shared" si="98"/>
        <v>29119.333333333332</v>
      </c>
      <c r="AN92" s="1">
        <f t="shared" si="99"/>
        <v>140930899.11740923</v>
      </c>
    </row>
    <row r="93" spans="1:48" x14ac:dyDescent="0.15">
      <c r="C93" s="7">
        <v>4</v>
      </c>
      <c r="D93" s="7">
        <f t="shared" si="100"/>
        <v>5.9660355187333298</v>
      </c>
      <c r="E93" s="10">
        <f t="shared" si="101"/>
        <v>3.3991194875806499</v>
      </c>
      <c r="F93" s="7" t="s">
        <v>83</v>
      </c>
      <c r="G93" s="1">
        <v>5</v>
      </c>
      <c r="H93" s="9">
        <f t="shared" si="84"/>
        <v>5.9660355187333298</v>
      </c>
      <c r="I93" s="9">
        <f t="shared" si="85"/>
        <v>279.11603551873333</v>
      </c>
      <c r="J93" s="9">
        <f t="shared" si="86"/>
        <v>3.7334423508831108E-2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19.115761861400475</v>
      </c>
      <c r="O93" s="9">
        <f t="shared" si="102"/>
        <v>6.3113677295473956</v>
      </c>
      <c r="P93" s="9">
        <f t="shared" si="89"/>
        <v>0.23563127573489229</v>
      </c>
      <c r="Q93" s="12">
        <f t="shared" si="90"/>
        <v>0.10603407408070153</v>
      </c>
      <c r="R93" s="9">
        <f t="shared" si="91"/>
        <v>2.3873737500000001</v>
      </c>
      <c r="S93" s="13">
        <f t="shared" si="92"/>
        <v>4.4414526246969725E-2</v>
      </c>
      <c r="T93" s="2">
        <f t="shared" si="93"/>
        <v>0.51</v>
      </c>
      <c r="U93" s="14">
        <f t="shared" si="94"/>
        <v>2.2651408385954561E-2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2.9740399628365301E-2</v>
      </c>
      <c r="AK93" s="9">
        <f t="shared" si="96"/>
        <v>10.4025</v>
      </c>
      <c r="AL93" s="1">
        <f t="shared" si="97"/>
        <v>0.45</v>
      </c>
      <c r="AM93" s="17">
        <f t="shared" si="98"/>
        <v>29119.333333333332</v>
      </c>
      <c r="AN93" s="1">
        <f t="shared" si="99"/>
        <v>90087793.980726957</v>
      </c>
    </row>
    <row r="94" spans="1:48" x14ac:dyDescent="0.15">
      <c r="C94" s="7">
        <v>5</v>
      </c>
      <c r="D94" s="7">
        <f t="shared" si="100"/>
        <v>10.398514155612901</v>
      </c>
      <c r="E94" s="10">
        <f t="shared" si="101"/>
        <v>5.9660355187333298</v>
      </c>
      <c r="F94" s="7" t="s">
        <v>85</v>
      </c>
      <c r="G94" s="1">
        <v>6</v>
      </c>
      <c r="H94" s="9">
        <f t="shared" si="84"/>
        <v>10.398514155612901</v>
      </c>
      <c r="I94" s="9">
        <f t="shared" si="85"/>
        <v>283.54851415561291</v>
      </c>
      <c r="J94" s="9">
        <f t="shared" si="86"/>
        <v>6.4407772000041844E-2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11.381011453812503</v>
      </c>
      <c r="P94" s="9">
        <f t="shared" si="89"/>
        <v>0.73302559084702046</v>
      </c>
      <c r="Q94" s="12">
        <f t="shared" si="90"/>
        <v>0.3298615158811592</v>
      </c>
      <c r="R94" s="9">
        <f t="shared" si="91"/>
        <v>2.3873737500000001</v>
      </c>
      <c r="S94" s="13">
        <f t="shared" si="92"/>
        <v>0.138169197797856</v>
      </c>
      <c r="T94" s="2">
        <f t="shared" si="93"/>
        <v>0.51</v>
      </c>
      <c r="U94" s="14">
        <f t="shared" si="94"/>
        <v>7.0466290876906562E-2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4.7374586699387336E-2</v>
      </c>
      <c r="AK94" s="9">
        <f t="shared" si="96"/>
        <v>10.4025</v>
      </c>
      <c r="AL94" s="1">
        <f t="shared" si="97"/>
        <v>0.45</v>
      </c>
      <c r="AM94" s="17">
        <f t="shared" si="98"/>
        <v>29119.333333333332</v>
      </c>
      <c r="AN94" s="1">
        <f t="shared" si="99"/>
        <v>143504191.5988901</v>
      </c>
    </row>
    <row r="95" spans="1:48" x14ac:dyDescent="0.15">
      <c r="C95" s="7">
        <v>6</v>
      </c>
      <c r="D95" s="7">
        <f t="shared" si="100"/>
        <v>14.405971889</v>
      </c>
      <c r="E95" s="10">
        <f t="shared" si="101"/>
        <v>10.398514155612901</v>
      </c>
      <c r="F95" s="7" t="s">
        <v>83</v>
      </c>
      <c r="G95" s="1">
        <v>7</v>
      </c>
      <c r="H95" s="9">
        <f t="shared" si="84"/>
        <v>14.405971889</v>
      </c>
      <c r="I95" s="9">
        <f t="shared" si="85"/>
        <v>287.55597188899998</v>
      </c>
      <c r="J95" s="9">
        <f t="shared" si="86"/>
        <v>0.10393780731891945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15.953260862965482</v>
      </c>
      <c r="P95" s="9">
        <f t="shared" si="89"/>
        <v>1.6581469536833651</v>
      </c>
      <c r="Q95" s="12">
        <f t="shared" si="90"/>
        <v>0.74616612915751435</v>
      </c>
      <c r="R95" s="9">
        <f t="shared" si="91"/>
        <v>2.3873737500000001</v>
      </c>
      <c r="S95" s="13">
        <f t="shared" si="92"/>
        <v>0.31254684322365289</v>
      </c>
      <c r="T95" s="2">
        <f t="shared" si="93"/>
        <v>0.51</v>
      </c>
      <c r="U95" s="14">
        <f t="shared" si="94"/>
        <v>0.15939889004406299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9.4513765348284984E-2</v>
      </c>
      <c r="AK95" s="9">
        <f t="shared" si="96"/>
        <v>10.4025</v>
      </c>
      <c r="AL95" s="1">
        <f t="shared" si="97"/>
        <v>0.45</v>
      </c>
      <c r="AM95" s="17">
        <f t="shared" si="98"/>
        <v>29119.333333333332</v>
      </c>
      <c r="AN95" s="1">
        <f t="shared" si="99"/>
        <v>286295299.57352072</v>
      </c>
    </row>
    <row r="96" spans="1:48" x14ac:dyDescent="0.15">
      <c r="C96" s="7">
        <v>7</v>
      </c>
      <c r="D96" s="7">
        <f t="shared" si="100"/>
        <v>16.347684635806399</v>
      </c>
      <c r="E96" s="10">
        <f t="shared" si="101"/>
        <v>14.405971889</v>
      </c>
      <c r="F96" s="7" t="s">
        <v>83</v>
      </c>
      <c r="G96" s="1">
        <v>8</v>
      </c>
      <c r="H96" s="9">
        <f t="shared" si="84"/>
        <v>16.347684635806399</v>
      </c>
      <c r="I96" s="9">
        <f t="shared" si="85"/>
        <v>289.49768463580637</v>
      </c>
      <c r="J96" s="9">
        <f t="shared" si="86"/>
        <v>0.13043840805497817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19.600388909282117</v>
      </c>
      <c r="P96" s="9">
        <f t="shared" si="89"/>
        <v>2.556643526585209</v>
      </c>
      <c r="Q96" s="12">
        <f t="shared" si="90"/>
        <v>1.150489586963344</v>
      </c>
      <c r="R96" s="9">
        <f t="shared" si="91"/>
        <v>2.3873737500000001</v>
      </c>
      <c r="S96" s="13">
        <f t="shared" si="92"/>
        <v>0.48190593825677441</v>
      </c>
      <c r="T96" s="2">
        <f t="shared" si="93"/>
        <v>0.51</v>
      </c>
      <c r="U96" s="14">
        <f t="shared" si="94"/>
        <v>0.24577202851095495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0.12055526659605291</v>
      </c>
      <c r="AK96" s="9">
        <f t="shared" si="96"/>
        <v>10.4025</v>
      </c>
      <c r="AL96" s="1">
        <f t="shared" si="97"/>
        <v>0.45</v>
      </c>
      <c r="AM96" s="17">
        <f t="shared" si="98"/>
        <v>29119.333333333332</v>
      </c>
      <c r="AN96" s="1">
        <f t="shared" si="99"/>
        <v>365178617.50715774</v>
      </c>
    </row>
    <row r="97" spans="1:50" x14ac:dyDescent="0.15">
      <c r="C97" s="7">
        <v>8</v>
      </c>
      <c r="D97" s="7">
        <f t="shared" si="100"/>
        <v>17.853895478064501</v>
      </c>
      <c r="E97" s="10">
        <f t="shared" si="101"/>
        <v>16.347684635806399</v>
      </c>
      <c r="F97" s="7" t="s">
        <v>83</v>
      </c>
      <c r="G97" s="1">
        <v>9</v>
      </c>
      <c r="H97" s="9">
        <f t="shared" si="84"/>
        <v>17.853895478064501</v>
      </c>
      <c r="I97" s="9">
        <f t="shared" si="85"/>
        <v>291.00389547806446</v>
      </c>
      <c r="J97" s="9">
        <f t="shared" si="86"/>
        <v>0.15524191734293513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22.34902038269691</v>
      </c>
      <c r="P97" s="9">
        <f t="shared" si="89"/>
        <v>3.469504774946206</v>
      </c>
      <c r="Q97" s="12">
        <f t="shared" si="90"/>
        <v>1.5612771487257928</v>
      </c>
      <c r="R97" s="9">
        <f t="shared" si="91"/>
        <v>2.3873737500000001</v>
      </c>
      <c r="S97" s="13">
        <f t="shared" si="92"/>
        <v>0.65397265456478815</v>
      </c>
      <c r="T97" s="2">
        <f t="shared" si="93"/>
        <v>0.51</v>
      </c>
      <c r="U97" s="14">
        <f t="shared" si="94"/>
        <v>0.33352605382804196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0.14701310522915467</v>
      </c>
      <c r="AK97" s="9">
        <f t="shared" si="96"/>
        <v>10.4025</v>
      </c>
      <c r="AL97" s="1">
        <f t="shared" si="97"/>
        <v>0.45</v>
      </c>
      <c r="AM97" s="17">
        <f t="shared" si="98"/>
        <v>29119.333333333332</v>
      </c>
      <c r="AN97" s="1">
        <f t="shared" si="99"/>
        <v>445323079.10614944</v>
      </c>
    </row>
    <row r="98" spans="1:50" x14ac:dyDescent="0.15">
      <c r="C98" s="7">
        <v>9</v>
      </c>
      <c r="D98" s="7">
        <f t="shared" si="100"/>
        <v>13.1922671997</v>
      </c>
      <c r="E98" s="10">
        <f t="shared" si="101"/>
        <v>17.853895478064501</v>
      </c>
      <c r="F98" s="7" t="s">
        <v>83</v>
      </c>
      <c r="G98" s="1">
        <v>10</v>
      </c>
      <c r="H98" s="9">
        <f t="shared" si="84"/>
        <v>13.1922671997</v>
      </c>
      <c r="I98" s="9">
        <f t="shared" si="85"/>
        <v>286.34226719969996</v>
      </c>
      <c r="J98" s="9">
        <f t="shared" si="86"/>
        <v>9.0041430089318988E-2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24.184790607750703</v>
      </c>
      <c r="P98" s="9">
        <f t="shared" si="89"/>
        <v>2.1776331327326033</v>
      </c>
      <c r="Q98" s="12">
        <f t="shared" si="90"/>
        <v>0.97993490972967146</v>
      </c>
      <c r="R98" s="9">
        <f t="shared" si="91"/>
        <v>2.3873737500000001</v>
      </c>
      <c r="S98" s="13">
        <f t="shared" si="92"/>
        <v>0.41046564649949402</v>
      </c>
      <c r="T98" s="2">
        <f t="shared" si="93"/>
        <v>0.51</v>
      </c>
      <c r="U98" s="14">
        <f t="shared" si="94"/>
        <v>0.20933747971474195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0.1063642501339947</v>
      </c>
      <c r="AK98" s="9">
        <f t="shared" si="96"/>
        <v>10.4025</v>
      </c>
      <c r="AL98" s="1">
        <f t="shared" si="97"/>
        <v>0.45</v>
      </c>
      <c r="AM98" s="17">
        <f t="shared" si="98"/>
        <v>29119.333333333332</v>
      </c>
      <c r="AN98" s="1">
        <f t="shared" si="99"/>
        <v>322192061.05915099</v>
      </c>
    </row>
    <row r="99" spans="1:50" x14ac:dyDescent="0.15">
      <c r="C99" s="7">
        <v>10</v>
      </c>
      <c r="D99" s="7">
        <f t="shared" si="100"/>
        <v>5.3320876282903198</v>
      </c>
      <c r="E99" s="10">
        <f t="shared" si="101"/>
        <v>13.1922671997</v>
      </c>
      <c r="F99" s="7" t="s">
        <v>83</v>
      </c>
      <c r="G99" s="1">
        <v>11</v>
      </c>
      <c r="H99" s="9">
        <f t="shared" si="84"/>
        <v>5.3320876282903198</v>
      </c>
      <c r="I99" s="9">
        <f t="shared" si="85"/>
        <v>278.48208762829029</v>
      </c>
      <c r="J99" s="9">
        <f t="shared" si="86"/>
        <v>3.4484280250375303E-2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20.906799601267195</v>
      </c>
      <c r="O99" s="9">
        <f t="shared" si="102"/>
        <v>6.4056328737509034</v>
      </c>
      <c r="P99" s="9">
        <f t="shared" si="89"/>
        <v>0.22089363919944308</v>
      </c>
      <c r="Q99" s="12">
        <f t="shared" si="90"/>
        <v>9.940213763974938E-2</v>
      </c>
      <c r="R99" s="9">
        <f t="shared" si="91"/>
        <v>2.3873737500000001</v>
      </c>
      <c r="S99" s="13">
        <f t="shared" si="92"/>
        <v>4.1636604926124102E-2</v>
      </c>
      <c r="T99" s="2">
        <f t="shared" si="93"/>
        <v>0.51</v>
      </c>
      <c r="U99" s="14">
        <f t="shared" si="94"/>
        <v>2.1234668512323293E-2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3.6739252556465471E-2</v>
      </c>
      <c r="AK99" s="9">
        <f t="shared" si="96"/>
        <v>10.4025</v>
      </c>
      <c r="AL99" s="1">
        <f t="shared" si="97"/>
        <v>0.45</v>
      </c>
      <c r="AM99" s="17">
        <f t="shared" si="98"/>
        <v>29119.333333333332</v>
      </c>
      <c r="AN99" s="1">
        <f t="shared" si="99"/>
        <v>111288289.89090085</v>
      </c>
    </row>
    <row r="100" spans="1:50" x14ac:dyDescent="0.15">
      <c r="C100" s="7">
        <v>11</v>
      </c>
      <c r="D100" s="7">
        <f t="shared" si="100"/>
        <v>4.4256424219666703</v>
      </c>
      <c r="E100" s="10">
        <f t="shared" si="101"/>
        <v>5.3320876282903198</v>
      </c>
      <c r="F100" s="7" t="s">
        <v>85</v>
      </c>
      <c r="G100" s="1">
        <v>12</v>
      </c>
      <c r="H100" s="9">
        <f t="shared" si="84"/>
        <v>4.4256424219666703</v>
      </c>
      <c r="I100" s="9">
        <f t="shared" si="85"/>
        <v>277.57564242196662</v>
      </c>
      <c r="J100" s="9">
        <f t="shared" si="86"/>
        <v>3.0763427200707599E-2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11.49001423455146</v>
      </c>
      <c r="P100" s="9">
        <f t="shared" si="89"/>
        <v>0.35347221643971788</v>
      </c>
      <c r="Q100" s="12">
        <f t="shared" si="90"/>
        <v>0.15906249739787304</v>
      </c>
      <c r="R100" s="9">
        <f t="shared" si="91"/>
        <v>2.3873737500000001</v>
      </c>
      <c r="S100" s="13">
        <f t="shared" si="92"/>
        <v>6.6626558743838507E-2</v>
      </c>
      <c r="T100" s="2">
        <f t="shared" si="93"/>
        <v>0.51</v>
      </c>
      <c r="U100" s="14">
        <f t="shared" si="94"/>
        <v>3.3979544959357642E-2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4.0581832805246326E-2</v>
      </c>
      <c r="AK100" s="9">
        <f t="shared" si="96"/>
        <v>10.4025</v>
      </c>
      <c r="AL100" s="1">
        <f t="shared" si="97"/>
        <v>0.45</v>
      </c>
      <c r="AM100" s="17">
        <f t="shared" si="98"/>
        <v>29119.333333333332</v>
      </c>
      <c r="AN100" s="1">
        <f t="shared" si="99"/>
        <v>122927998.23820955</v>
      </c>
      <c r="AO100" s="1">
        <f>SUM(AN89:AN100)</f>
        <v>2350885267.7011023</v>
      </c>
    </row>
    <row r="101" spans="1:50" x14ac:dyDescent="0.15">
      <c r="C101" s="7">
        <v>12</v>
      </c>
      <c r="D101" s="7">
        <f t="shared" si="100"/>
        <v>2.7573761751612902</v>
      </c>
      <c r="E101" s="10">
        <f t="shared" si="101"/>
        <v>4.4256424219666703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1.9923650516451601</v>
      </c>
      <c r="E105" s="7"/>
      <c r="F105" s="7"/>
      <c r="G105" s="1">
        <v>1</v>
      </c>
      <c r="H105" s="9">
        <f t="shared" ref="H105:H116" si="103">E106</f>
        <v>1.9923650516451601</v>
      </c>
      <c r="I105" s="9">
        <f t="shared" ref="I105:I116" si="104">H105+273.15</f>
        <v>275.14236505164513</v>
      </c>
      <c r="J105" s="9">
        <f t="shared" ref="J105:J116" si="105">EXP(($C$15*(I105-$C$13))/($C$16*I105*$C$13))</f>
        <v>2.2558398497360816E-2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1.4615365502121455E-2</v>
      </c>
      <c r="Q105" s="12">
        <f t="shared" ref="Q105:Q116" si="109">P105*$B$107</f>
        <v>4.3846096506364365E-3</v>
      </c>
      <c r="R105" s="9">
        <f t="shared" ref="R105:R116" si="110">L105*$B$107</f>
        <v>0.19436706250000002</v>
      </c>
      <c r="S105" s="13">
        <f t="shared" ref="S105:S116" si="111">Q105/R105</f>
        <v>2.2558398497360816E-2</v>
      </c>
      <c r="T105" s="2">
        <f t="shared" ref="T105:T116" si="112">$B$106/100</f>
        <v>0.01</v>
      </c>
      <c r="U105" s="14">
        <f t="shared" ref="U105:U116" si="113">S105*T105</f>
        <v>2.2558398497360817E-4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5.7155839849736085E-3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839</v>
      </c>
      <c r="AX105" s="1">
        <f t="shared" ref="AX105:AX116" si="120">AW105*10000*AV105*0.67*AU105*AT105</f>
        <v>624482.17329787894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-0.87760059764516096</v>
      </c>
      <c r="E106" s="10">
        <f t="shared" ref="E106:E117" si="122">D105</f>
        <v>1.9923650516451601</v>
      </c>
      <c r="F106" s="7" t="s">
        <v>83</v>
      </c>
      <c r="G106" s="1">
        <v>2</v>
      </c>
      <c r="H106" s="9">
        <f t="shared" si="103"/>
        <v>-0.87760059764516096</v>
      </c>
      <c r="I106" s="9">
        <f t="shared" si="104"/>
        <v>272.27239940235484</v>
      </c>
      <c r="J106" s="9">
        <f t="shared" si="105"/>
        <v>1.5534883915766327E-2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1.2811650511645454</v>
      </c>
      <c r="P106" s="9">
        <f t="shared" si="108"/>
        <v>1.9902750346778041E-2</v>
      </c>
      <c r="Q106" s="12">
        <f t="shared" si="109"/>
        <v>5.970825104033412E-3</v>
      </c>
      <c r="R106" s="9">
        <f t="shared" si="110"/>
        <v>0.19436706250000002</v>
      </c>
      <c r="S106" s="13">
        <f t="shared" si="111"/>
        <v>3.0719325729550558E-2</v>
      </c>
      <c r="T106" s="2">
        <f t="shared" si="112"/>
        <v>0.01</v>
      </c>
      <c r="U106" s="14">
        <f t="shared" si="113"/>
        <v>3.0719325729550558E-4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5.797193257295506E-3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839</v>
      </c>
      <c r="AX106" s="1">
        <f t="shared" si="120"/>
        <v>633398.76622605941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-0.41449213950000002</v>
      </c>
      <c r="E107" s="10">
        <f t="shared" si="122"/>
        <v>-0.87760059764516096</v>
      </c>
      <c r="F107" s="7" t="s">
        <v>83</v>
      </c>
      <c r="G107" s="1">
        <v>3</v>
      </c>
      <c r="H107" s="9">
        <f t="shared" si="103"/>
        <v>-0.41449213950000002</v>
      </c>
      <c r="I107" s="9">
        <f t="shared" si="104"/>
        <v>272.73550786049998</v>
      </c>
      <c r="J107" s="9">
        <f t="shared" si="105"/>
        <v>1.6507437951351477E-2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1.9091525091511006</v>
      </c>
      <c r="P107" s="9">
        <f t="shared" si="108"/>
        <v>3.1515216584478777E-2</v>
      </c>
      <c r="Q107" s="12">
        <f t="shared" si="109"/>
        <v>9.4545649753436326E-3</v>
      </c>
      <c r="R107" s="9">
        <f t="shared" si="110"/>
        <v>0.19436706250000002</v>
      </c>
      <c r="S107" s="13">
        <f t="shared" si="111"/>
        <v>4.864283512718947E-2</v>
      </c>
      <c r="T107" s="2">
        <f t="shared" si="112"/>
        <v>0.01</v>
      </c>
      <c r="U107" s="14">
        <f t="shared" si="113"/>
        <v>4.8642835127189472E-4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5.976428351271895E-3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839</v>
      </c>
      <c r="AX107" s="1">
        <f t="shared" si="120"/>
        <v>652981.91316465556</v>
      </c>
    </row>
    <row r="108" spans="1:50" x14ac:dyDescent="0.15">
      <c r="C108" s="7">
        <v>3</v>
      </c>
      <c r="D108" s="7">
        <f t="shared" si="121"/>
        <v>3.3991194875806499</v>
      </c>
      <c r="E108" s="10">
        <f t="shared" si="122"/>
        <v>-0.41449213950000002</v>
      </c>
      <c r="F108" s="7" t="s">
        <v>83</v>
      </c>
      <c r="G108" s="1">
        <v>4</v>
      </c>
      <c r="H108" s="9">
        <f t="shared" si="103"/>
        <v>3.3991194875806499</v>
      </c>
      <c r="I108" s="9">
        <f t="shared" si="104"/>
        <v>276.54911948758064</v>
      </c>
      <c r="J108" s="9">
        <f t="shared" si="105"/>
        <v>2.700766241132679E-2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2.5255275008999551</v>
      </c>
      <c r="P108" s="9">
        <f t="shared" si="108"/>
        <v>6.8208594154827801E-2</v>
      </c>
      <c r="Q108" s="12">
        <f t="shared" si="109"/>
        <v>2.046257824644834E-2</v>
      </c>
      <c r="R108" s="9">
        <f t="shared" si="110"/>
        <v>0.19436706250000002</v>
      </c>
      <c r="S108" s="13">
        <f t="shared" si="111"/>
        <v>0.10527801358549799</v>
      </c>
      <c r="T108" s="2">
        <f t="shared" si="112"/>
        <v>0.01</v>
      </c>
      <c r="U108" s="14">
        <f t="shared" si="113"/>
        <v>1.0527801358549799E-3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6.5427801358549798E-3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839</v>
      </c>
      <c r="AX108" s="1">
        <f t="shared" si="120"/>
        <v>714861.25816551642</v>
      </c>
    </row>
    <row r="109" spans="1:50" x14ac:dyDescent="0.15">
      <c r="C109" s="7">
        <v>4</v>
      </c>
      <c r="D109" s="7">
        <f t="shared" si="121"/>
        <v>5.9660355187333298</v>
      </c>
      <c r="E109" s="10">
        <f t="shared" si="122"/>
        <v>3.3991194875806499</v>
      </c>
      <c r="F109" s="7" t="s">
        <v>83</v>
      </c>
      <c r="G109" s="1">
        <v>5</v>
      </c>
      <c r="H109" s="9">
        <f t="shared" si="103"/>
        <v>5.9660355187333298</v>
      </c>
      <c r="I109" s="9">
        <f t="shared" si="104"/>
        <v>279.11603551873333</v>
      </c>
      <c r="J109" s="9">
        <f t="shared" si="105"/>
        <v>3.7334423508831108E-2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2.3344529614078708</v>
      </c>
      <c r="O109" s="9">
        <f t="shared" si="123"/>
        <v>0.77075615367059003</v>
      </c>
      <c r="P109" s="9">
        <f t="shared" si="108"/>
        <v>2.8775736663175518E-2</v>
      </c>
      <c r="Q109" s="12">
        <f t="shared" si="109"/>
        <v>8.6327209989526549E-3</v>
      </c>
      <c r="R109" s="9">
        <f t="shared" si="110"/>
        <v>0.19436706250000002</v>
      </c>
      <c r="S109" s="13">
        <f t="shared" si="111"/>
        <v>4.4414526246969718E-2</v>
      </c>
      <c r="T109" s="2">
        <f t="shared" si="112"/>
        <v>0.01</v>
      </c>
      <c r="U109" s="14">
        <f t="shared" si="113"/>
        <v>4.4414526246969719E-4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5.9341452624696971E-3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839</v>
      </c>
      <c r="AX109" s="1">
        <f t="shared" si="120"/>
        <v>648362.08162016887</v>
      </c>
    </row>
    <row r="110" spans="1:50" x14ac:dyDescent="0.15">
      <c r="C110" s="7">
        <v>5</v>
      </c>
      <c r="D110" s="7">
        <f t="shared" si="121"/>
        <v>10.398514155612901</v>
      </c>
      <c r="E110" s="10">
        <f t="shared" si="122"/>
        <v>5.9660355187333298</v>
      </c>
      <c r="F110" s="7" t="s">
        <v>85</v>
      </c>
      <c r="G110" s="1">
        <v>6</v>
      </c>
      <c r="H110" s="9">
        <f t="shared" si="103"/>
        <v>10.398514155612901</v>
      </c>
      <c r="I110" s="9">
        <f t="shared" si="104"/>
        <v>283.54851415561291</v>
      </c>
      <c r="J110" s="9">
        <f t="shared" si="105"/>
        <v>6.4407772000041844E-2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1.389870625340748</v>
      </c>
      <c r="P110" s="9">
        <f t="shared" si="108"/>
        <v>8.9518470346502482E-2</v>
      </c>
      <c r="Q110" s="12">
        <f t="shared" si="109"/>
        <v>2.6855541103950744E-2</v>
      </c>
      <c r="R110" s="9">
        <f t="shared" si="110"/>
        <v>0.19436706250000002</v>
      </c>
      <c r="S110" s="13">
        <f t="shared" si="111"/>
        <v>0.138169197797856</v>
      </c>
      <c r="T110" s="2">
        <f t="shared" si="112"/>
        <v>0.01</v>
      </c>
      <c r="U110" s="14">
        <f t="shared" si="113"/>
        <v>1.3816919779785599E-3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6.8716919779785602E-3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839</v>
      </c>
      <c r="AX110" s="1">
        <f t="shared" si="120"/>
        <v>750798.02027639467</v>
      </c>
    </row>
    <row r="111" spans="1:50" x14ac:dyDescent="0.15">
      <c r="C111" s="7">
        <v>6</v>
      </c>
      <c r="D111" s="7">
        <f t="shared" si="121"/>
        <v>14.405971889</v>
      </c>
      <c r="E111" s="10">
        <f t="shared" si="122"/>
        <v>10.398514155612901</v>
      </c>
      <c r="F111" s="7" t="s">
        <v>83</v>
      </c>
      <c r="G111" s="1">
        <v>7</v>
      </c>
      <c r="H111" s="9">
        <f t="shared" si="103"/>
        <v>14.405971889</v>
      </c>
      <c r="I111" s="9">
        <f t="shared" si="104"/>
        <v>287.55597188899998</v>
      </c>
      <c r="J111" s="9">
        <f t="shared" si="105"/>
        <v>0.10393780731891945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1.9482423633275789</v>
      </c>
      <c r="P111" s="9">
        <f t="shared" si="108"/>
        <v>0.20249603937009816</v>
      </c>
      <c r="Q111" s="12">
        <f t="shared" si="109"/>
        <v>6.0748811811029445E-2</v>
      </c>
      <c r="R111" s="9">
        <f t="shared" si="110"/>
        <v>0.19436706250000002</v>
      </c>
      <c r="S111" s="13">
        <f t="shared" si="111"/>
        <v>0.31254684322365289</v>
      </c>
      <c r="T111" s="2">
        <f t="shared" si="112"/>
        <v>0.01</v>
      </c>
      <c r="U111" s="14">
        <f t="shared" si="113"/>
        <v>3.1254684322365289E-3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1.3075468432236528E-2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839</v>
      </c>
      <c r="AX111" s="1">
        <f t="shared" si="120"/>
        <v>1428619.8864224337</v>
      </c>
    </row>
    <row r="112" spans="1:50" x14ac:dyDescent="0.15">
      <c r="C112" s="7">
        <v>7</v>
      </c>
      <c r="D112" s="7">
        <f t="shared" si="121"/>
        <v>16.347684635806399</v>
      </c>
      <c r="E112" s="10">
        <f t="shared" si="122"/>
        <v>14.405971889</v>
      </c>
      <c r="F112" s="7" t="s">
        <v>83</v>
      </c>
      <c r="G112" s="1">
        <v>8</v>
      </c>
      <c r="H112" s="9">
        <f t="shared" si="103"/>
        <v>16.347684635806399</v>
      </c>
      <c r="I112" s="9">
        <f t="shared" si="104"/>
        <v>289.49768463580637</v>
      </c>
      <c r="J112" s="9">
        <f t="shared" si="105"/>
        <v>0.13043840805497817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2.393636532290814</v>
      </c>
      <c r="P112" s="9">
        <f t="shared" si="108"/>
        <v>0.31222213873425214</v>
      </c>
      <c r="Q112" s="12">
        <f t="shared" si="109"/>
        <v>9.3666641620275645E-2</v>
      </c>
      <c r="R112" s="9">
        <f t="shared" si="110"/>
        <v>0.19436706250000002</v>
      </c>
      <c r="S112" s="13">
        <f t="shared" si="111"/>
        <v>0.48190593825677452</v>
      </c>
      <c r="T112" s="2">
        <f t="shared" si="112"/>
        <v>0.01</v>
      </c>
      <c r="U112" s="14">
        <f t="shared" si="113"/>
        <v>4.8190593825677454E-3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1.4769059382567746E-2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839</v>
      </c>
      <c r="AX112" s="1">
        <f t="shared" si="120"/>
        <v>1613660.8831291494</v>
      </c>
    </row>
    <row r="113" spans="1:53" x14ac:dyDescent="0.15">
      <c r="C113" s="7">
        <v>8</v>
      </c>
      <c r="D113" s="7">
        <f t="shared" si="121"/>
        <v>17.853895478064501</v>
      </c>
      <c r="E113" s="10">
        <f t="shared" si="122"/>
        <v>16.347684635806399</v>
      </c>
      <c r="F113" s="7" t="s">
        <v>83</v>
      </c>
      <c r="G113" s="1">
        <v>9</v>
      </c>
      <c r="H113" s="9">
        <f t="shared" si="103"/>
        <v>17.853895478064501</v>
      </c>
      <c r="I113" s="9">
        <f t="shared" si="104"/>
        <v>291.00389547806446</v>
      </c>
      <c r="J113" s="9">
        <f t="shared" si="105"/>
        <v>0.15524191734293513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2.7293046018898952</v>
      </c>
      <c r="P113" s="9">
        <f t="shared" si="108"/>
        <v>0.42370247941028361</v>
      </c>
      <c r="Q113" s="12">
        <f t="shared" si="109"/>
        <v>0.12711074382308507</v>
      </c>
      <c r="R113" s="9">
        <f t="shared" si="110"/>
        <v>0.19436706250000002</v>
      </c>
      <c r="S113" s="13">
        <f t="shared" si="111"/>
        <v>0.65397265456478804</v>
      </c>
      <c r="T113" s="2">
        <f t="shared" si="112"/>
        <v>0.01</v>
      </c>
      <c r="U113" s="14">
        <f t="shared" si="113"/>
        <v>6.5397265456478802E-3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1.6489726545647881E-2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839</v>
      </c>
      <c r="AX113" s="1">
        <f t="shared" si="120"/>
        <v>1801660.2148418021</v>
      </c>
    </row>
    <row r="114" spans="1:53" x14ac:dyDescent="0.15">
      <c r="C114" s="7">
        <v>9</v>
      </c>
      <c r="D114" s="7">
        <f t="shared" si="121"/>
        <v>13.1922671997</v>
      </c>
      <c r="E114" s="10">
        <f t="shared" si="122"/>
        <v>17.853895478064501</v>
      </c>
      <c r="F114" s="7" t="s">
        <v>83</v>
      </c>
      <c r="G114" s="1">
        <v>10</v>
      </c>
      <c r="H114" s="9">
        <f t="shared" si="103"/>
        <v>13.1922671997</v>
      </c>
      <c r="I114" s="9">
        <f t="shared" si="104"/>
        <v>286.34226719969996</v>
      </c>
      <c r="J114" s="9">
        <f t="shared" si="105"/>
        <v>9.0041430089318988E-2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2.9534923308129453</v>
      </c>
      <c r="P114" s="9">
        <f t="shared" si="108"/>
        <v>0.26593667322423359</v>
      </c>
      <c r="Q114" s="12">
        <f t="shared" si="109"/>
        <v>7.9781001967270074E-2</v>
      </c>
      <c r="R114" s="9">
        <f t="shared" si="110"/>
        <v>0.19436706250000002</v>
      </c>
      <c r="S114" s="13">
        <f t="shared" si="111"/>
        <v>0.41046564649949402</v>
      </c>
      <c r="T114" s="2">
        <f t="shared" si="112"/>
        <v>0.01</v>
      </c>
      <c r="U114" s="14">
        <f t="shared" si="113"/>
        <v>4.1046564649949401E-3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1.4054656464994941E-2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839</v>
      </c>
      <c r="AX114" s="1">
        <f t="shared" si="120"/>
        <v>1535605.5369477093</v>
      </c>
    </row>
    <row r="115" spans="1:53" x14ac:dyDescent="0.15">
      <c r="C115" s="7">
        <v>10</v>
      </c>
      <c r="D115" s="7">
        <f t="shared" si="121"/>
        <v>5.3320876282903198</v>
      </c>
      <c r="E115" s="10">
        <f t="shared" si="122"/>
        <v>13.1922671997</v>
      </c>
      <c r="F115" s="7" t="s">
        <v>83</v>
      </c>
      <c r="G115" s="1">
        <v>11</v>
      </c>
      <c r="H115" s="9">
        <f t="shared" si="103"/>
        <v>5.3320876282903198</v>
      </c>
      <c r="I115" s="9">
        <f t="shared" si="104"/>
        <v>278.48208762829029</v>
      </c>
      <c r="J115" s="9">
        <f t="shared" si="105"/>
        <v>3.4484280250375303E-2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2.5531778747092759</v>
      </c>
      <c r="O115" s="9">
        <f t="shared" si="123"/>
        <v>0.78226799121276924</v>
      </c>
      <c r="P115" s="9">
        <f t="shared" si="108"/>
        <v>2.697594863987926E-2</v>
      </c>
      <c r="Q115" s="12">
        <f t="shared" si="109"/>
        <v>8.092784591963777E-3</v>
      </c>
      <c r="R115" s="9">
        <f t="shared" si="110"/>
        <v>0.19436706250000002</v>
      </c>
      <c r="S115" s="13">
        <f t="shared" si="111"/>
        <v>4.1636604926124129E-2</v>
      </c>
      <c r="T115" s="2">
        <f t="shared" si="112"/>
        <v>0.01</v>
      </c>
      <c r="U115" s="14">
        <f t="shared" si="113"/>
        <v>4.1636604926124129E-4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5.9063660492612415E-3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839</v>
      </c>
      <c r="AX115" s="1">
        <f t="shared" si="120"/>
        <v>645326.93709556235</v>
      </c>
    </row>
    <row r="116" spans="1:53" x14ac:dyDescent="0.15">
      <c r="C116" s="7">
        <v>11</v>
      </c>
      <c r="D116" s="7">
        <f t="shared" si="121"/>
        <v>4.4256424219666703</v>
      </c>
      <c r="E116" s="10">
        <f t="shared" si="122"/>
        <v>5.3320876282903198</v>
      </c>
      <c r="F116" s="7" t="s">
        <v>85</v>
      </c>
      <c r="G116" s="1">
        <v>12</v>
      </c>
      <c r="H116" s="9">
        <f t="shared" si="103"/>
        <v>4.4256424219666703</v>
      </c>
      <c r="I116" s="9">
        <f t="shared" si="104"/>
        <v>277.57564242196662</v>
      </c>
      <c r="J116" s="9">
        <f t="shared" si="105"/>
        <v>3.0763427200707599E-2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1.4031822509062235</v>
      </c>
      <c r="P116" s="9">
        <f t="shared" si="108"/>
        <v>4.3166695025078632E-2</v>
      </c>
      <c r="Q116" s="12">
        <f t="shared" si="109"/>
        <v>1.295000850752359E-2</v>
      </c>
      <c r="R116" s="9">
        <f t="shared" si="110"/>
        <v>0.19436706250000002</v>
      </c>
      <c r="S116" s="13">
        <f t="shared" si="111"/>
        <v>6.6626558743838549E-2</v>
      </c>
      <c r="T116" s="2">
        <f t="shared" si="112"/>
        <v>0.01</v>
      </c>
      <c r="U116" s="14">
        <f t="shared" si="113"/>
        <v>6.6626558743838546E-4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6.1562655874383854E-3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839</v>
      </c>
      <c r="AX116" s="1">
        <f t="shared" si="120"/>
        <v>672630.84989209869</v>
      </c>
      <c r="AY116" s="1">
        <f>SUM(AX105:AX116)</f>
        <v>11722388.521079428</v>
      </c>
    </row>
    <row r="117" spans="1:53" x14ac:dyDescent="0.15">
      <c r="C117" s="7">
        <v>12</v>
      </c>
      <c r="D117" s="7">
        <f t="shared" si="121"/>
        <v>2.7573761751612902</v>
      </c>
      <c r="E117" s="10">
        <f t="shared" si="122"/>
        <v>4.4256424219666703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1.9923650516451601</v>
      </c>
      <c r="E121" s="7"/>
      <c r="F121" s="7"/>
      <c r="G121" s="1">
        <v>1</v>
      </c>
      <c r="H121" s="9">
        <f t="shared" ref="H121:H132" si="124">E122</f>
        <v>1.9923650516451601</v>
      </c>
      <c r="I121" s="9">
        <f t="shared" ref="I121:I132" si="125">H121+273.15</f>
        <v>275.14236505164513</v>
      </c>
      <c r="J121" s="9">
        <f t="shared" ref="J121:J132" si="126">EXP(($C$15*(I121-$C$13))/($C$16*I121*$C$13))</f>
        <v>2.2558398497360816E-2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6.4223760521986244E-3</v>
      </c>
      <c r="Q121" s="12">
        <f t="shared" ref="Q121:Q132" si="130">P121*$B$123</f>
        <v>2.119384097225546E-3</v>
      </c>
      <c r="R121" s="9">
        <f t="shared" ref="R121:R132" si="131">L121*$B$123</f>
        <v>9.3951000000000007E-2</v>
      </c>
      <c r="S121" s="13">
        <f t="shared" ref="S121:S132" si="132">Q121/R121</f>
        <v>2.2558398497360813E-2</v>
      </c>
      <c r="T121" s="2">
        <f t="shared" ref="T121:T132" si="133">$B$122/100</f>
        <v>0.01</v>
      </c>
      <c r="U121" s="14">
        <f t="shared" ref="U121:U132" si="134">S121*T121</f>
        <v>2.2558398497360814E-4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5.7155839849736085E-3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-0.87760059764516096</v>
      </c>
      <c r="E122" s="10">
        <f t="shared" ref="E122:E133" si="145">D121</f>
        <v>1.9923650516451601</v>
      </c>
      <c r="F122" s="7" t="s">
        <v>83</v>
      </c>
      <c r="G122" s="1">
        <v>2</v>
      </c>
      <c r="H122" s="9">
        <f t="shared" si="124"/>
        <v>-0.87760059764516096</v>
      </c>
      <c r="I122" s="9">
        <f t="shared" si="125"/>
        <v>272.27239940235484</v>
      </c>
      <c r="J122" s="9">
        <f t="shared" si="126"/>
        <v>1.5534883915766327E-2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0.56297762394780138</v>
      </c>
      <c r="P122" s="9">
        <f t="shared" si="129"/>
        <v>8.7457920352030424E-3</v>
      </c>
      <c r="Q122" s="12">
        <f t="shared" si="130"/>
        <v>2.8861113716170043E-3</v>
      </c>
      <c r="R122" s="9">
        <f t="shared" si="131"/>
        <v>9.3951000000000007E-2</v>
      </c>
      <c r="S122" s="13">
        <f t="shared" si="132"/>
        <v>3.0719325729550554E-2</v>
      </c>
      <c r="T122" s="2">
        <f t="shared" si="133"/>
        <v>0.01</v>
      </c>
      <c r="U122" s="14">
        <f t="shared" si="134"/>
        <v>3.0719325729550552E-4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5.797193257295506E-3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-0.41449213950000002</v>
      </c>
      <c r="E123" s="10">
        <f t="shared" si="145"/>
        <v>-0.87760059764516096</v>
      </c>
      <c r="F123" s="7" t="s">
        <v>83</v>
      </c>
      <c r="G123" s="1">
        <v>3</v>
      </c>
      <c r="H123" s="9">
        <f t="shared" si="124"/>
        <v>-0.41449213950000002</v>
      </c>
      <c r="I123" s="9">
        <f t="shared" si="125"/>
        <v>272.73550786049998</v>
      </c>
      <c r="J123" s="9">
        <f t="shared" si="126"/>
        <v>1.6507437951351477E-2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0.83893183191259835</v>
      </c>
      <c r="P123" s="9">
        <f t="shared" si="129"/>
        <v>1.3848615160710844E-2</v>
      </c>
      <c r="Q123" s="12">
        <f t="shared" si="130"/>
        <v>4.5700430030345789E-3</v>
      </c>
      <c r="R123" s="9">
        <f t="shared" si="131"/>
        <v>9.3951000000000007E-2</v>
      </c>
      <c r="S123" s="13">
        <f t="shared" si="132"/>
        <v>4.8642835127189477E-2</v>
      </c>
      <c r="T123" s="2">
        <f t="shared" si="133"/>
        <v>0.01</v>
      </c>
      <c r="U123" s="14">
        <f t="shared" si="134"/>
        <v>4.8642835127189478E-4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5.976428351271895E-3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3.3991194875806499</v>
      </c>
      <c r="E124" s="10">
        <f t="shared" si="145"/>
        <v>-0.41449213950000002</v>
      </c>
      <c r="F124" s="7" t="s">
        <v>83</v>
      </c>
      <c r="G124" s="1">
        <v>4</v>
      </c>
      <c r="H124" s="9">
        <f t="shared" si="124"/>
        <v>3.3991194875806499</v>
      </c>
      <c r="I124" s="9">
        <f t="shared" si="125"/>
        <v>276.54911948758064</v>
      </c>
      <c r="J124" s="9">
        <f t="shared" si="126"/>
        <v>2.700766241132679E-2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1.1097832167518875</v>
      </c>
      <c r="P124" s="9">
        <f t="shared" si="129"/>
        <v>2.9972650467791285E-2</v>
      </c>
      <c r="Q124" s="12">
        <f t="shared" si="130"/>
        <v>9.8909746543711253E-3</v>
      </c>
      <c r="R124" s="9">
        <f t="shared" si="131"/>
        <v>9.3951000000000007E-2</v>
      </c>
      <c r="S124" s="13">
        <f t="shared" si="132"/>
        <v>0.10527801358549801</v>
      </c>
      <c r="T124" s="2">
        <f t="shared" si="133"/>
        <v>0.01</v>
      </c>
      <c r="U124" s="14">
        <f t="shared" si="134"/>
        <v>1.0527801358549802E-3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6.5427801358549807E-3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5.9660355187333298</v>
      </c>
      <c r="E125" s="10">
        <f t="shared" si="145"/>
        <v>3.3991194875806499</v>
      </c>
      <c r="F125" s="7" t="s">
        <v>83</v>
      </c>
      <c r="G125" s="1">
        <v>5</v>
      </c>
      <c r="H125" s="9">
        <f t="shared" si="124"/>
        <v>5.9660355187333298</v>
      </c>
      <c r="I125" s="9">
        <f t="shared" si="125"/>
        <v>279.11603551873333</v>
      </c>
      <c r="J125" s="9">
        <f t="shared" si="126"/>
        <v>3.7334423508831108E-2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1.0258200379698914</v>
      </c>
      <c r="O125" s="9">
        <f t="shared" si="146"/>
        <v>0.33869052831420476</v>
      </c>
      <c r="P125" s="9">
        <f t="shared" si="129"/>
        <v>1.2644815622512275E-2</v>
      </c>
      <c r="Q125" s="12">
        <f t="shared" si="130"/>
        <v>4.1727891554290512E-3</v>
      </c>
      <c r="R125" s="9">
        <f t="shared" si="131"/>
        <v>9.3951000000000007E-2</v>
      </c>
      <c r="S125" s="13">
        <f t="shared" si="132"/>
        <v>4.4414526246969704E-2</v>
      </c>
      <c r="T125" s="2">
        <f t="shared" si="133"/>
        <v>0.01</v>
      </c>
      <c r="U125" s="14">
        <f t="shared" si="134"/>
        <v>4.4414526246969703E-4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5.9341452624696971E-3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10.398514155612901</v>
      </c>
      <c r="E126" s="10">
        <f t="shared" si="145"/>
        <v>5.9660355187333298</v>
      </c>
      <c r="F126" s="7" t="s">
        <v>85</v>
      </c>
      <c r="G126" s="1">
        <v>6</v>
      </c>
      <c r="H126" s="9">
        <f t="shared" si="124"/>
        <v>10.398514155612901</v>
      </c>
      <c r="I126" s="9">
        <f t="shared" si="125"/>
        <v>283.54851415561291</v>
      </c>
      <c r="J126" s="9">
        <f t="shared" si="126"/>
        <v>6.4407772000041844E-2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0.61074571269169242</v>
      </c>
      <c r="P126" s="9">
        <f t="shared" si="129"/>
        <v>3.933677061304959E-2</v>
      </c>
      <c r="Q126" s="12">
        <f t="shared" si="130"/>
        <v>1.2981134302306366E-2</v>
      </c>
      <c r="R126" s="9">
        <f t="shared" si="131"/>
        <v>9.3951000000000007E-2</v>
      </c>
      <c r="S126" s="13">
        <f t="shared" si="132"/>
        <v>0.13816919779785594</v>
      </c>
      <c r="T126" s="2">
        <f t="shared" si="133"/>
        <v>0.01</v>
      </c>
      <c r="U126" s="14">
        <f t="shared" si="134"/>
        <v>1.3816919779785595E-3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6.8716919779785593E-3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14.405971889</v>
      </c>
      <c r="E127" s="10">
        <f t="shared" si="145"/>
        <v>10.398514155612901</v>
      </c>
      <c r="F127" s="7" t="s">
        <v>83</v>
      </c>
      <c r="G127" s="1">
        <v>7</v>
      </c>
      <c r="H127" s="9">
        <f t="shared" si="124"/>
        <v>14.405971889</v>
      </c>
      <c r="I127" s="9">
        <f t="shared" si="125"/>
        <v>287.55597188899998</v>
      </c>
      <c r="J127" s="9">
        <f t="shared" si="126"/>
        <v>0.10393780731891945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0.85610894207864274</v>
      </c>
      <c r="P127" s="9">
        <f t="shared" si="129"/>
        <v>8.8982086265773946E-2</v>
      </c>
      <c r="Q127" s="12">
        <f t="shared" si="130"/>
        <v>2.9364088467705402E-2</v>
      </c>
      <c r="R127" s="9">
        <f t="shared" si="131"/>
        <v>9.3951000000000007E-2</v>
      </c>
      <c r="S127" s="13">
        <f t="shared" si="132"/>
        <v>0.31254684322365278</v>
      </c>
      <c r="T127" s="2">
        <f t="shared" si="133"/>
        <v>0.01</v>
      </c>
      <c r="U127" s="14">
        <f t="shared" si="134"/>
        <v>3.125468432236528E-3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1.3075468432236528E-2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16.347684635806399</v>
      </c>
      <c r="E128" s="10">
        <f t="shared" si="145"/>
        <v>14.405971889</v>
      </c>
      <c r="F128" s="7" t="s">
        <v>83</v>
      </c>
      <c r="G128" s="1">
        <v>8</v>
      </c>
      <c r="H128" s="9">
        <f t="shared" si="124"/>
        <v>16.347684635806399</v>
      </c>
      <c r="I128" s="9">
        <f t="shared" si="125"/>
        <v>289.49768463580637</v>
      </c>
      <c r="J128" s="9">
        <f t="shared" si="126"/>
        <v>0.13043840805497817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1.0518268558128687</v>
      </c>
      <c r="P128" s="9">
        <f t="shared" si="129"/>
        <v>0.13719862062170365</v>
      </c>
      <c r="Q128" s="12">
        <f t="shared" si="130"/>
        <v>4.5275544805162209E-2</v>
      </c>
      <c r="R128" s="9">
        <f t="shared" si="131"/>
        <v>9.3951000000000007E-2</v>
      </c>
      <c r="S128" s="13">
        <f t="shared" si="132"/>
        <v>0.48190593825677436</v>
      </c>
      <c r="T128" s="2">
        <f t="shared" si="133"/>
        <v>0.01</v>
      </c>
      <c r="U128" s="14">
        <f t="shared" si="134"/>
        <v>4.8190593825677436E-3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1.4769059382567742E-2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17.853895478064501</v>
      </c>
      <c r="E129" s="10">
        <f t="shared" si="145"/>
        <v>16.347684635806399</v>
      </c>
      <c r="F129" s="7" t="s">
        <v>83</v>
      </c>
      <c r="G129" s="1">
        <v>9</v>
      </c>
      <c r="H129" s="9">
        <f t="shared" si="124"/>
        <v>17.853895478064501</v>
      </c>
      <c r="I129" s="9">
        <f t="shared" si="125"/>
        <v>291.00389547806446</v>
      </c>
      <c r="J129" s="9">
        <f t="shared" si="126"/>
        <v>0.15524191734293513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1.1993282351911649</v>
      </c>
      <c r="P129" s="9">
        <f t="shared" si="129"/>
        <v>0.18618601475459509</v>
      </c>
      <c r="Q129" s="12">
        <f t="shared" si="130"/>
        <v>6.1441384869016381E-2</v>
      </c>
      <c r="R129" s="9">
        <f t="shared" si="131"/>
        <v>9.3951000000000007E-2</v>
      </c>
      <c r="S129" s="13">
        <f t="shared" si="132"/>
        <v>0.65397265456478781</v>
      </c>
      <c r="T129" s="2">
        <f t="shared" si="133"/>
        <v>0.01</v>
      </c>
      <c r="U129" s="14">
        <f t="shared" si="134"/>
        <v>6.5397265456478785E-3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1.6489726545647877E-2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13.1922671997</v>
      </c>
      <c r="E130" s="10">
        <f t="shared" si="145"/>
        <v>17.853895478064501</v>
      </c>
      <c r="F130" s="7" t="s">
        <v>83</v>
      </c>
      <c r="G130" s="1">
        <v>10</v>
      </c>
      <c r="H130" s="9">
        <f t="shared" si="124"/>
        <v>13.1922671997</v>
      </c>
      <c r="I130" s="9">
        <f t="shared" si="125"/>
        <v>286.34226719969996</v>
      </c>
      <c r="J130" s="9">
        <f t="shared" si="126"/>
        <v>9.0041430089318988E-2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1.2978422204365698</v>
      </c>
      <c r="P130" s="9">
        <f t="shared" si="129"/>
        <v>0.11685956955840593</v>
      </c>
      <c r="Q130" s="12">
        <f t="shared" si="130"/>
        <v>3.856365795427396E-2</v>
      </c>
      <c r="R130" s="9">
        <f t="shared" si="131"/>
        <v>9.3951000000000007E-2</v>
      </c>
      <c r="S130" s="13">
        <f t="shared" si="132"/>
        <v>0.41046564649949396</v>
      </c>
      <c r="T130" s="2">
        <f t="shared" si="133"/>
        <v>0.01</v>
      </c>
      <c r="U130" s="14">
        <f t="shared" si="134"/>
        <v>4.1046564649949401E-3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1.4054656464994941E-2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5.3320876282903198</v>
      </c>
      <c r="E131" s="10">
        <f t="shared" si="145"/>
        <v>13.1922671997</v>
      </c>
      <c r="F131" s="7" t="s">
        <v>83</v>
      </c>
      <c r="G131" s="1">
        <v>11</v>
      </c>
      <c r="H131" s="9">
        <f t="shared" si="124"/>
        <v>5.3320876282903198</v>
      </c>
      <c r="I131" s="9">
        <f t="shared" si="125"/>
        <v>278.48208762829029</v>
      </c>
      <c r="J131" s="9">
        <f t="shared" si="126"/>
        <v>3.4484280250375303E-2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1.1219335183342558</v>
      </c>
      <c r="O131" s="9">
        <f t="shared" si="146"/>
        <v>0.34374913254390815</v>
      </c>
      <c r="P131" s="9">
        <f t="shared" si="129"/>
        <v>1.1853941422467535E-2</v>
      </c>
      <c r="Q131" s="12">
        <f t="shared" si="130"/>
        <v>3.911800669414287E-3</v>
      </c>
      <c r="R131" s="9">
        <f t="shared" si="131"/>
        <v>9.3951000000000007E-2</v>
      </c>
      <c r="S131" s="13">
        <f t="shared" si="132"/>
        <v>4.1636604926124116E-2</v>
      </c>
      <c r="T131" s="2">
        <f t="shared" si="133"/>
        <v>0.01</v>
      </c>
      <c r="U131" s="14">
        <f t="shared" si="134"/>
        <v>4.1636604926124118E-4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5.9063660492612415E-3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4.4256424219666703</v>
      </c>
      <c r="E132" s="10">
        <f t="shared" si="145"/>
        <v>5.3320876282903198</v>
      </c>
      <c r="F132" s="7" t="s">
        <v>85</v>
      </c>
      <c r="G132" s="1">
        <v>12</v>
      </c>
      <c r="H132" s="9">
        <f t="shared" si="124"/>
        <v>4.4256424219666703</v>
      </c>
      <c r="I132" s="9">
        <f t="shared" si="125"/>
        <v>277.57564242196662</v>
      </c>
      <c r="J132" s="9">
        <f t="shared" si="126"/>
        <v>3.0763427200707599E-2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0.61659519112144057</v>
      </c>
      <c r="P132" s="9">
        <f t="shared" si="129"/>
        <v>1.8968581274370826E-2</v>
      </c>
      <c r="Q132" s="12">
        <f t="shared" si="130"/>
        <v>6.2596318205423726E-3</v>
      </c>
      <c r="R132" s="9">
        <f t="shared" si="131"/>
        <v>9.3951000000000007E-2</v>
      </c>
      <c r="S132" s="13">
        <f t="shared" si="132"/>
        <v>6.6626558743838507E-2</v>
      </c>
      <c r="T132" s="2">
        <f t="shared" si="133"/>
        <v>0.01</v>
      </c>
      <c r="U132" s="14">
        <f t="shared" si="134"/>
        <v>6.6626558743838513E-4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6.1562655874383854E-3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2.7573761751612902</v>
      </c>
      <c r="E133" s="10">
        <f t="shared" si="145"/>
        <v>4.4256424219666703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1.9923650516451601</v>
      </c>
      <c r="E136" s="7"/>
      <c r="F136" s="7"/>
      <c r="G136" s="1">
        <v>1</v>
      </c>
      <c r="H136" s="9">
        <f t="shared" ref="H136:H147" si="147">E137</f>
        <v>1.9923650516451601</v>
      </c>
      <c r="I136" s="9">
        <f t="shared" ref="I136:I147" si="148">H136+273.15</f>
        <v>275.14236505164513</v>
      </c>
      <c r="J136" s="9">
        <f t="shared" ref="J136:J147" si="149">EXP(($C$15*(I136-$C$13))/($C$16*I136*$C$13))</f>
        <v>2.2558398497360816E-2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1.7122905382758194E-2</v>
      </c>
      <c r="Q136" s="12">
        <f t="shared" ref="Q136:Q147" si="153">P136*$B$138</f>
        <v>4.4519553995171308E-3</v>
      </c>
      <c r="R136" s="9">
        <f t="shared" ref="R136:R147" si="154">L136*$B$138</f>
        <v>0.19735245833333334</v>
      </c>
      <c r="S136" s="13">
        <f t="shared" ref="S136:S147" si="155">Q136/R136</f>
        <v>2.255839849736082E-2</v>
      </c>
      <c r="T136" s="2">
        <f t="shared" ref="T136:T147" si="156">$B$137/100</f>
        <v>0.01</v>
      </c>
      <c r="U136" s="14">
        <f t="shared" ref="U136:U147" si="157">S136*T136</f>
        <v>2.2558398497360819E-4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5.7155839849736085E-3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-0.87760059764516096</v>
      </c>
      <c r="E137" s="10">
        <f t="shared" ref="E137:E148" si="166">D136</f>
        <v>1.9923650516451601</v>
      </c>
      <c r="F137" s="7" t="s">
        <v>83</v>
      </c>
      <c r="G137" s="1">
        <v>2</v>
      </c>
      <c r="H137" s="9">
        <f t="shared" si="147"/>
        <v>-0.87760059764516096</v>
      </c>
      <c r="I137" s="9">
        <f t="shared" si="148"/>
        <v>272.27239940235484</v>
      </c>
      <c r="J137" s="9">
        <f t="shared" si="149"/>
        <v>1.5534883915766327E-2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1.5009729279505752</v>
      </c>
      <c r="P137" s="9">
        <f t="shared" si="152"/>
        <v>2.331744019642008E-2</v>
      </c>
      <c r="Q137" s="12">
        <f t="shared" si="153"/>
        <v>6.0625344510692207E-3</v>
      </c>
      <c r="R137" s="9">
        <f t="shared" si="154"/>
        <v>0.19735245833333334</v>
      </c>
      <c r="S137" s="13">
        <f t="shared" si="155"/>
        <v>3.0719325729550554E-2</v>
      </c>
      <c r="T137" s="2">
        <f t="shared" si="156"/>
        <v>0.01</v>
      </c>
      <c r="U137" s="14">
        <f t="shared" si="157"/>
        <v>3.0719325729550552E-4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5.797193257295506E-3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-0.41449213950000002</v>
      </c>
      <c r="E138" s="10">
        <f t="shared" si="166"/>
        <v>-0.87760059764516096</v>
      </c>
      <c r="F138" s="7" t="s">
        <v>83</v>
      </c>
      <c r="G138" s="1">
        <v>3</v>
      </c>
      <c r="H138" s="9">
        <f t="shared" si="147"/>
        <v>-0.41449213950000002</v>
      </c>
      <c r="I138" s="9">
        <f t="shared" si="148"/>
        <v>272.73550786049998</v>
      </c>
      <c r="J138" s="9">
        <f t="shared" si="149"/>
        <v>1.6507437951351477E-2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2.2367034044208216</v>
      </c>
      <c r="P138" s="9">
        <f t="shared" si="152"/>
        <v>3.692224266405332E-2</v>
      </c>
      <c r="Q138" s="12">
        <f t="shared" si="153"/>
        <v>9.5997830926538644E-3</v>
      </c>
      <c r="R138" s="9">
        <f t="shared" si="154"/>
        <v>0.19735245833333334</v>
      </c>
      <c r="S138" s="13">
        <f t="shared" si="155"/>
        <v>4.8642835127189477E-2</v>
      </c>
      <c r="T138" s="2">
        <f t="shared" si="156"/>
        <v>0.01</v>
      </c>
      <c r="U138" s="14">
        <f t="shared" si="157"/>
        <v>4.8642835127189478E-4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5.976428351271895E-3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3.3991194875806499</v>
      </c>
      <c r="E139" s="10">
        <f t="shared" si="166"/>
        <v>-0.41449213950000002</v>
      </c>
      <c r="F139" s="7" t="s">
        <v>83</v>
      </c>
      <c r="G139" s="1">
        <v>4</v>
      </c>
      <c r="H139" s="9">
        <f t="shared" si="147"/>
        <v>3.3991194875806499</v>
      </c>
      <c r="I139" s="9">
        <f t="shared" si="148"/>
        <v>276.54911948758064</v>
      </c>
      <c r="J139" s="9">
        <f t="shared" si="149"/>
        <v>2.700766241132679E-2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2.958829078423435</v>
      </c>
      <c r="P139" s="9">
        <f t="shared" si="152"/>
        <v>7.9911056882877293E-2</v>
      </c>
      <c r="Q139" s="12">
        <f t="shared" si="153"/>
        <v>2.0776874789548098E-2</v>
      </c>
      <c r="R139" s="9">
        <f t="shared" si="154"/>
        <v>0.19735245833333334</v>
      </c>
      <c r="S139" s="13">
        <f t="shared" si="155"/>
        <v>0.10527801358549801</v>
      </c>
      <c r="T139" s="2">
        <f t="shared" si="156"/>
        <v>0.01</v>
      </c>
      <c r="U139" s="14">
        <f t="shared" si="157"/>
        <v>1.0527801358549802E-3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6.5427801358549807E-3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5.9660355187333298</v>
      </c>
      <c r="E140" s="10">
        <f t="shared" si="166"/>
        <v>3.3991194875806499</v>
      </c>
      <c r="F140" s="7" t="s">
        <v>83</v>
      </c>
      <c r="G140" s="1">
        <v>5</v>
      </c>
      <c r="H140" s="9">
        <f t="shared" si="147"/>
        <v>5.9660355187333298</v>
      </c>
      <c r="I140" s="9">
        <f t="shared" si="148"/>
        <v>279.11603551873333</v>
      </c>
      <c r="J140" s="9">
        <f t="shared" si="149"/>
        <v>3.7334423508831108E-2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3.6379659382072247</v>
      </c>
      <c r="P140" s="9">
        <f t="shared" si="152"/>
        <v>0.13582136104773063</v>
      </c>
      <c r="Q140" s="12">
        <f t="shared" si="153"/>
        <v>3.5313553872409961E-2</v>
      </c>
      <c r="R140" s="9">
        <f t="shared" si="154"/>
        <v>0.19735245833333334</v>
      </c>
      <c r="S140" s="13">
        <f t="shared" si="155"/>
        <v>0.17893647827160311</v>
      </c>
      <c r="T140" s="2">
        <f t="shared" si="156"/>
        <v>0.01</v>
      </c>
      <c r="U140" s="14">
        <f t="shared" si="157"/>
        <v>1.7893647827160312E-3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7.2793647827160317E-3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10.398514155612901</v>
      </c>
      <c r="E141" s="10">
        <f t="shared" si="166"/>
        <v>5.9660355187333298</v>
      </c>
      <c r="F141" s="7" t="s">
        <v>85</v>
      </c>
      <c r="G141" s="1">
        <v>6</v>
      </c>
      <c r="H141" s="9">
        <f t="shared" si="147"/>
        <v>10.398514155612901</v>
      </c>
      <c r="I141" s="9">
        <f t="shared" si="148"/>
        <v>283.54851415561291</v>
      </c>
      <c r="J141" s="9">
        <f t="shared" si="149"/>
        <v>6.4407772000041844E-2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4.2611924938261607</v>
      </c>
      <c r="P141" s="9">
        <f t="shared" si="152"/>
        <v>0.27445391459064505</v>
      </c>
      <c r="Q141" s="12">
        <f t="shared" si="153"/>
        <v>7.1358017793567721E-2</v>
      </c>
      <c r="R141" s="9">
        <f t="shared" si="154"/>
        <v>0.19735245833333334</v>
      </c>
      <c r="S141" s="13">
        <f t="shared" si="155"/>
        <v>0.36157653366061548</v>
      </c>
      <c r="T141" s="2">
        <f t="shared" si="156"/>
        <v>0.01</v>
      </c>
      <c r="U141" s="14">
        <f t="shared" si="157"/>
        <v>3.6157653366061548E-3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9.1057653366061544E-3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14.405971889</v>
      </c>
      <c r="E142" s="10">
        <f t="shared" si="166"/>
        <v>10.398514155612901</v>
      </c>
      <c r="F142" s="7" t="s">
        <v>83</v>
      </c>
      <c r="G142" s="1">
        <v>7</v>
      </c>
      <c r="H142" s="9">
        <f t="shared" si="147"/>
        <v>14.405971889</v>
      </c>
      <c r="I142" s="9">
        <f t="shared" si="148"/>
        <v>287.55597188899998</v>
      </c>
      <c r="J142" s="9">
        <f t="shared" si="149"/>
        <v>0.10393780731891945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4.7457864959021823</v>
      </c>
      <c r="P142" s="9">
        <f t="shared" si="152"/>
        <v>0.49326664238781093</v>
      </c>
      <c r="Q142" s="12">
        <f t="shared" si="153"/>
        <v>0.12824932702083083</v>
      </c>
      <c r="R142" s="9">
        <f t="shared" si="154"/>
        <v>0.19735245833333334</v>
      </c>
      <c r="S142" s="13">
        <f t="shared" si="155"/>
        <v>0.6498491485939053</v>
      </c>
      <c r="T142" s="2">
        <f t="shared" si="156"/>
        <v>0.01</v>
      </c>
      <c r="U142" s="14">
        <f t="shared" si="157"/>
        <v>6.4984914859390532E-3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1.6448491485939052E-2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16.347684635806399</v>
      </c>
      <c r="E143" s="10">
        <f t="shared" si="166"/>
        <v>14.405971889</v>
      </c>
      <c r="F143" s="7" t="s">
        <v>83</v>
      </c>
      <c r="G143" s="1">
        <v>8</v>
      </c>
      <c r="H143" s="9">
        <f t="shared" si="147"/>
        <v>16.347684635806399</v>
      </c>
      <c r="I143" s="9">
        <f t="shared" si="148"/>
        <v>289.49768463580637</v>
      </c>
      <c r="J143" s="9">
        <f t="shared" si="149"/>
        <v>0.13043840805497817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5.0115677701810384</v>
      </c>
      <c r="P143" s="9">
        <f t="shared" si="152"/>
        <v>0.6537009218020513</v>
      </c>
      <c r="Q143" s="12">
        <f t="shared" si="153"/>
        <v>0.16996223966853335</v>
      </c>
      <c r="R143" s="9">
        <f t="shared" si="154"/>
        <v>0.19735245833333334</v>
      </c>
      <c r="S143" s="13">
        <f t="shared" si="155"/>
        <v>0.86121166720640896</v>
      </c>
      <c r="T143" s="2">
        <f t="shared" si="156"/>
        <v>0.01</v>
      </c>
      <c r="U143" s="14">
        <f t="shared" si="157"/>
        <v>8.6121166720640897E-3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1.8562116672064088E-2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17.853895478064501</v>
      </c>
      <c r="E144" s="10">
        <f t="shared" si="166"/>
        <v>16.347684635806399</v>
      </c>
      <c r="F144" s="7" t="s">
        <v>83</v>
      </c>
      <c r="G144" s="1">
        <v>9</v>
      </c>
      <c r="H144" s="9">
        <f t="shared" si="147"/>
        <v>17.853895478064501</v>
      </c>
      <c r="I144" s="9">
        <f t="shared" si="148"/>
        <v>291.00389547806446</v>
      </c>
      <c r="J144" s="9">
        <f t="shared" si="149"/>
        <v>0.15524191734293513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5.1169147650456539</v>
      </c>
      <c r="P144" s="9">
        <f t="shared" si="152"/>
        <v>0.79435965900606176</v>
      </c>
      <c r="Q144" s="12">
        <f t="shared" si="153"/>
        <v>0.20653351134157608</v>
      </c>
      <c r="R144" s="9">
        <f t="shared" si="154"/>
        <v>0.19735245833333334</v>
      </c>
      <c r="S144" s="13">
        <f t="shared" si="155"/>
        <v>1.0465210977647701</v>
      </c>
      <c r="T144" s="2">
        <f t="shared" si="156"/>
        <v>0.01</v>
      </c>
      <c r="U144" s="14">
        <f t="shared" si="157"/>
        <v>1.0465210977647701E-2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2.0415210977647702E-2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13.1922671997</v>
      </c>
      <c r="E145" s="10">
        <f t="shared" si="166"/>
        <v>17.853895478064501</v>
      </c>
      <c r="F145" s="7" t="s">
        <v>83</v>
      </c>
      <c r="G145" s="1">
        <v>10</v>
      </c>
      <c r="H145" s="9">
        <f t="shared" si="147"/>
        <v>13.1922671997</v>
      </c>
      <c r="I145" s="9">
        <f t="shared" si="148"/>
        <v>286.34226719969996</v>
      </c>
      <c r="J145" s="9">
        <f t="shared" si="149"/>
        <v>9.0041430089318988E-2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5.0816030227062594</v>
      </c>
      <c r="P145" s="9">
        <f t="shared" si="152"/>
        <v>0.45755480331067772</v>
      </c>
      <c r="Q145" s="12">
        <f t="shared" si="153"/>
        <v>0.11896424886077621</v>
      </c>
      <c r="R145" s="9">
        <f t="shared" si="154"/>
        <v>0.19735245833333334</v>
      </c>
      <c r="S145" s="13">
        <f t="shared" si="155"/>
        <v>0.60280094742900314</v>
      </c>
      <c r="T145" s="2">
        <f t="shared" si="156"/>
        <v>0.01</v>
      </c>
      <c r="U145" s="14">
        <f t="shared" si="157"/>
        <v>6.0280094742900317E-3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1.5978009474290032E-2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5.3320876282903198</v>
      </c>
      <c r="E146" s="10">
        <f t="shared" si="166"/>
        <v>13.1922671997</v>
      </c>
      <c r="F146" s="7" t="s">
        <v>83</v>
      </c>
      <c r="G146" s="1">
        <v>11</v>
      </c>
      <c r="H146" s="9">
        <f t="shared" si="147"/>
        <v>5.3320876282903198</v>
      </c>
      <c r="I146" s="9">
        <f t="shared" si="148"/>
        <v>278.48208762829029</v>
      </c>
      <c r="J146" s="9">
        <f t="shared" si="149"/>
        <v>3.4484280250375303E-2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5.3830961360622487</v>
      </c>
      <c r="P146" s="9">
        <f t="shared" si="152"/>
        <v>0.18563219577068302</v>
      </c>
      <c r="Q146" s="12">
        <f t="shared" si="153"/>
        <v>4.8264370900377586E-2</v>
      </c>
      <c r="R146" s="9">
        <f t="shared" si="154"/>
        <v>0.19735245833333334</v>
      </c>
      <c r="S146" s="13">
        <f t="shared" si="155"/>
        <v>0.24455925863795339</v>
      </c>
      <c r="T146" s="2">
        <f t="shared" si="156"/>
        <v>0.01</v>
      </c>
      <c r="U146" s="14">
        <f t="shared" si="157"/>
        <v>2.4455925863795338E-3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7.9355925863795335E-3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4.4256424219666703</v>
      </c>
      <c r="E147" s="10">
        <f t="shared" si="166"/>
        <v>5.3320876282903198</v>
      </c>
      <c r="F147" s="7" t="s">
        <v>85</v>
      </c>
      <c r="G147" s="1">
        <v>12</v>
      </c>
      <c r="H147" s="9">
        <f t="shared" si="147"/>
        <v>4.4256424219666703</v>
      </c>
      <c r="I147" s="9">
        <f t="shared" si="148"/>
        <v>277.57564242196662</v>
      </c>
      <c r="J147" s="9">
        <f t="shared" si="149"/>
        <v>3.0763427200707599E-2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5.9565118569582323</v>
      </c>
      <c r="P147" s="9">
        <f t="shared" si="152"/>
        <v>0.18324271888168622</v>
      </c>
      <c r="Q147" s="12">
        <f t="shared" si="153"/>
        <v>4.7643106909238418E-2</v>
      </c>
      <c r="R147" s="9">
        <f t="shared" si="154"/>
        <v>0.19735245833333334</v>
      </c>
      <c r="S147" s="13">
        <f t="shared" si="155"/>
        <v>0.24141126648023808</v>
      </c>
      <c r="T147" s="2">
        <f t="shared" si="156"/>
        <v>0.01</v>
      </c>
      <c r="U147" s="14">
        <f t="shared" si="157"/>
        <v>2.4141126648023811E-3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7.9041126648023811E-3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2.7573761751612902</v>
      </c>
      <c r="E148" s="10">
        <f t="shared" si="166"/>
        <v>4.4256424219666703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15020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4937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11076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43634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1049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479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298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140566.35271297756</v>
      </c>
      <c r="J13" s="6" t="s">
        <v>37</v>
      </c>
      <c r="K13" s="6">
        <f>I13/(10000*1000)</f>
        <v>1.4056635271297756E-2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15.8823808970968</v>
      </c>
      <c r="E26" s="7"/>
      <c r="F26" s="7"/>
      <c r="G26" s="1">
        <v>1</v>
      </c>
      <c r="H26" s="9">
        <f t="shared" ref="H26:H37" si="0">E27</f>
        <v>15.8823808970968</v>
      </c>
      <c r="I26" s="9">
        <f t="shared" ref="I26:I37" si="1">H26+273.15</f>
        <v>289.0323808970968</v>
      </c>
      <c r="J26" s="9">
        <f t="shared" ref="J26:J37" si="2">EXP(($C$15*(I26-$C$13))/($C$16*I26*$C$13))</f>
        <v>0.1235635814318374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5.0082907181658189</v>
      </c>
      <c r="Q26" s="12">
        <f t="shared" ref="Q26:Q37" si="6">P26*$B$28</f>
        <v>0.50082907181658187</v>
      </c>
      <c r="R26" s="9">
        <f t="shared" ref="R26:R37" si="7">L26*$B$28</f>
        <v>4.0532094166666672</v>
      </c>
      <c r="S26" s="13">
        <f t="shared" ref="S26:S37" si="8">Q26/R26</f>
        <v>0.12356358143183739</v>
      </c>
      <c r="T26" s="2">
        <f t="shared" ref="T26:T37" si="9">$B$27/100</f>
        <v>0.34</v>
      </c>
      <c r="U26" s="14">
        <f t="shared" ref="U26:U37" si="10">S26*T26</f>
        <v>4.2011617686824716E-2</v>
      </c>
      <c r="V26" s="13"/>
      <c r="W26" s="2"/>
      <c r="X26" s="14"/>
      <c r="Y26" s="2">
        <v>0.04</v>
      </c>
      <c r="Z26" s="2">
        <v>0.63</v>
      </c>
      <c r="AA26" s="2">
        <f t="shared" ref="AA26:AA37" si="11">Y26*Z26</f>
        <v>2.52E-2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1.4999999999999999E-2</v>
      </c>
      <c r="AO26" s="2">
        <v>0.03</v>
      </c>
      <c r="AP26" s="2">
        <f t="shared" ref="AP26:AP37" si="12">AO26*AN26</f>
        <v>4.4999999999999999E-4</v>
      </c>
      <c r="AQ26" s="1">
        <f t="shared" ref="AQ26:AQ37" si="13">(AP26+AM26+AD26+AA26+U26+X26+AG26+AJ26)</f>
        <v>6.7661617686824715E-2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14.2006941058065</v>
      </c>
      <c r="E27" s="10">
        <f t="shared" ref="E27:E38" si="18">D26</f>
        <v>15.8823808970968</v>
      </c>
      <c r="F27" s="7" t="s">
        <v>83</v>
      </c>
      <c r="G27" s="1">
        <v>2</v>
      </c>
      <c r="H27" s="9">
        <f t="shared" si="0"/>
        <v>14.2006941058065</v>
      </c>
      <c r="I27" s="9">
        <f t="shared" si="1"/>
        <v>287.3506941058065</v>
      </c>
      <c r="J27" s="9">
        <f t="shared" si="2"/>
        <v>0.10145379026284139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76.05589761516751</v>
      </c>
      <c r="P27" s="9">
        <f t="shared" si="5"/>
        <v>7.7161590849013431</v>
      </c>
      <c r="Q27" s="12">
        <f t="shared" si="6"/>
        <v>0.77161590849013439</v>
      </c>
      <c r="R27" s="9">
        <f t="shared" si="7"/>
        <v>4.0532094166666672</v>
      </c>
      <c r="S27" s="13">
        <f t="shared" si="8"/>
        <v>0.19037158685097161</v>
      </c>
      <c r="T27" s="2">
        <f t="shared" si="9"/>
        <v>0.34</v>
      </c>
      <c r="U27" s="14">
        <f t="shared" si="10"/>
        <v>6.4726339529330351E-2</v>
      </c>
      <c r="V27" s="13"/>
      <c r="W27" s="2"/>
      <c r="X27" s="14"/>
      <c r="Y27" s="2">
        <v>0.04</v>
      </c>
      <c r="Z27" s="2">
        <v>0.63</v>
      </c>
      <c r="AA27" s="2">
        <f t="shared" si="11"/>
        <v>2.52E-2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1.4999999999999999E-2</v>
      </c>
      <c r="AO27" s="2">
        <v>0.03</v>
      </c>
      <c r="AP27" s="2">
        <f t="shared" si="12"/>
        <v>4.4999999999999999E-4</v>
      </c>
      <c r="AQ27" s="1">
        <f t="shared" si="13"/>
        <v>9.0376339529330357E-2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13.00221748775</v>
      </c>
      <c r="E28" s="10">
        <f t="shared" si="18"/>
        <v>14.2006941058065</v>
      </c>
      <c r="F28" s="7" t="s">
        <v>83</v>
      </c>
      <c r="G28" s="1">
        <v>3</v>
      </c>
      <c r="H28" s="9">
        <f t="shared" si="0"/>
        <v>13.00221748775</v>
      </c>
      <c r="I28" s="9">
        <f t="shared" si="1"/>
        <v>286.15221748774997</v>
      </c>
      <c r="J28" s="9">
        <f t="shared" si="2"/>
        <v>8.8030726882480259E-2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108.87183269693283</v>
      </c>
      <c r="P28" s="9">
        <f t="shared" si="5"/>
        <v>9.5840665693387788</v>
      </c>
      <c r="Q28" s="12">
        <f t="shared" si="6"/>
        <v>0.95840665693387794</v>
      </c>
      <c r="R28" s="9">
        <f t="shared" si="7"/>
        <v>4.0532094166666672</v>
      </c>
      <c r="S28" s="13">
        <f t="shared" si="8"/>
        <v>0.23645623958953133</v>
      </c>
      <c r="T28" s="2">
        <f t="shared" si="9"/>
        <v>0.34</v>
      </c>
      <c r="U28" s="14">
        <f t="shared" si="10"/>
        <v>8.0395121460440658E-2</v>
      </c>
      <c r="V28" s="13"/>
      <c r="W28" s="2"/>
      <c r="X28" s="14"/>
      <c r="Y28" s="2">
        <v>0.04</v>
      </c>
      <c r="Z28" s="2">
        <v>0.63</v>
      </c>
      <c r="AA28" s="2">
        <f t="shared" si="11"/>
        <v>2.52E-2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1.4999999999999999E-2</v>
      </c>
      <c r="AO28" s="2">
        <v>0.03</v>
      </c>
      <c r="AP28" s="2">
        <f t="shared" si="12"/>
        <v>4.4999999999999999E-4</v>
      </c>
      <c r="AQ28" s="1">
        <f t="shared" si="13"/>
        <v>0.10604512146044065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14.043037067096799</v>
      </c>
      <c r="E29" s="10">
        <f t="shared" si="18"/>
        <v>13.00221748775</v>
      </c>
      <c r="F29" s="7" t="s">
        <v>83</v>
      </c>
      <c r="G29" s="1">
        <v>4</v>
      </c>
      <c r="H29" s="9">
        <f t="shared" si="0"/>
        <v>14.043037067096799</v>
      </c>
      <c r="I29" s="9">
        <f t="shared" si="1"/>
        <v>287.19303706709678</v>
      </c>
      <c r="J29" s="9">
        <f t="shared" si="2"/>
        <v>9.9584062862516531E-2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139.81986029426074</v>
      </c>
      <c r="P29" s="9">
        <f t="shared" si="5"/>
        <v>13.923829756971941</v>
      </c>
      <c r="Q29" s="12">
        <f t="shared" si="6"/>
        <v>1.3923829756971942</v>
      </c>
      <c r="R29" s="9">
        <f t="shared" si="7"/>
        <v>4.0532094166666672</v>
      </c>
      <c r="S29" s="13">
        <f t="shared" si="8"/>
        <v>0.34352603888951799</v>
      </c>
      <c r="T29" s="2">
        <f t="shared" si="9"/>
        <v>0.34</v>
      </c>
      <c r="U29" s="14">
        <f t="shared" si="10"/>
        <v>0.11679885322243612</v>
      </c>
      <c r="V29" s="13"/>
      <c r="W29" s="2"/>
      <c r="X29" s="14"/>
      <c r="Y29" s="2">
        <v>0.04</v>
      </c>
      <c r="Z29" s="2">
        <v>0.63</v>
      </c>
      <c r="AA29" s="2">
        <f t="shared" si="11"/>
        <v>2.52E-2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1.4999999999999999E-2</v>
      </c>
      <c r="AO29" s="2">
        <v>0.03</v>
      </c>
      <c r="AP29" s="2">
        <f t="shared" si="12"/>
        <v>4.4999999999999999E-4</v>
      </c>
      <c r="AQ29" s="1">
        <f t="shared" si="13"/>
        <v>0.14244885322243611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15.659563108</v>
      </c>
      <c r="E30" s="10">
        <f t="shared" si="18"/>
        <v>14.043037067096799</v>
      </c>
      <c r="F30" s="7" t="s">
        <v>83</v>
      </c>
      <c r="G30" s="1">
        <v>5</v>
      </c>
      <c r="H30" s="9">
        <f t="shared" si="0"/>
        <v>15.659563108</v>
      </c>
      <c r="I30" s="9">
        <f t="shared" si="1"/>
        <v>288.80956310799996</v>
      </c>
      <c r="J30" s="9">
        <f t="shared" si="2"/>
        <v>0.12039352792465939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119.60122901042436</v>
      </c>
      <c r="O30" s="9">
        <f t="shared" si="19"/>
        <v>46.8268956935311</v>
      </c>
      <c r="P30" s="9">
        <f t="shared" si="5"/>
        <v>5.6376551743042489</v>
      </c>
      <c r="Q30" s="12">
        <f t="shared" si="6"/>
        <v>0.56376551743042491</v>
      </c>
      <c r="R30" s="9">
        <f t="shared" si="7"/>
        <v>4.0532094166666672</v>
      </c>
      <c r="S30" s="13">
        <f t="shared" si="8"/>
        <v>0.13909113975513804</v>
      </c>
      <c r="T30" s="2">
        <f t="shared" si="9"/>
        <v>0.34</v>
      </c>
      <c r="U30" s="14">
        <f t="shared" si="10"/>
        <v>4.7290987516746937E-2</v>
      </c>
      <c r="V30" s="13"/>
      <c r="W30" s="2"/>
      <c r="X30" s="14"/>
      <c r="Y30" s="2">
        <v>0.05</v>
      </c>
      <c r="Z30" s="2">
        <v>0.63</v>
      </c>
      <c r="AA30" s="2">
        <f t="shared" si="11"/>
        <v>3.15E-2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0.02</v>
      </c>
      <c r="AO30" s="2">
        <v>0.03</v>
      </c>
      <c r="AP30" s="2">
        <f t="shared" si="12"/>
        <v>5.9999999999999995E-4</v>
      </c>
      <c r="AQ30" s="1">
        <f t="shared" si="13"/>
        <v>7.9390987516746947E-2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19.071660550000001</v>
      </c>
      <c r="E31" s="10">
        <f t="shared" si="18"/>
        <v>15.659563108</v>
      </c>
      <c r="F31" s="7" t="s">
        <v>85</v>
      </c>
      <c r="G31" s="1">
        <v>6</v>
      </c>
      <c r="H31" s="9">
        <f t="shared" si="0"/>
        <v>19.071660550000001</v>
      </c>
      <c r="I31" s="9">
        <f t="shared" si="1"/>
        <v>292.22166054999997</v>
      </c>
      <c r="J31" s="9">
        <f t="shared" si="2"/>
        <v>0.17846963232307153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81.721334685893524</v>
      </c>
      <c r="P31" s="9">
        <f t="shared" si="5"/>
        <v>14.58477655434209</v>
      </c>
      <c r="Q31" s="12">
        <f t="shared" si="6"/>
        <v>1.4584776554342092</v>
      </c>
      <c r="R31" s="9">
        <f t="shared" si="7"/>
        <v>4.0532094166666672</v>
      </c>
      <c r="S31" s="13">
        <f t="shared" si="8"/>
        <v>0.35983279063672252</v>
      </c>
      <c r="T31" s="2">
        <f t="shared" si="9"/>
        <v>0.34</v>
      </c>
      <c r="U31" s="14">
        <f t="shared" si="10"/>
        <v>0.12234314881648567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0.15444314881648569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22.224213787333301</v>
      </c>
      <c r="E32" s="10">
        <f t="shared" si="18"/>
        <v>19.071660550000001</v>
      </c>
      <c r="F32" s="7" t="s">
        <v>83</v>
      </c>
      <c r="G32" s="1">
        <v>7</v>
      </c>
      <c r="H32" s="9">
        <f t="shared" si="0"/>
        <v>22.224213787333301</v>
      </c>
      <c r="I32" s="9">
        <f t="shared" si="1"/>
        <v>295.3742137873333</v>
      </c>
      <c r="J32" s="9">
        <f t="shared" si="2"/>
        <v>0.2546892612817151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107.66865229821811</v>
      </c>
      <c r="P32" s="9">
        <f t="shared" si="5"/>
        <v>27.422049517031006</v>
      </c>
      <c r="Q32" s="12">
        <f t="shared" si="6"/>
        <v>2.7422049517031009</v>
      </c>
      <c r="R32" s="9">
        <f t="shared" si="7"/>
        <v>4.0532094166666672</v>
      </c>
      <c r="S32" s="13">
        <f t="shared" si="8"/>
        <v>0.67655151012608472</v>
      </c>
      <c r="T32" s="2">
        <f t="shared" si="9"/>
        <v>0.34</v>
      </c>
      <c r="U32" s="14">
        <f t="shared" si="10"/>
        <v>0.23002751344286881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0.26212751344286883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26.2157411967742</v>
      </c>
      <c r="E33" s="10">
        <f t="shared" si="18"/>
        <v>22.224213787333301</v>
      </c>
      <c r="F33" s="7" t="s">
        <v>83</v>
      </c>
      <c r="G33" s="1">
        <v>8</v>
      </c>
      <c r="H33" s="9">
        <f t="shared" si="0"/>
        <v>26.2157411967742</v>
      </c>
      <c r="I33" s="9">
        <f t="shared" si="1"/>
        <v>299.3657411967742</v>
      </c>
      <c r="J33" s="9">
        <f t="shared" si="2"/>
        <v>0.39526870453217872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120.77869694785377</v>
      </c>
      <c r="P33" s="9">
        <f t="shared" si="5"/>
        <v>47.740039077662772</v>
      </c>
      <c r="Q33" s="12">
        <f t="shared" si="6"/>
        <v>4.7740039077662777</v>
      </c>
      <c r="R33" s="9">
        <f t="shared" si="7"/>
        <v>4.0532094166666672</v>
      </c>
      <c r="S33" s="13">
        <f t="shared" si="8"/>
        <v>1.1778330248952167</v>
      </c>
      <c r="T33" s="2">
        <f t="shared" si="9"/>
        <v>0.34</v>
      </c>
      <c r="U33" s="14">
        <f t="shared" si="10"/>
        <v>0.40046322846437371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0.43256322846437373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26.829142282580602</v>
      </c>
      <c r="E34" s="10">
        <f t="shared" si="18"/>
        <v>26.2157411967742</v>
      </c>
      <c r="F34" s="7" t="s">
        <v>83</v>
      </c>
      <c r="G34" s="1">
        <v>9</v>
      </c>
      <c r="H34" s="9">
        <f t="shared" si="0"/>
        <v>26.829142282580602</v>
      </c>
      <c r="I34" s="9">
        <f t="shared" si="1"/>
        <v>299.9791422825806</v>
      </c>
      <c r="J34" s="9">
        <f t="shared" si="2"/>
        <v>0.42245070520223271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113.57075203685767</v>
      </c>
      <c r="P34" s="9">
        <f t="shared" si="5"/>
        <v>47.978044288318429</v>
      </c>
      <c r="Q34" s="12">
        <f t="shared" si="6"/>
        <v>4.7978044288318431</v>
      </c>
      <c r="R34" s="9">
        <f t="shared" si="7"/>
        <v>4.0532094166666672</v>
      </c>
      <c r="S34" s="13">
        <f t="shared" si="8"/>
        <v>1.1837050434905794</v>
      </c>
      <c r="T34" s="2">
        <f t="shared" si="9"/>
        <v>0.34</v>
      </c>
      <c r="U34" s="14">
        <f t="shared" si="10"/>
        <v>0.40245971478679704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0.43455971478679706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25.150915622333301</v>
      </c>
      <c r="E35" s="10">
        <f t="shared" si="18"/>
        <v>26.829142282580602</v>
      </c>
      <c r="F35" s="7" t="s">
        <v>83</v>
      </c>
      <c r="G35" s="1">
        <v>10</v>
      </c>
      <c r="H35" s="9">
        <f t="shared" si="0"/>
        <v>25.150915622333301</v>
      </c>
      <c r="I35" s="9">
        <f t="shared" si="1"/>
        <v>298.30091562233326</v>
      </c>
      <c r="J35" s="9">
        <f t="shared" si="2"/>
        <v>0.35194129027577847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106.12480191520591</v>
      </c>
      <c r="P35" s="9">
        <f t="shared" si="5"/>
        <v>37.349699716298971</v>
      </c>
      <c r="Q35" s="12">
        <f t="shared" si="6"/>
        <v>3.7349699716298974</v>
      </c>
      <c r="R35" s="9">
        <f t="shared" si="7"/>
        <v>4.0532094166666672</v>
      </c>
      <c r="S35" s="13">
        <f t="shared" si="8"/>
        <v>0.92148457868271516</v>
      </c>
      <c r="T35" s="2">
        <f t="shared" si="9"/>
        <v>0.34</v>
      </c>
      <c r="U35" s="14">
        <f t="shared" si="10"/>
        <v>0.31330475675212316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0.34540475675212318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22.663876007741901</v>
      </c>
      <c r="E36" s="10">
        <f t="shared" si="18"/>
        <v>25.150915622333301</v>
      </c>
      <c r="F36" s="7" t="s">
        <v>83</v>
      </c>
      <c r="G36" s="1">
        <v>11</v>
      </c>
      <c r="H36" s="9">
        <f t="shared" si="0"/>
        <v>22.663876007741901</v>
      </c>
      <c r="I36" s="9">
        <f t="shared" si="1"/>
        <v>295.8138760077419</v>
      </c>
      <c r="J36" s="9">
        <f t="shared" si="2"/>
        <v>0.26747826744315689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65.336347088961588</v>
      </c>
      <c r="O36" s="9">
        <f t="shared" si="19"/>
        <v>43.970849276612</v>
      </c>
      <c r="P36" s="9">
        <f t="shared" si="5"/>
        <v>11.761246582512367</v>
      </c>
      <c r="Q36" s="12">
        <f t="shared" si="6"/>
        <v>1.1761246582512368</v>
      </c>
      <c r="R36" s="9">
        <f t="shared" si="7"/>
        <v>4.0532094166666672</v>
      </c>
      <c r="S36" s="13">
        <f t="shared" si="8"/>
        <v>0.29017120443248007</v>
      </c>
      <c r="T36" s="2">
        <f t="shared" si="9"/>
        <v>0.34</v>
      </c>
      <c r="U36" s="14">
        <f t="shared" si="10"/>
        <v>9.8658209507043224E-2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0.13075820950704323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19.0768803313333</v>
      </c>
      <c r="E37" s="10">
        <f t="shared" si="18"/>
        <v>22.663876007741901</v>
      </c>
      <c r="F37" s="7" t="s">
        <v>85</v>
      </c>
      <c r="G37" s="1">
        <v>12</v>
      </c>
      <c r="H37" s="9">
        <f t="shared" si="0"/>
        <v>19.0768803313333</v>
      </c>
      <c r="I37" s="9">
        <f t="shared" si="1"/>
        <v>292.22688033133329</v>
      </c>
      <c r="J37" s="9">
        <f t="shared" si="2"/>
        <v>0.17857588235803476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72.741696860766297</v>
      </c>
      <c r="P37" s="9">
        <f t="shared" si="5"/>
        <v>12.989912701132029</v>
      </c>
      <c r="Q37" s="12">
        <f t="shared" si="6"/>
        <v>1.2989912701132029</v>
      </c>
      <c r="R37" s="9">
        <f t="shared" si="7"/>
        <v>4.0532094166666672</v>
      </c>
      <c r="S37" s="13">
        <f t="shared" si="8"/>
        <v>0.32048461763949143</v>
      </c>
      <c r="T37" s="2">
        <f t="shared" si="9"/>
        <v>0.34</v>
      </c>
      <c r="U37" s="14">
        <f t="shared" si="10"/>
        <v>0.10896476999742709</v>
      </c>
      <c r="V37" s="13"/>
      <c r="W37" s="2"/>
      <c r="X37" s="14"/>
      <c r="Y37" s="2">
        <v>0.05</v>
      </c>
      <c r="Z37" s="2">
        <v>0.63</v>
      </c>
      <c r="AA37" s="2">
        <f t="shared" si="11"/>
        <v>3.15E-2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0.02</v>
      </c>
      <c r="AO37" s="2">
        <v>0.03</v>
      </c>
      <c r="AP37" s="2">
        <f t="shared" si="12"/>
        <v>5.9999999999999995E-4</v>
      </c>
      <c r="AQ37" s="1">
        <f t="shared" si="13"/>
        <v>0.14106476999742709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16.039030839354801</v>
      </c>
      <c r="E38" s="10">
        <f t="shared" si="18"/>
        <v>19.0768803313333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15.8823808970968</v>
      </c>
      <c r="E42" s="7"/>
      <c r="F42" s="7"/>
      <c r="G42" s="1">
        <v>1</v>
      </c>
      <c r="H42" s="9">
        <f t="shared" ref="H42:H53" si="20">E43</f>
        <v>15.8823808970968</v>
      </c>
      <c r="I42" s="9">
        <f t="shared" ref="I42:I53" si="21">H42+273.15</f>
        <v>289.0323808970968</v>
      </c>
      <c r="J42" s="9">
        <f t="shared" ref="J42:J53" si="22">EXP(($C$15*(I42-$C$13))/($C$16*I42*$C$13))</f>
        <v>0.1235635814318374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7.2724890396475805</v>
      </c>
      <c r="Q42" s="12">
        <f t="shared" ref="Q42:Q53" si="26">P42*$B$44</f>
        <v>1.7453973695154192</v>
      </c>
      <c r="R42" s="9">
        <f t="shared" ref="R42:R53" si="27">L42*$B$44</f>
        <v>14.125500000000001</v>
      </c>
      <c r="S42" s="13">
        <f t="shared" ref="S42:S53" si="28">Q42/R42</f>
        <v>0.12356358143183739</v>
      </c>
      <c r="T42" s="2">
        <f t="shared" ref="T42:T53" si="29">$B$43/100</f>
        <v>0.43</v>
      </c>
      <c r="U42" s="14">
        <f t="shared" ref="U42:U53" si="30">S42*T42</f>
        <v>5.3132340015690074E-2</v>
      </c>
      <c r="V42" s="13"/>
      <c r="W42" s="2"/>
      <c r="X42" s="14"/>
      <c r="Y42" s="2">
        <v>0.04</v>
      </c>
      <c r="Z42" s="2">
        <v>0.28999999999999998</v>
      </c>
      <c r="AA42" s="2">
        <f t="shared" ref="AA42:AA53" si="31">Y42*Z42</f>
        <v>1.1599999999999999E-2</v>
      </c>
      <c r="AB42" s="2"/>
      <c r="AC42" s="2"/>
      <c r="AD42" s="2"/>
      <c r="AE42" s="13">
        <v>5.0000000000000001E-3</v>
      </c>
      <c r="AF42" s="2">
        <v>0.02</v>
      </c>
      <c r="AG42" s="16">
        <f t="shared" ref="AG42:AG53" si="32">AE42*AF42</f>
        <v>1E-4</v>
      </c>
      <c r="AH42" s="13"/>
      <c r="AI42" s="2"/>
      <c r="AJ42" s="14"/>
      <c r="AL42" s="2"/>
      <c r="AM42" s="2"/>
      <c r="AN42" s="2">
        <v>1.4999999999999999E-2</v>
      </c>
      <c r="AO42" s="2">
        <v>0.26</v>
      </c>
      <c r="AP42" s="2">
        <f t="shared" ref="AP42:AP53" si="33">AO42*AN42</f>
        <v>3.8999999999999998E-3</v>
      </c>
      <c r="AQ42" s="1">
        <f t="shared" ref="AQ42:AQ53" si="34">(AP42+AM42+AD42+AA42+U42+X42+AG42+AJ42)</f>
        <v>6.8732340015690077E-2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1251.6666666666667</v>
      </c>
      <c r="AU42" s="1">
        <f t="shared" ref="AU42:AU53" si="38">AT42*10000*AS42*0.67*AR42*AQ42</f>
        <v>18934768.210317895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14.2006941058065</v>
      </c>
      <c r="E43" s="10">
        <f t="shared" ref="E43:E54" si="40">D42</f>
        <v>15.8823808970968</v>
      </c>
      <c r="F43" s="7" t="s">
        <v>83</v>
      </c>
      <c r="G43" s="1">
        <v>2</v>
      </c>
      <c r="H43" s="9">
        <f t="shared" si="20"/>
        <v>14.2006941058065</v>
      </c>
      <c r="I43" s="9">
        <f t="shared" si="21"/>
        <v>287.3506941058065</v>
      </c>
      <c r="J43" s="9">
        <f t="shared" si="22"/>
        <v>0.10145379026284139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110.44001096035242</v>
      </c>
      <c r="P43" s="9">
        <f t="shared" si="25"/>
        <v>11.204557708597498</v>
      </c>
      <c r="Q43" s="12">
        <f t="shared" si="26"/>
        <v>2.6890938500633994</v>
      </c>
      <c r="R43" s="9">
        <f t="shared" si="27"/>
        <v>14.125500000000001</v>
      </c>
      <c r="S43" s="13">
        <f t="shared" si="28"/>
        <v>0.19037158685097161</v>
      </c>
      <c r="T43" s="2">
        <f t="shared" si="29"/>
        <v>0.43</v>
      </c>
      <c r="U43" s="14">
        <f t="shared" si="30"/>
        <v>8.1859782345917786E-2</v>
      </c>
      <c r="V43" s="13"/>
      <c r="W43" s="2"/>
      <c r="X43" s="14"/>
      <c r="Y43" s="2">
        <v>0.04</v>
      </c>
      <c r="Z43" s="2">
        <v>0.28999999999999998</v>
      </c>
      <c r="AA43" s="2">
        <f t="shared" si="31"/>
        <v>1.1599999999999999E-2</v>
      </c>
      <c r="AB43" s="2"/>
      <c r="AC43" s="2"/>
      <c r="AD43" s="2"/>
      <c r="AE43" s="13">
        <v>5.0000000000000001E-3</v>
      </c>
      <c r="AF43" s="2">
        <v>0.02</v>
      </c>
      <c r="AG43" s="16">
        <f t="shared" si="32"/>
        <v>1E-4</v>
      </c>
      <c r="AH43" s="13"/>
      <c r="AI43" s="2"/>
      <c r="AJ43" s="14"/>
      <c r="AK43" s="2"/>
      <c r="AL43" s="2"/>
      <c r="AM43" s="2"/>
      <c r="AN43" s="2">
        <v>1.4999999999999999E-2</v>
      </c>
      <c r="AO43" s="2">
        <v>0.26</v>
      </c>
      <c r="AP43" s="2">
        <f t="shared" si="33"/>
        <v>3.8999999999999998E-3</v>
      </c>
      <c r="AQ43" s="1">
        <f t="shared" si="34"/>
        <v>9.7459782345917789E-2</v>
      </c>
      <c r="AR43" s="9">
        <f t="shared" si="35"/>
        <v>136.875</v>
      </c>
      <c r="AS43" s="1">
        <f t="shared" si="36"/>
        <v>0.24</v>
      </c>
      <c r="AT43" s="1">
        <f t="shared" si="37"/>
        <v>1251.6666666666667</v>
      </c>
      <c r="AU43" s="1">
        <f t="shared" si="38"/>
        <v>26848764.178940017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13.00221748775</v>
      </c>
      <c r="E44" s="10">
        <f t="shared" si="40"/>
        <v>14.2006941058065</v>
      </c>
      <c r="F44" s="7" t="s">
        <v>83</v>
      </c>
      <c r="G44" s="1">
        <v>3</v>
      </c>
      <c r="H44" s="9">
        <f t="shared" si="20"/>
        <v>13.00221748775</v>
      </c>
      <c r="I44" s="9">
        <f t="shared" si="21"/>
        <v>286.15221748774997</v>
      </c>
      <c r="J44" s="9">
        <f t="shared" si="22"/>
        <v>8.8030726882480259E-2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158.09170325175492</v>
      </c>
      <c r="P44" s="9">
        <f t="shared" si="25"/>
        <v>13.916927551341354</v>
      </c>
      <c r="Q44" s="12">
        <f t="shared" si="26"/>
        <v>3.3400626123219248</v>
      </c>
      <c r="R44" s="9">
        <f t="shared" si="27"/>
        <v>14.125500000000001</v>
      </c>
      <c r="S44" s="13">
        <f t="shared" si="28"/>
        <v>0.23645623958953133</v>
      </c>
      <c r="T44" s="2">
        <f t="shared" si="29"/>
        <v>0.43</v>
      </c>
      <c r="U44" s="14">
        <f t="shared" si="30"/>
        <v>0.10167618302349847</v>
      </c>
      <c r="V44" s="13"/>
      <c r="W44" s="2"/>
      <c r="X44" s="14"/>
      <c r="Y44" s="2">
        <v>0.04</v>
      </c>
      <c r="Z44" s="2">
        <v>0.28999999999999998</v>
      </c>
      <c r="AA44" s="2">
        <f t="shared" si="31"/>
        <v>1.1599999999999999E-2</v>
      </c>
      <c r="AB44" s="2"/>
      <c r="AC44" s="2"/>
      <c r="AD44" s="2"/>
      <c r="AE44" s="13">
        <v>5.0000000000000001E-3</v>
      </c>
      <c r="AF44" s="2">
        <v>0.02</v>
      </c>
      <c r="AG44" s="16">
        <f t="shared" si="32"/>
        <v>1E-4</v>
      </c>
      <c r="AH44" s="13"/>
      <c r="AI44" s="2"/>
      <c r="AJ44" s="14"/>
      <c r="AL44" s="2"/>
      <c r="AM44" s="2"/>
      <c r="AN44" s="2">
        <v>1.4999999999999999E-2</v>
      </c>
      <c r="AO44" s="2">
        <v>0.26</v>
      </c>
      <c r="AP44" s="2">
        <f t="shared" si="33"/>
        <v>3.8999999999999998E-3</v>
      </c>
      <c r="AQ44" s="1">
        <f t="shared" si="34"/>
        <v>0.11727618302349847</v>
      </c>
      <c r="AR44" s="9">
        <f t="shared" si="35"/>
        <v>136.875</v>
      </c>
      <c r="AS44" s="1">
        <f t="shared" si="36"/>
        <v>0.24</v>
      </c>
      <c r="AT44" s="1">
        <f t="shared" si="37"/>
        <v>1251.6666666666667</v>
      </c>
      <c r="AU44" s="1">
        <f t="shared" si="38"/>
        <v>32307896.714033723</v>
      </c>
    </row>
    <row r="45" spans="1:48" x14ac:dyDescent="0.15">
      <c r="C45" s="7">
        <v>3</v>
      </c>
      <c r="D45" s="7">
        <f t="shared" si="39"/>
        <v>14.043037067096799</v>
      </c>
      <c r="E45" s="10">
        <f t="shared" si="40"/>
        <v>13.00221748775</v>
      </c>
      <c r="F45" s="7" t="s">
        <v>83</v>
      </c>
      <c r="G45" s="1">
        <v>4</v>
      </c>
      <c r="H45" s="9">
        <f t="shared" si="20"/>
        <v>14.043037067096799</v>
      </c>
      <c r="I45" s="9">
        <f t="shared" si="21"/>
        <v>287.19303706709678</v>
      </c>
      <c r="J45" s="9">
        <f t="shared" si="22"/>
        <v>9.9584062862516531E-2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203.03102570041358</v>
      </c>
      <c r="P45" s="9">
        <f t="shared" si="25"/>
        <v>20.218654426391197</v>
      </c>
      <c r="Q45" s="12">
        <f t="shared" si="26"/>
        <v>4.8524770623338869</v>
      </c>
      <c r="R45" s="9">
        <f t="shared" si="27"/>
        <v>14.125500000000001</v>
      </c>
      <c r="S45" s="13">
        <f t="shared" si="28"/>
        <v>0.34352603888951799</v>
      </c>
      <c r="T45" s="2">
        <f t="shared" si="29"/>
        <v>0.43</v>
      </c>
      <c r="U45" s="14">
        <f t="shared" si="30"/>
        <v>0.14771619672249273</v>
      </c>
      <c r="V45" s="13"/>
      <c r="W45" s="2"/>
      <c r="X45" s="14"/>
      <c r="Y45" s="2">
        <v>0.04</v>
      </c>
      <c r="Z45" s="2">
        <v>0.28999999999999998</v>
      </c>
      <c r="AA45" s="2">
        <f t="shared" si="31"/>
        <v>1.1599999999999999E-2</v>
      </c>
      <c r="AB45" s="2"/>
      <c r="AC45" s="2"/>
      <c r="AD45" s="2"/>
      <c r="AE45" s="13">
        <v>5.0000000000000001E-3</v>
      </c>
      <c r="AF45" s="2">
        <v>0.02</v>
      </c>
      <c r="AG45" s="16">
        <f t="shared" si="32"/>
        <v>1E-4</v>
      </c>
      <c r="AH45" s="13"/>
      <c r="AI45" s="2"/>
      <c r="AJ45" s="14"/>
      <c r="AK45" s="2"/>
      <c r="AL45" s="2"/>
      <c r="AM45" s="2"/>
      <c r="AN45" s="2">
        <v>1.4999999999999999E-2</v>
      </c>
      <c r="AO45" s="2">
        <v>0.26</v>
      </c>
      <c r="AP45" s="2">
        <f t="shared" si="33"/>
        <v>3.8999999999999998E-3</v>
      </c>
      <c r="AQ45" s="1">
        <f t="shared" si="34"/>
        <v>0.1633161967224927</v>
      </c>
      <c r="AR45" s="9">
        <f t="shared" si="35"/>
        <v>136.875</v>
      </c>
      <c r="AS45" s="1">
        <f t="shared" si="36"/>
        <v>0.24</v>
      </c>
      <c r="AT45" s="1">
        <f t="shared" si="37"/>
        <v>1251.6666666666667</v>
      </c>
      <c r="AU45" s="1">
        <f t="shared" si="38"/>
        <v>44991256.36090903</v>
      </c>
    </row>
    <row r="46" spans="1:48" x14ac:dyDescent="0.15">
      <c r="C46" s="7">
        <v>4</v>
      </c>
      <c r="D46" s="7">
        <f t="shared" si="39"/>
        <v>15.659563108</v>
      </c>
      <c r="E46" s="10">
        <f t="shared" si="40"/>
        <v>14.043037067096799</v>
      </c>
      <c r="F46" s="7" t="s">
        <v>83</v>
      </c>
      <c r="G46" s="1">
        <v>5</v>
      </c>
      <c r="H46" s="9">
        <f t="shared" si="20"/>
        <v>15.659563108</v>
      </c>
      <c r="I46" s="9">
        <f t="shared" si="21"/>
        <v>288.80956310799996</v>
      </c>
      <c r="J46" s="9">
        <f t="shared" si="22"/>
        <v>0.12039352792465939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173.67175271032127</v>
      </c>
      <c r="O46" s="9">
        <f t="shared" si="41"/>
        <v>67.996868563701099</v>
      </c>
      <c r="P46" s="9">
        <f t="shared" si="25"/>
        <v>8.1863828942133434</v>
      </c>
      <c r="Q46" s="12">
        <f t="shared" si="26"/>
        <v>1.9647318946112025</v>
      </c>
      <c r="R46" s="9">
        <f t="shared" si="27"/>
        <v>14.125500000000001</v>
      </c>
      <c r="S46" s="13">
        <f t="shared" si="28"/>
        <v>0.13909113975513804</v>
      </c>
      <c r="T46" s="2">
        <f t="shared" si="29"/>
        <v>0.43</v>
      </c>
      <c r="U46" s="14">
        <f t="shared" si="30"/>
        <v>5.9809190094709357E-2</v>
      </c>
      <c r="V46" s="13"/>
      <c r="W46" s="2"/>
      <c r="X46" s="14"/>
      <c r="Y46" s="2">
        <v>0.05</v>
      </c>
      <c r="Z46" s="2">
        <v>0.28999999999999998</v>
      </c>
      <c r="AA46" s="2">
        <f t="shared" si="31"/>
        <v>1.4499999999999999E-2</v>
      </c>
      <c r="AB46" s="2"/>
      <c r="AC46" s="2"/>
      <c r="AD46" s="2"/>
      <c r="AE46" s="13">
        <v>0.01</v>
      </c>
      <c r="AF46" s="2">
        <v>0.02</v>
      </c>
      <c r="AG46" s="16">
        <f t="shared" si="32"/>
        <v>2.0000000000000001E-4</v>
      </c>
      <c r="AH46" s="13"/>
      <c r="AI46" s="2"/>
      <c r="AJ46" s="14"/>
      <c r="AL46" s="2"/>
      <c r="AM46" s="2"/>
      <c r="AN46" s="2">
        <v>0.02</v>
      </c>
      <c r="AO46" s="2">
        <v>0.26</v>
      </c>
      <c r="AP46" s="2">
        <f t="shared" si="33"/>
        <v>5.2000000000000006E-3</v>
      </c>
      <c r="AQ46" s="1">
        <f t="shared" si="34"/>
        <v>7.9709190094709365E-2</v>
      </c>
      <c r="AR46" s="9">
        <f t="shared" si="35"/>
        <v>136.875</v>
      </c>
      <c r="AS46" s="1">
        <f t="shared" si="36"/>
        <v>0.24</v>
      </c>
      <c r="AT46" s="1">
        <f t="shared" si="37"/>
        <v>1251.6666666666667</v>
      </c>
      <c r="AU46" s="1">
        <f t="shared" si="38"/>
        <v>21958732.066025317</v>
      </c>
    </row>
    <row r="47" spans="1:48" x14ac:dyDescent="0.15">
      <c r="C47" s="7">
        <v>5</v>
      </c>
      <c r="D47" s="7">
        <f t="shared" si="39"/>
        <v>19.071660550000001</v>
      </c>
      <c r="E47" s="10">
        <f t="shared" si="40"/>
        <v>15.659563108</v>
      </c>
      <c r="F47" s="7" t="s">
        <v>85</v>
      </c>
      <c r="G47" s="1">
        <v>6</v>
      </c>
      <c r="H47" s="9">
        <f t="shared" si="20"/>
        <v>19.071660550000001</v>
      </c>
      <c r="I47" s="9">
        <f t="shared" si="21"/>
        <v>292.22166054999997</v>
      </c>
      <c r="J47" s="9">
        <f t="shared" si="22"/>
        <v>0.17846963232307153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118.66673566948776</v>
      </c>
      <c r="P47" s="9">
        <f t="shared" si="25"/>
        <v>21.1784086839126</v>
      </c>
      <c r="Q47" s="12">
        <f t="shared" si="26"/>
        <v>5.0828180841390243</v>
      </c>
      <c r="R47" s="9">
        <f t="shared" si="27"/>
        <v>14.125500000000001</v>
      </c>
      <c r="S47" s="13">
        <f t="shared" si="28"/>
        <v>0.35983279063672252</v>
      </c>
      <c r="T47" s="2">
        <f t="shared" si="29"/>
        <v>0.43</v>
      </c>
      <c r="U47" s="14">
        <f t="shared" si="30"/>
        <v>0.15472809997379069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0.1746280999737907</v>
      </c>
      <c r="AR47" s="9">
        <f t="shared" si="35"/>
        <v>136.875</v>
      </c>
      <c r="AS47" s="1">
        <f t="shared" si="36"/>
        <v>0.24</v>
      </c>
      <c r="AT47" s="1">
        <f t="shared" si="37"/>
        <v>1251.6666666666667</v>
      </c>
      <c r="AU47" s="1">
        <f t="shared" si="38"/>
        <v>48107522.532437228</v>
      </c>
    </row>
    <row r="48" spans="1:48" x14ac:dyDescent="0.15">
      <c r="C48" s="7">
        <v>6</v>
      </c>
      <c r="D48" s="7">
        <f t="shared" si="39"/>
        <v>22.224213787333301</v>
      </c>
      <c r="E48" s="10">
        <f t="shared" si="40"/>
        <v>19.071660550000001</v>
      </c>
      <c r="F48" s="7" t="s">
        <v>83</v>
      </c>
      <c r="G48" s="1">
        <v>7</v>
      </c>
      <c r="H48" s="9">
        <f t="shared" si="20"/>
        <v>22.224213787333301</v>
      </c>
      <c r="I48" s="9">
        <f t="shared" si="21"/>
        <v>295.3742137873333</v>
      </c>
      <c r="J48" s="9">
        <f t="shared" si="22"/>
        <v>0.2546892612817151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156.34457698557515</v>
      </c>
      <c r="P48" s="9">
        <f t="shared" si="25"/>
        <v>39.819284817858367</v>
      </c>
      <c r="Q48" s="12">
        <f t="shared" si="26"/>
        <v>9.5566283562860086</v>
      </c>
      <c r="R48" s="9">
        <f t="shared" si="27"/>
        <v>14.125500000000001</v>
      </c>
      <c r="S48" s="13">
        <f t="shared" si="28"/>
        <v>0.67655151012608461</v>
      </c>
      <c r="T48" s="2">
        <f t="shared" si="29"/>
        <v>0.43</v>
      </c>
      <c r="U48" s="14">
        <f t="shared" si="30"/>
        <v>0.29091714935421636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0.31081714935421634</v>
      </c>
      <c r="AR48" s="9">
        <f t="shared" si="35"/>
        <v>136.875</v>
      </c>
      <c r="AS48" s="1">
        <f t="shared" si="36"/>
        <v>0.24</v>
      </c>
      <c r="AT48" s="1">
        <f t="shared" si="37"/>
        <v>1251.6666666666667</v>
      </c>
      <c r="AU48" s="1">
        <f t="shared" si="38"/>
        <v>85625641.109707192</v>
      </c>
    </row>
    <row r="49" spans="1:48" x14ac:dyDescent="0.15">
      <c r="C49" s="7">
        <v>7</v>
      </c>
      <c r="D49" s="7">
        <f t="shared" si="39"/>
        <v>26.2157411967742</v>
      </c>
      <c r="E49" s="10">
        <f t="shared" si="40"/>
        <v>22.224213787333301</v>
      </c>
      <c r="F49" s="7" t="s">
        <v>83</v>
      </c>
      <c r="G49" s="1">
        <v>8</v>
      </c>
      <c r="H49" s="9">
        <f t="shared" si="20"/>
        <v>26.2157411967742</v>
      </c>
      <c r="I49" s="9">
        <f t="shared" si="21"/>
        <v>299.3657411967742</v>
      </c>
      <c r="J49" s="9">
        <f t="shared" si="22"/>
        <v>0.39526870453217872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175.38154216771676</v>
      </c>
      <c r="P49" s="9">
        <f t="shared" si="25"/>
        <v>69.322834971489073</v>
      </c>
      <c r="Q49" s="12">
        <f t="shared" si="26"/>
        <v>16.637480393157375</v>
      </c>
      <c r="R49" s="9">
        <f t="shared" si="27"/>
        <v>14.125500000000001</v>
      </c>
      <c r="S49" s="13">
        <f t="shared" si="28"/>
        <v>1.177833024895216</v>
      </c>
      <c r="T49" s="2">
        <f t="shared" si="29"/>
        <v>0.43</v>
      </c>
      <c r="U49" s="14">
        <f t="shared" si="30"/>
        <v>0.50646820070494292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0.52636820070494295</v>
      </c>
      <c r="AR49" s="9">
        <f t="shared" si="35"/>
        <v>136.875</v>
      </c>
      <c r="AS49" s="1">
        <f t="shared" si="36"/>
        <v>0.24</v>
      </c>
      <c r="AT49" s="1">
        <f t="shared" si="37"/>
        <v>1251.6666666666667</v>
      </c>
      <c r="AU49" s="1">
        <f t="shared" si="38"/>
        <v>145006846.43291664</v>
      </c>
    </row>
    <row r="50" spans="1:48" x14ac:dyDescent="0.15">
      <c r="C50" s="7">
        <v>8</v>
      </c>
      <c r="D50" s="7">
        <f t="shared" si="39"/>
        <v>26.829142282580602</v>
      </c>
      <c r="E50" s="10">
        <f t="shared" si="40"/>
        <v>26.2157411967742</v>
      </c>
      <c r="F50" s="7" t="s">
        <v>83</v>
      </c>
      <c r="G50" s="1">
        <v>9</v>
      </c>
      <c r="H50" s="9">
        <f t="shared" si="20"/>
        <v>26.829142282580602</v>
      </c>
      <c r="I50" s="9">
        <f t="shared" si="21"/>
        <v>299.9791422825806</v>
      </c>
      <c r="J50" s="9">
        <f t="shared" si="22"/>
        <v>0.42245070520223271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164.91495719622768</v>
      </c>
      <c r="P50" s="9">
        <f t="shared" si="25"/>
        <v>69.668439965942397</v>
      </c>
      <c r="Q50" s="12">
        <f t="shared" si="26"/>
        <v>16.720425591826174</v>
      </c>
      <c r="R50" s="9">
        <f t="shared" si="27"/>
        <v>14.125500000000001</v>
      </c>
      <c r="S50" s="13">
        <f t="shared" si="28"/>
        <v>1.1837050434905789</v>
      </c>
      <c r="T50" s="2">
        <f t="shared" si="29"/>
        <v>0.43</v>
      </c>
      <c r="U50" s="14">
        <f t="shared" si="30"/>
        <v>0.50899316870094891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0.52889316870094893</v>
      </c>
      <c r="AR50" s="9">
        <f t="shared" si="35"/>
        <v>136.875</v>
      </c>
      <c r="AS50" s="1">
        <f t="shared" si="36"/>
        <v>0.24</v>
      </c>
      <c r="AT50" s="1">
        <f t="shared" si="37"/>
        <v>1251.6666666666667</v>
      </c>
      <c r="AU50" s="1">
        <f t="shared" si="38"/>
        <v>145702438.69315296</v>
      </c>
    </row>
    <row r="51" spans="1:48" x14ac:dyDescent="0.15">
      <c r="C51" s="7">
        <v>9</v>
      </c>
      <c r="D51" s="7">
        <f t="shared" si="39"/>
        <v>25.150915622333301</v>
      </c>
      <c r="E51" s="10">
        <f t="shared" si="40"/>
        <v>26.829142282580602</v>
      </c>
      <c r="F51" s="7" t="s">
        <v>83</v>
      </c>
      <c r="G51" s="1">
        <v>10</v>
      </c>
      <c r="H51" s="9">
        <f t="shared" si="20"/>
        <v>25.150915622333301</v>
      </c>
      <c r="I51" s="9">
        <f t="shared" si="21"/>
        <v>298.30091562233326</v>
      </c>
      <c r="J51" s="9">
        <f t="shared" si="22"/>
        <v>0.35194129027577847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154.10276723028528</v>
      </c>
      <c r="P51" s="9">
        <f t="shared" si="25"/>
        <v>54.235126734094557</v>
      </c>
      <c r="Q51" s="12">
        <f t="shared" si="26"/>
        <v>13.016430416182693</v>
      </c>
      <c r="R51" s="9">
        <f t="shared" si="27"/>
        <v>14.125500000000001</v>
      </c>
      <c r="S51" s="13">
        <f t="shared" si="28"/>
        <v>0.92148457868271516</v>
      </c>
      <c r="T51" s="2">
        <f t="shared" si="29"/>
        <v>0.43</v>
      </c>
      <c r="U51" s="14">
        <f t="shared" si="30"/>
        <v>0.3962383688335675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0.41613836883356747</v>
      </c>
      <c r="AR51" s="9">
        <f t="shared" si="35"/>
        <v>136.875</v>
      </c>
      <c r="AS51" s="1">
        <f t="shared" si="36"/>
        <v>0.24</v>
      </c>
      <c r="AT51" s="1">
        <f t="shared" si="37"/>
        <v>1251.6666666666667</v>
      </c>
      <c r="AU51" s="1">
        <f t="shared" si="38"/>
        <v>114640117.81767744</v>
      </c>
    </row>
    <row r="52" spans="1:48" x14ac:dyDescent="0.15">
      <c r="C52" s="7">
        <v>10</v>
      </c>
      <c r="D52" s="7">
        <f t="shared" si="39"/>
        <v>22.663876007741901</v>
      </c>
      <c r="E52" s="10">
        <f t="shared" si="40"/>
        <v>25.150915622333301</v>
      </c>
      <c r="F52" s="7" t="s">
        <v>83</v>
      </c>
      <c r="G52" s="1">
        <v>11</v>
      </c>
      <c r="H52" s="9">
        <f t="shared" si="20"/>
        <v>22.663876007741901</v>
      </c>
      <c r="I52" s="9">
        <f t="shared" si="21"/>
        <v>295.8138760077419</v>
      </c>
      <c r="J52" s="9">
        <f t="shared" si="22"/>
        <v>0.26747826744315689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94.874258471381182</v>
      </c>
      <c r="O52" s="9">
        <f t="shared" si="41"/>
        <v>63.849632024809523</v>
      </c>
      <c r="P52" s="9">
        <f t="shared" si="25"/>
        <v>17.078388950879155</v>
      </c>
      <c r="Q52" s="12">
        <f t="shared" si="26"/>
        <v>4.0988133482109967</v>
      </c>
      <c r="R52" s="9">
        <f t="shared" si="27"/>
        <v>14.125500000000001</v>
      </c>
      <c r="S52" s="13">
        <f t="shared" si="28"/>
        <v>0.29017120443248001</v>
      </c>
      <c r="T52" s="2">
        <f t="shared" si="29"/>
        <v>0.43</v>
      </c>
      <c r="U52" s="14">
        <f t="shared" si="30"/>
        <v>0.1247736179059664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0.14467361790596642</v>
      </c>
      <c r="AR52" s="9">
        <f t="shared" si="35"/>
        <v>136.875</v>
      </c>
      <c r="AS52" s="1">
        <f t="shared" si="36"/>
        <v>0.24</v>
      </c>
      <c r="AT52" s="1">
        <f t="shared" si="37"/>
        <v>1251.6666666666667</v>
      </c>
      <c r="AU52" s="1">
        <f t="shared" si="38"/>
        <v>39855494.816155463</v>
      </c>
    </row>
    <row r="53" spans="1:48" x14ac:dyDescent="0.15">
      <c r="C53" s="7">
        <v>11</v>
      </c>
      <c r="D53" s="7">
        <f t="shared" si="39"/>
        <v>19.0768803313333</v>
      </c>
      <c r="E53" s="10">
        <f t="shared" si="40"/>
        <v>22.663876007741901</v>
      </c>
      <c r="F53" s="7" t="s">
        <v>85</v>
      </c>
      <c r="G53" s="1">
        <v>12</v>
      </c>
      <c r="H53" s="9">
        <f t="shared" si="20"/>
        <v>19.0768803313333</v>
      </c>
      <c r="I53" s="9">
        <f t="shared" si="21"/>
        <v>292.22688033133329</v>
      </c>
      <c r="J53" s="9">
        <f t="shared" si="22"/>
        <v>0.17857588235803476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105.62749307393037</v>
      </c>
      <c r="P53" s="9">
        <f t="shared" si="25"/>
        <v>18.862522776944321</v>
      </c>
      <c r="Q53" s="12">
        <f t="shared" si="26"/>
        <v>4.5270054664666368</v>
      </c>
      <c r="R53" s="9">
        <f t="shared" si="27"/>
        <v>14.125500000000001</v>
      </c>
      <c r="S53" s="13">
        <f t="shared" si="28"/>
        <v>0.32048461763949149</v>
      </c>
      <c r="T53" s="2">
        <f t="shared" si="29"/>
        <v>0.43</v>
      </c>
      <c r="U53" s="14">
        <f t="shared" si="30"/>
        <v>0.13780838558498135</v>
      </c>
      <c r="V53" s="13"/>
      <c r="W53" s="2"/>
      <c r="X53" s="14"/>
      <c r="Y53" s="2">
        <v>0.05</v>
      </c>
      <c r="Z53" s="2">
        <v>0.28999999999999998</v>
      </c>
      <c r="AA53" s="2">
        <f t="shared" si="31"/>
        <v>1.4499999999999999E-2</v>
      </c>
      <c r="AB53" s="2"/>
      <c r="AC53" s="2"/>
      <c r="AD53" s="2"/>
      <c r="AE53" s="13">
        <v>0.01</v>
      </c>
      <c r="AF53" s="2">
        <v>0.02</v>
      </c>
      <c r="AG53" s="16">
        <f t="shared" si="32"/>
        <v>2.0000000000000001E-4</v>
      </c>
      <c r="AH53" s="13"/>
      <c r="AI53" s="2"/>
      <c r="AJ53" s="14"/>
      <c r="AK53" s="2"/>
      <c r="AL53" s="2"/>
      <c r="AM53" s="2"/>
      <c r="AN53" s="2">
        <v>0.02</v>
      </c>
      <c r="AO53" s="2">
        <v>0.26</v>
      </c>
      <c r="AP53" s="2">
        <f t="shared" si="33"/>
        <v>5.2000000000000006E-3</v>
      </c>
      <c r="AQ53" s="1">
        <f t="shared" si="34"/>
        <v>0.15770838558498135</v>
      </c>
      <c r="AR53" s="9">
        <f t="shared" si="35"/>
        <v>136.875</v>
      </c>
      <c r="AS53" s="1">
        <f t="shared" si="36"/>
        <v>0.24</v>
      </c>
      <c r="AT53" s="1">
        <f t="shared" si="37"/>
        <v>1251.6666666666667</v>
      </c>
      <c r="AU53" s="1">
        <f t="shared" si="38"/>
        <v>43446385.285200305</v>
      </c>
      <c r="AV53" s="1">
        <f>SUM(AU42:AU53)</f>
        <v>767425864.21747327</v>
      </c>
    </row>
    <row r="54" spans="1:48" x14ac:dyDescent="0.15">
      <c r="C54" s="7">
        <v>12</v>
      </c>
      <c r="D54" s="7">
        <f t="shared" si="39"/>
        <v>16.039030839354801</v>
      </c>
      <c r="E54" s="10">
        <f t="shared" si="40"/>
        <v>19.0768803313333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15.8823808970968</v>
      </c>
      <c r="E58" s="7"/>
      <c r="F58" s="7"/>
      <c r="G58" s="1">
        <v>1</v>
      </c>
      <c r="H58" s="9">
        <f t="shared" ref="H58:H69" si="42">E59</f>
        <v>15.8823808970968</v>
      </c>
      <c r="I58" s="9">
        <f t="shared" ref="I58:I69" si="43">H58+273.15</f>
        <v>289.0323808970968</v>
      </c>
      <c r="J58" s="9">
        <f t="shared" ref="J58:J69" si="44">EXP(($C$15*(I58-$C$13))/($C$16*I58*$C$13))</f>
        <v>0.1235635814318374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1.2327526640849646E-2</v>
      </c>
      <c r="Q58" s="12">
        <f t="shared" ref="Q58:Q69" si="48">P58*$B$60</f>
        <v>2.3422300617614326E-3</v>
      </c>
      <c r="R58" s="9">
        <f t="shared" ref="R58:R69" si="49">L58*$B$60</f>
        <v>1.8955666666666669E-2</v>
      </c>
      <c r="S58" s="13">
        <f t="shared" ref="S58:S69" si="50">Q58/R58</f>
        <v>0.12356358143183739</v>
      </c>
      <c r="T58" s="2">
        <f t="shared" ref="T58:T69" si="51">$B$59/100</f>
        <v>0.01</v>
      </c>
      <c r="U58" s="14">
        <f t="shared" ref="U58:U69" si="52">S58*T58</f>
        <v>1.2356358143183739E-3</v>
      </c>
      <c r="V58" s="13"/>
      <c r="W58" s="2"/>
      <c r="X58" s="14"/>
      <c r="Y58" s="2">
        <v>0.04</v>
      </c>
      <c r="Z58" s="2">
        <v>0.21</v>
      </c>
      <c r="AA58" s="2">
        <f t="shared" ref="AA58:AA69" si="53">Y58*Z58</f>
        <v>8.3999999999999995E-3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1.4999999999999999E-2</v>
      </c>
      <c r="AO58" s="2">
        <v>0.78</v>
      </c>
      <c r="AP58" s="2">
        <f t="shared" ref="AP58:AP69" si="54">AO58*AN58</f>
        <v>1.17E-2</v>
      </c>
      <c r="AQ58" s="1">
        <f t="shared" ref="AQ58:AQ69" si="55">(AP58+AM58+AD58+AA58+U58+X58+AG58+AJ58)</f>
        <v>2.1335635814318375E-2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923</v>
      </c>
      <c r="AU58" s="1">
        <f t="shared" ref="AU58:AU69" si="59">AT58*10000*AS58*0.67*AR58*AQ58</f>
        <v>250104.29877393888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14.2006941058065</v>
      </c>
      <c r="E59" s="10">
        <f t="shared" ref="E59:E70" si="61">D58</f>
        <v>15.8823808970968</v>
      </c>
      <c r="F59" s="7" t="s">
        <v>83</v>
      </c>
      <c r="G59" s="1">
        <v>2</v>
      </c>
      <c r="H59" s="9">
        <f t="shared" si="42"/>
        <v>14.2006941058065</v>
      </c>
      <c r="I59" s="9">
        <f t="shared" si="43"/>
        <v>287.3506941058065</v>
      </c>
      <c r="J59" s="9">
        <f t="shared" si="44"/>
        <v>0.10145379026284139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0.18720580669248368</v>
      </c>
      <c r="P59" s="9">
        <f t="shared" si="47"/>
        <v>1.899273864816527E-2</v>
      </c>
      <c r="Q59" s="12">
        <f t="shared" si="48"/>
        <v>3.6086203431514013E-3</v>
      </c>
      <c r="R59" s="9">
        <f t="shared" si="49"/>
        <v>1.8955666666666669E-2</v>
      </c>
      <c r="S59" s="13">
        <f t="shared" si="50"/>
        <v>0.19037158685097161</v>
      </c>
      <c r="T59" s="2">
        <f t="shared" si="51"/>
        <v>0.01</v>
      </c>
      <c r="U59" s="14">
        <f t="shared" si="52"/>
        <v>1.903715868509716E-3</v>
      </c>
      <c r="V59" s="13"/>
      <c r="W59" s="2"/>
      <c r="X59" s="14"/>
      <c r="Y59" s="2">
        <v>0.04</v>
      </c>
      <c r="Z59" s="2">
        <v>0.21</v>
      </c>
      <c r="AA59" s="2">
        <f t="shared" si="53"/>
        <v>8.3999999999999995E-3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1.4999999999999999E-2</v>
      </c>
      <c r="AO59" s="2">
        <v>0.78</v>
      </c>
      <c r="AP59" s="2">
        <f t="shared" si="54"/>
        <v>1.17E-2</v>
      </c>
      <c r="AQ59" s="1">
        <f t="shared" si="55"/>
        <v>2.2003715868509716E-2</v>
      </c>
      <c r="AR59" s="9">
        <f t="shared" si="56"/>
        <v>9.9766666666666666</v>
      </c>
      <c r="AS59" s="1">
        <f t="shared" si="57"/>
        <v>0.19</v>
      </c>
      <c r="AT59" s="1">
        <f t="shared" si="58"/>
        <v>923</v>
      </c>
      <c r="AU59" s="1">
        <f t="shared" si="59"/>
        <v>257935.78291308254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13.00221748775</v>
      </c>
      <c r="E60" s="10">
        <f t="shared" si="61"/>
        <v>14.2006941058065</v>
      </c>
      <c r="F60" s="7" t="s">
        <v>83</v>
      </c>
      <c r="G60" s="1">
        <v>3</v>
      </c>
      <c r="H60" s="9">
        <f t="shared" si="42"/>
        <v>13.00221748775</v>
      </c>
      <c r="I60" s="9">
        <f t="shared" si="43"/>
        <v>286.15221748774997</v>
      </c>
      <c r="J60" s="9">
        <f t="shared" si="44"/>
        <v>8.8030726882480259E-2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0.26797973471098507</v>
      </c>
      <c r="P60" s="9">
        <f t="shared" si="47"/>
        <v>2.3590450836382244E-2</v>
      </c>
      <c r="Q60" s="12">
        <f t="shared" si="48"/>
        <v>4.4821856589126264E-3</v>
      </c>
      <c r="R60" s="9">
        <f t="shared" si="49"/>
        <v>1.8955666666666669E-2</v>
      </c>
      <c r="S60" s="13">
        <f t="shared" si="50"/>
        <v>0.23645623958953133</v>
      </c>
      <c r="T60" s="2">
        <f t="shared" si="51"/>
        <v>0.01</v>
      </c>
      <c r="U60" s="14">
        <f t="shared" si="52"/>
        <v>2.3645623958953132E-3</v>
      </c>
      <c r="V60" s="13"/>
      <c r="W60" s="2"/>
      <c r="X60" s="14"/>
      <c r="Y60" s="2">
        <v>0.04</v>
      </c>
      <c r="Z60" s="2">
        <v>0.21</v>
      </c>
      <c r="AA60" s="2">
        <f t="shared" si="53"/>
        <v>8.3999999999999995E-3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1.4999999999999999E-2</v>
      </c>
      <c r="AO60" s="2">
        <v>0.78</v>
      </c>
      <c r="AP60" s="2">
        <f t="shared" si="54"/>
        <v>1.17E-2</v>
      </c>
      <c r="AQ60" s="1">
        <f t="shared" si="55"/>
        <v>2.2464562395895313E-2</v>
      </c>
      <c r="AR60" s="9">
        <f t="shared" si="56"/>
        <v>9.9766666666666666</v>
      </c>
      <c r="AS60" s="1">
        <f t="shared" si="57"/>
        <v>0.19</v>
      </c>
      <c r="AT60" s="1">
        <f t="shared" si="58"/>
        <v>923</v>
      </c>
      <c r="AU60" s="1">
        <f t="shared" si="59"/>
        <v>263337.99818228156</v>
      </c>
    </row>
    <row r="61" spans="1:48" x14ac:dyDescent="0.15">
      <c r="C61" s="7">
        <v>3</v>
      </c>
      <c r="D61" s="7">
        <f t="shared" si="60"/>
        <v>14.043037067096799</v>
      </c>
      <c r="E61" s="10">
        <f t="shared" si="61"/>
        <v>13.00221748775</v>
      </c>
      <c r="F61" s="7" t="s">
        <v>83</v>
      </c>
      <c r="G61" s="1">
        <v>4</v>
      </c>
      <c r="H61" s="9">
        <f t="shared" si="42"/>
        <v>14.043037067096799</v>
      </c>
      <c r="I61" s="9">
        <f t="shared" si="43"/>
        <v>287.19303706709678</v>
      </c>
      <c r="J61" s="9">
        <f t="shared" si="44"/>
        <v>9.9584062862516531E-2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0.34415595054126952</v>
      </c>
      <c r="P61" s="9">
        <f t="shared" si="47"/>
        <v>3.4272447813210913E-2</v>
      </c>
      <c r="Q61" s="12">
        <f t="shared" si="48"/>
        <v>6.5117650845100735E-3</v>
      </c>
      <c r="R61" s="9">
        <f t="shared" si="49"/>
        <v>1.8955666666666669E-2</v>
      </c>
      <c r="S61" s="13">
        <f t="shared" si="50"/>
        <v>0.34352603888951794</v>
      </c>
      <c r="T61" s="2">
        <f t="shared" si="51"/>
        <v>0.01</v>
      </c>
      <c r="U61" s="14">
        <f t="shared" si="52"/>
        <v>3.4352603888951794E-3</v>
      </c>
      <c r="V61" s="13"/>
      <c r="W61" s="2"/>
      <c r="X61" s="14"/>
      <c r="Y61" s="2">
        <v>0.04</v>
      </c>
      <c r="Z61" s="2">
        <v>0.21</v>
      </c>
      <c r="AA61" s="2">
        <f t="shared" si="53"/>
        <v>8.3999999999999995E-3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1.4999999999999999E-2</v>
      </c>
      <c r="AO61" s="2">
        <v>0.78</v>
      </c>
      <c r="AP61" s="2">
        <f t="shared" si="54"/>
        <v>1.17E-2</v>
      </c>
      <c r="AQ61" s="1">
        <f t="shared" si="55"/>
        <v>2.3535260388895179E-2</v>
      </c>
      <c r="AR61" s="9">
        <f t="shared" si="56"/>
        <v>9.9766666666666666</v>
      </c>
      <c r="AS61" s="1">
        <f t="shared" si="57"/>
        <v>0.19</v>
      </c>
      <c r="AT61" s="1">
        <f t="shared" si="58"/>
        <v>923</v>
      </c>
      <c r="AU61" s="1">
        <f t="shared" si="59"/>
        <v>275889.1203081187</v>
      </c>
    </row>
    <row r="62" spans="1:48" x14ac:dyDescent="0.15">
      <c r="C62" s="7">
        <v>4</v>
      </c>
      <c r="D62" s="7">
        <f t="shared" si="60"/>
        <v>15.659563108</v>
      </c>
      <c r="E62" s="10">
        <f t="shared" si="61"/>
        <v>14.043037067096799</v>
      </c>
      <c r="F62" s="7" t="s">
        <v>83</v>
      </c>
      <c r="G62" s="1">
        <v>5</v>
      </c>
      <c r="H62" s="9">
        <f t="shared" si="42"/>
        <v>15.659563108</v>
      </c>
      <c r="I62" s="9">
        <f t="shared" si="43"/>
        <v>288.80956310799996</v>
      </c>
      <c r="J62" s="9">
        <f t="shared" si="44"/>
        <v>0.12039352792465939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0.29438932759165565</v>
      </c>
      <c r="O62" s="9">
        <f t="shared" si="62"/>
        <v>0.11526084180306961</v>
      </c>
      <c r="P62" s="9">
        <f t="shared" si="47"/>
        <v>1.387665937623761E-2</v>
      </c>
      <c r="Q62" s="12">
        <f t="shared" si="48"/>
        <v>2.636565281485146E-3</v>
      </c>
      <c r="R62" s="9">
        <f t="shared" si="49"/>
        <v>1.8955666666666669E-2</v>
      </c>
      <c r="S62" s="13">
        <f t="shared" si="50"/>
        <v>0.13909113975513807</v>
      </c>
      <c r="T62" s="2">
        <f t="shared" si="51"/>
        <v>0.01</v>
      </c>
      <c r="U62" s="14">
        <f t="shared" si="52"/>
        <v>1.3909113975513806E-3</v>
      </c>
      <c r="V62" s="13"/>
      <c r="W62" s="2"/>
      <c r="X62" s="14"/>
      <c r="Y62" s="2">
        <v>0.05</v>
      </c>
      <c r="Z62" s="2">
        <v>0.21</v>
      </c>
      <c r="AA62" s="2">
        <f t="shared" si="53"/>
        <v>1.0500000000000001E-2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0.78</v>
      </c>
      <c r="AP62" s="2">
        <f t="shared" si="54"/>
        <v>1.5600000000000001E-2</v>
      </c>
      <c r="AQ62" s="1">
        <f t="shared" si="55"/>
        <v>2.7490911397551381E-2</v>
      </c>
      <c r="AR62" s="9">
        <f t="shared" si="56"/>
        <v>9.9766666666666666</v>
      </c>
      <c r="AS62" s="1">
        <f t="shared" si="57"/>
        <v>0.19</v>
      </c>
      <c r="AT62" s="1">
        <f t="shared" si="58"/>
        <v>923</v>
      </c>
      <c r="AU62" s="1">
        <f t="shared" si="59"/>
        <v>322258.74014623225</v>
      </c>
    </row>
    <row r="63" spans="1:48" x14ac:dyDescent="0.15">
      <c r="C63" s="7">
        <v>5</v>
      </c>
      <c r="D63" s="7">
        <f t="shared" si="60"/>
        <v>19.071660550000001</v>
      </c>
      <c r="E63" s="10">
        <f t="shared" si="61"/>
        <v>15.659563108</v>
      </c>
      <c r="F63" s="7" t="s">
        <v>85</v>
      </c>
      <c r="G63" s="1">
        <v>6</v>
      </c>
      <c r="H63" s="9">
        <f t="shared" si="42"/>
        <v>19.071660550000001</v>
      </c>
      <c r="I63" s="9">
        <f t="shared" si="43"/>
        <v>292.22166054999997</v>
      </c>
      <c r="J63" s="9">
        <f t="shared" si="44"/>
        <v>0.17846963232307153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0.20115084909349867</v>
      </c>
      <c r="P63" s="9">
        <f t="shared" si="47"/>
        <v>3.5899318079190355E-2</v>
      </c>
      <c r="Q63" s="12">
        <f t="shared" si="48"/>
        <v>6.8208704350461672E-3</v>
      </c>
      <c r="R63" s="9">
        <f t="shared" si="49"/>
        <v>1.8955666666666669E-2</v>
      </c>
      <c r="S63" s="13">
        <f t="shared" si="50"/>
        <v>0.35983279063672252</v>
      </c>
      <c r="T63" s="2">
        <f t="shared" si="51"/>
        <v>0.01</v>
      </c>
      <c r="U63" s="14">
        <f t="shared" si="52"/>
        <v>3.5983279063672253E-3</v>
      </c>
      <c r="V63" s="13"/>
      <c r="W63" s="2"/>
      <c r="X63" s="14"/>
      <c r="Y63" s="2">
        <v>0.05</v>
      </c>
      <c r="Z63" s="2">
        <v>0.21</v>
      </c>
      <c r="AA63" s="2">
        <f t="shared" si="53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4"/>
        <v>1.5600000000000001E-2</v>
      </c>
      <c r="AQ63" s="1">
        <f t="shared" si="55"/>
        <v>2.9698327906367228E-2</v>
      </c>
      <c r="AR63" s="9">
        <f t="shared" si="56"/>
        <v>9.9766666666666666</v>
      </c>
      <c r="AS63" s="1">
        <f t="shared" si="57"/>
        <v>0.19</v>
      </c>
      <c r="AT63" s="1">
        <f t="shared" si="58"/>
        <v>923</v>
      </c>
      <c r="AU63" s="1">
        <f t="shared" si="59"/>
        <v>348134.90164636902</v>
      </c>
    </row>
    <row r="64" spans="1:48" x14ac:dyDescent="0.15">
      <c r="C64" s="7">
        <v>6</v>
      </c>
      <c r="D64" s="7">
        <f t="shared" si="60"/>
        <v>22.224213787333301</v>
      </c>
      <c r="E64" s="10">
        <f t="shared" si="61"/>
        <v>19.071660550000001</v>
      </c>
      <c r="F64" s="7" t="s">
        <v>83</v>
      </c>
      <c r="G64" s="1">
        <v>7</v>
      </c>
      <c r="H64" s="9">
        <f t="shared" si="42"/>
        <v>22.224213787333301</v>
      </c>
      <c r="I64" s="9">
        <f t="shared" si="43"/>
        <v>295.3742137873333</v>
      </c>
      <c r="J64" s="9">
        <f t="shared" si="44"/>
        <v>0.2546892612817151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0.26501819768097501</v>
      </c>
      <c r="P64" s="9">
        <f t="shared" si="47"/>
        <v>6.7497288993579069E-2</v>
      </c>
      <c r="Q64" s="12">
        <f t="shared" si="48"/>
        <v>1.2824484908780024E-2</v>
      </c>
      <c r="R64" s="9">
        <f t="shared" si="49"/>
        <v>1.8955666666666669E-2</v>
      </c>
      <c r="S64" s="13">
        <f t="shared" si="50"/>
        <v>0.67655151012608483</v>
      </c>
      <c r="T64" s="2">
        <f t="shared" si="51"/>
        <v>0.01</v>
      </c>
      <c r="U64" s="14">
        <f t="shared" si="52"/>
        <v>6.7655151012608484E-3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3.2865515101260852E-2</v>
      </c>
      <c r="AR64" s="9">
        <f t="shared" si="56"/>
        <v>9.9766666666666666</v>
      </c>
      <c r="AS64" s="1">
        <f t="shared" si="57"/>
        <v>0.19</v>
      </c>
      <c r="AT64" s="1">
        <f t="shared" si="58"/>
        <v>923</v>
      </c>
      <c r="AU64" s="1">
        <f t="shared" si="59"/>
        <v>385261.85391338653</v>
      </c>
    </row>
    <row r="65" spans="1:48" x14ac:dyDescent="0.15">
      <c r="C65" s="7">
        <v>7</v>
      </c>
      <c r="D65" s="7">
        <f t="shared" si="60"/>
        <v>26.2157411967742</v>
      </c>
      <c r="E65" s="10">
        <f t="shared" si="61"/>
        <v>22.224213787333301</v>
      </c>
      <c r="F65" s="7" t="s">
        <v>83</v>
      </c>
      <c r="G65" s="1">
        <v>8</v>
      </c>
      <c r="H65" s="9">
        <f t="shared" si="42"/>
        <v>26.2157411967742</v>
      </c>
      <c r="I65" s="9">
        <f t="shared" si="43"/>
        <v>299.3657411967742</v>
      </c>
      <c r="J65" s="9">
        <f t="shared" si="44"/>
        <v>0.39526870453217872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0.29728757535406258</v>
      </c>
      <c r="P65" s="9">
        <f t="shared" si="47"/>
        <v>0.11750847478371278</v>
      </c>
      <c r="Q65" s="12">
        <f t="shared" si="48"/>
        <v>2.2326610208905428E-2</v>
      </c>
      <c r="R65" s="9">
        <f t="shared" si="49"/>
        <v>1.8955666666666669E-2</v>
      </c>
      <c r="S65" s="13">
        <f t="shared" si="50"/>
        <v>1.1778330248952165</v>
      </c>
      <c r="T65" s="2">
        <f t="shared" si="51"/>
        <v>0.01</v>
      </c>
      <c r="U65" s="14">
        <f t="shared" si="52"/>
        <v>1.1778330248952164E-2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3.7878330248952166E-2</v>
      </c>
      <c r="AR65" s="9">
        <f t="shared" si="56"/>
        <v>9.9766666666666666</v>
      </c>
      <c r="AS65" s="1">
        <f t="shared" si="57"/>
        <v>0.19</v>
      </c>
      <c r="AT65" s="1">
        <f t="shared" si="58"/>
        <v>923</v>
      </c>
      <c r="AU65" s="1">
        <f t="shared" si="59"/>
        <v>444023.94698189199</v>
      </c>
    </row>
    <row r="66" spans="1:48" x14ac:dyDescent="0.15">
      <c r="C66" s="7">
        <v>8</v>
      </c>
      <c r="D66" s="7">
        <f t="shared" si="60"/>
        <v>26.829142282580602</v>
      </c>
      <c r="E66" s="10">
        <f t="shared" si="61"/>
        <v>26.2157411967742</v>
      </c>
      <c r="F66" s="7" t="s">
        <v>83</v>
      </c>
      <c r="G66" s="1">
        <v>9</v>
      </c>
      <c r="H66" s="9">
        <f t="shared" si="42"/>
        <v>26.829142282580602</v>
      </c>
      <c r="I66" s="9">
        <f t="shared" si="43"/>
        <v>299.9791422825806</v>
      </c>
      <c r="J66" s="9">
        <f t="shared" si="44"/>
        <v>0.42245070520223271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0.27954576723701646</v>
      </c>
      <c r="P66" s="9">
        <f t="shared" si="47"/>
        <v>0.1180943065055768</v>
      </c>
      <c r="Q66" s="12">
        <f t="shared" si="48"/>
        <v>2.2437918236059593E-2</v>
      </c>
      <c r="R66" s="9">
        <f t="shared" si="49"/>
        <v>1.8955666666666669E-2</v>
      </c>
      <c r="S66" s="13">
        <f t="shared" si="50"/>
        <v>1.1837050434905791</v>
      </c>
      <c r="T66" s="2">
        <f t="shared" si="51"/>
        <v>0.01</v>
      </c>
      <c r="U66" s="14">
        <f t="shared" si="52"/>
        <v>1.1837050434905792E-2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3.7937050434905792E-2</v>
      </c>
      <c r="AR66" s="9">
        <f t="shared" si="56"/>
        <v>9.9766666666666666</v>
      </c>
      <c r="AS66" s="1">
        <f t="shared" si="57"/>
        <v>0.19</v>
      </c>
      <c r="AT66" s="1">
        <f t="shared" si="58"/>
        <v>923</v>
      </c>
      <c r="AU66" s="1">
        <f t="shared" si="59"/>
        <v>444712.28695261606</v>
      </c>
    </row>
    <row r="67" spans="1:48" x14ac:dyDescent="0.15">
      <c r="C67" s="7">
        <v>9</v>
      </c>
      <c r="D67" s="7">
        <f t="shared" si="60"/>
        <v>25.150915622333301</v>
      </c>
      <c r="E67" s="10">
        <f t="shared" si="61"/>
        <v>26.829142282580602</v>
      </c>
      <c r="F67" s="7" t="s">
        <v>83</v>
      </c>
      <c r="G67" s="1">
        <v>10</v>
      </c>
      <c r="H67" s="9">
        <f t="shared" si="42"/>
        <v>25.150915622333301</v>
      </c>
      <c r="I67" s="9">
        <f t="shared" si="43"/>
        <v>298.30091562233326</v>
      </c>
      <c r="J67" s="9">
        <f t="shared" si="44"/>
        <v>0.35194129027577847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0.26121812739810635</v>
      </c>
      <c r="P67" s="9">
        <f t="shared" si="47"/>
        <v>9.1933444799912223E-2</v>
      </c>
      <c r="Q67" s="12">
        <f t="shared" si="48"/>
        <v>1.7467354511983321E-2</v>
      </c>
      <c r="R67" s="9">
        <f t="shared" si="49"/>
        <v>1.8955666666666669E-2</v>
      </c>
      <c r="S67" s="13">
        <f t="shared" si="50"/>
        <v>0.92148457868271505</v>
      </c>
      <c r="T67" s="2">
        <f t="shared" si="51"/>
        <v>0.01</v>
      </c>
      <c r="U67" s="14">
        <f t="shared" si="52"/>
        <v>9.2148457868271513E-3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3.5314845786827156E-2</v>
      </c>
      <c r="AR67" s="9">
        <f t="shared" si="56"/>
        <v>9.9766666666666666</v>
      </c>
      <c r="AS67" s="1">
        <f t="shared" si="57"/>
        <v>0.19</v>
      </c>
      <c r="AT67" s="1">
        <f t="shared" si="58"/>
        <v>923</v>
      </c>
      <c r="AU67" s="1">
        <f t="shared" si="59"/>
        <v>413973.82382655609</v>
      </c>
    </row>
    <row r="68" spans="1:48" x14ac:dyDescent="0.15">
      <c r="C68" s="7">
        <v>10</v>
      </c>
      <c r="D68" s="7">
        <f t="shared" si="60"/>
        <v>22.663876007741901</v>
      </c>
      <c r="E68" s="10">
        <f t="shared" si="61"/>
        <v>25.150915622333301</v>
      </c>
      <c r="F68" s="7" t="s">
        <v>83</v>
      </c>
      <c r="G68" s="1">
        <v>11</v>
      </c>
      <c r="H68" s="9">
        <f t="shared" si="42"/>
        <v>22.663876007741901</v>
      </c>
      <c r="I68" s="9">
        <f t="shared" si="43"/>
        <v>295.8138760077419</v>
      </c>
      <c r="J68" s="9">
        <f t="shared" si="44"/>
        <v>0.26747826744315689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0.16082044846828442</v>
      </c>
      <c r="O68" s="9">
        <f t="shared" si="62"/>
        <v>0.10823090079657638</v>
      </c>
      <c r="P68" s="9">
        <f t="shared" si="47"/>
        <v>2.894941382888044E-2</v>
      </c>
      <c r="Q68" s="12">
        <f t="shared" si="48"/>
        <v>5.5003886274872836E-3</v>
      </c>
      <c r="R68" s="9">
        <f t="shared" si="49"/>
        <v>1.8955666666666669E-2</v>
      </c>
      <c r="S68" s="13">
        <f t="shared" si="50"/>
        <v>0.29017120443248012</v>
      </c>
      <c r="T68" s="2">
        <f t="shared" si="51"/>
        <v>0.01</v>
      </c>
      <c r="U68" s="14">
        <f t="shared" si="52"/>
        <v>2.9017120443248011E-3</v>
      </c>
      <c r="V68" s="13"/>
      <c r="W68" s="2"/>
      <c r="X68" s="14"/>
      <c r="Y68" s="2">
        <v>0.05</v>
      </c>
      <c r="Z68" s="2">
        <v>0.21</v>
      </c>
      <c r="AA68" s="2">
        <f t="shared" si="53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4"/>
        <v>1.5600000000000001E-2</v>
      </c>
      <c r="AQ68" s="1">
        <f t="shared" si="55"/>
        <v>2.9001712044324803E-2</v>
      </c>
      <c r="AR68" s="9">
        <f t="shared" si="56"/>
        <v>9.9766666666666666</v>
      </c>
      <c r="AS68" s="1">
        <f t="shared" si="57"/>
        <v>0.19</v>
      </c>
      <c r="AT68" s="1">
        <f t="shared" si="58"/>
        <v>923</v>
      </c>
      <c r="AU68" s="1">
        <f t="shared" si="59"/>
        <v>339968.9101002441</v>
      </c>
    </row>
    <row r="69" spans="1:48" x14ac:dyDescent="0.15">
      <c r="C69" s="7">
        <v>11</v>
      </c>
      <c r="D69" s="7">
        <f t="shared" si="60"/>
        <v>19.0768803313333</v>
      </c>
      <c r="E69" s="10">
        <f t="shared" si="61"/>
        <v>22.663876007741901</v>
      </c>
      <c r="F69" s="7" t="s">
        <v>85</v>
      </c>
      <c r="G69" s="1">
        <v>12</v>
      </c>
      <c r="H69" s="9">
        <f t="shared" si="42"/>
        <v>19.0768803313333</v>
      </c>
      <c r="I69" s="9">
        <f t="shared" si="43"/>
        <v>292.22688033133329</v>
      </c>
      <c r="J69" s="9">
        <f t="shared" si="44"/>
        <v>0.17857588235803476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0.17904815363436261</v>
      </c>
      <c r="P69" s="9">
        <f t="shared" si="47"/>
        <v>3.197368201983327E-2</v>
      </c>
      <c r="Q69" s="12">
        <f t="shared" si="48"/>
        <v>6.0749995837683212E-3</v>
      </c>
      <c r="R69" s="9">
        <f t="shared" si="49"/>
        <v>1.8955666666666669E-2</v>
      </c>
      <c r="S69" s="13">
        <f t="shared" si="50"/>
        <v>0.32048461763949149</v>
      </c>
      <c r="T69" s="2">
        <f t="shared" si="51"/>
        <v>0.01</v>
      </c>
      <c r="U69" s="14">
        <f t="shared" si="52"/>
        <v>3.2048461763949151E-3</v>
      </c>
      <c r="V69" s="13"/>
      <c r="W69" s="2"/>
      <c r="X69" s="14"/>
      <c r="Y69" s="2">
        <v>0.05</v>
      </c>
      <c r="Z69" s="2">
        <v>0.21</v>
      </c>
      <c r="AA69" s="2">
        <f t="shared" si="53"/>
        <v>1.0500000000000001E-2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0.78</v>
      </c>
      <c r="AP69" s="2">
        <f t="shared" si="54"/>
        <v>1.5600000000000001E-2</v>
      </c>
      <c r="AQ69" s="1">
        <f t="shared" si="55"/>
        <v>2.9304846176394915E-2</v>
      </c>
      <c r="AR69" s="9">
        <f t="shared" si="56"/>
        <v>9.9766666666666666</v>
      </c>
      <c r="AS69" s="1">
        <f t="shared" si="57"/>
        <v>0.19</v>
      </c>
      <c r="AT69" s="1">
        <f t="shared" si="58"/>
        <v>923</v>
      </c>
      <c r="AU69" s="1">
        <f t="shared" si="59"/>
        <v>343522.36171498167</v>
      </c>
      <c r="AV69" s="1">
        <f>SUM(AU58:AU69)</f>
        <v>4089124.0254596989</v>
      </c>
    </row>
    <row r="70" spans="1:48" x14ac:dyDescent="0.15">
      <c r="C70" s="7">
        <v>12</v>
      </c>
      <c r="D70" s="7">
        <f t="shared" si="60"/>
        <v>16.039030839354801</v>
      </c>
      <c r="E70" s="10">
        <f t="shared" si="61"/>
        <v>19.0768803313333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15.8823808970968</v>
      </c>
      <c r="E73" s="7"/>
      <c r="F73" s="7"/>
      <c r="G73" s="1">
        <v>1</v>
      </c>
      <c r="H73" s="9">
        <f t="shared" ref="H73:H84" si="63">E74</f>
        <v>15.8823808970968</v>
      </c>
      <c r="I73" s="9">
        <f t="shared" ref="I73:I84" si="64">H73+273.15</f>
        <v>289.0323808970968</v>
      </c>
      <c r="J73" s="9">
        <f t="shared" ref="J73:J84" si="65">EXP(($C$15*(I73-$C$13))/($C$16*I73*$C$13))</f>
        <v>0.1235635814318374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1.3530212166786197E-2</v>
      </c>
      <c r="Q73" s="12">
        <f t="shared" ref="Q73:Q84" si="69">P73*$B$75</f>
        <v>2.4354381900215153E-3</v>
      </c>
      <c r="R73" s="9">
        <f t="shared" ref="R73:R84" si="70">L73*$B$75</f>
        <v>1.9710000000000002E-2</v>
      </c>
      <c r="S73" s="13">
        <f t="shared" ref="S73:S84" si="71">Q73/R73</f>
        <v>0.12356358143183739</v>
      </c>
      <c r="T73" s="2">
        <f t="shared" ref="T73:T84" si="72">$B$74/100</f>
        <v>0.01</v>
      </c>
      <c r="U73" s="14">
        <f t="shared" ref="U73:U84" si="73">S73*T73</f>
        <v>1.2356358143183739E-3</v>
      </c>
      <c r="V73" s="13"/>
      <c r="W73" s="2"/>
      <c r="X73" s="14"/>
      <c r="Y73" s="2">
        <v>0.04</v>
      </c>
      <c r="Z73" s="2">
        <v>0.27</v>
      </c>
      <c r="AA73" s="2">
        <f t="shared" ref="AA73:AA84" si="74">Y73*Z73</f>
        <v>1.0800000000000001E-2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1.4999999999999999E-2</v>
      </c>
      <c r="AO73" s="2">
        <v>0.72</v>
      </c>
      <c r="AP73" s="2">
        <f t="shared" ref="AP73:AP84" si="75">AO73*AN73</f>
        <v>1.0799999999999999E-2</v>
      </c>
      <c r="AQ73" s="1">
        <f t="shared" ref="AQ73:AQ84" si="76">(AP73+AM73+AD73+AA73+U73+X73+AG73+AJ73)</f>
        <v>2.2835635814318377E-2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411.41666666666669</v>
      </c>
      <c r="AU73" s="1">
        <f t="shared" ref="AU73:AU84" si="80">AT73*10000*AS73*0.67*AR73*AQ73</f>
        <v>124067.03869547609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14.2006941058065</v>
      </c>
      <c r="E74" s="10">
        <f t="shared" ref="E74:E85" si="82">D73</f>
        <v>15.8823808970968</v>
      </c>
      <c r="F74" s="7" t="s">
        <v>83</v>
      </c>
      <c r="G74" s="1">
        <v>2</v>
      </c>
      <c r="H74" s="9">
        <f t="shared" si="63"/>
        <v>14.2006941058065</v>
      </c>
      <c r="I74" s="9">
        <f t="shared" si="64"/>
        <v>287.3506941058065</v>
      </c>
      <c r="J74" s="9">
        <f t="shared" si="65"/>
        <v>0.10145379026284139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0.20546978783321382</v>
      </c>
      <c r="P74" s="9">
        <f t="shared" si="68"/>
        <v>2.0845688760181395E-2</v>
      </c>
      <c r="Q74" s="12">
        <f t="shared" si="69"/>
        <v>3.7522239768326511E-3</v>
      </c>
      <c r="R74" s="9">
        <f t="shared" si="70"/>
        <v>1.9710000000000002E-2</v>
      </c>
      <c r="S74" s="13">
        <f t="shared" si="71"/>
        <v>0.19037158685097164</v>
      </c>
      <c r="T74" s="2">
        <f t="shared" si="72"/>
        <v>0.01</v>
      </c>
      <c r="U74" s="14">
        <f t="shared" si="73"/>
        <v>1.9037158685097165E-3</v>
      </c>
      <c r="V74" s="13"/>
      <c r="W74" s="2"/>
      <c r="X74" s="14"/>
      <c r="Y74" s="2">
        <v>0.04</v>
      </c>
      <c r="Z74" s="2">
        <v>0.27</v>
      </c>
      <c r="AA74" s="2">
        <f t="shared" si="74"/>
        <v>1.0800000000000001E-2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1.4999999999999999E-2</v>
      </c>
      <c r="AO74" s="2">
        <v>0.72</v>
      </c>
      <c r="AP74" s="2">
        <f t="shared" si="75"/>
        <v>1.0799999999999999E-2</v>
      </c>
      <c r="AQ74" s="1">
        <f t="shared" si="76"/>
        <v>2.3503715868509717E-2</v>
      </c>
      <c r="AR74" s="9">
        <f t="shared" si="77"/>
        <v>10.950000000000001</v>
      </c>
      <c r="AS74" s="1">
        <f t="shared" si="78"/>
        <v>0.18</v>
      </c>
      <c r="AT74" s="1">
        <f t="shared" si="79"/>
        <v>411.41666666666669</v>
      </c>
      <c r="AU74" s="1">
        <f t="shared" si="80"/>
        <v>127696.74774360609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13.00221748775</v>
      </c>
      <c r="E75" s="10">
        <f t="shared" si="82"/>
        <v>14.2006941058065</v>
      </c>
      <c r="F75" s="7" t="s">
        <v>83</v>
      </c>
      <c r="G75" s="1">
        <v>3</v>
      </c>
      <c r="H75" s="9">
        <f t="shared" si="63"/>
        <v>13.00221748775</v>
      </c>
      <c r="I75" s="9">
        <f t="shared" si="64"/>
        <v>286.15221748774997</v>
      </c>
      <c r="J75" s="9">
        <f t="shared" si="65"/>
        <v>8.8030726882480259E-2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0.29412409907303244</v>
      </c>
      <c r="P75" s="9">
        <f t="shared" si="68"/>
        <v>2.5891958235053684E-2</v>
      </c>
      <c r="Q75" s="12">
        <f t="shared" si="69"/>
        <v>4.6605524823096628E-3</v>
      </c>
      <c r="R75" s="9">
        <f t="shared" si="70"/>
        <v>1.9710000000000002E-2</v>
      </c>
      <c r="S75" s="13">
        <f t="shared" si="71"/>
        <v>0.23645623958953133</v>
      </c>
      <c r="T75" s="2">
        <f t="shared" si="72"/>
        <v>0.01</v>
      </c>
      <c r="U75" s="14">
        <f t="shared" si="73"/>
        <v>2.3645623958953132E-3</v>
      </c>
      <c r="V75" s="13"/>
      <c r="W75" s="2"/>
      <c r="X75" s="14"/>
      <c r="Y75" s="2">
        <v>0.04</v>
      </c>
      <c r="Z75" s="2">
        <v>0.27</v>
      </c>
      <c r="AA75" s="2">
        <f t="shared" si="74"/>
        <v>1.0800000000000001E-2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1.4999999999999999E-2</v>
      </c>
      <c r="AO75" s="2">
        <v>0.72</v>
      </c>
      <c r="AP75" s="2">
        <f t="shared" si="75"/>
        <v>1.0799999999999999E-2</v>
      </c>
      <c r="AQ75" s="1">
        <f t="shared" si="76"/>
        <v>2.3964562395895315E-2</v>
      </c>
      <c r="AR75" s="9">
        <f t="shared" si="77"/>
        <v>10.950000000000001</v>
      </c>
      <c r="AS75" s="1">
        <f t="shared" si="78"/>
        <v>0.18</v>
      </c>
      <c r="AT75" s="1">
        <f t="shared" si="79"/>
        <v>411.41666666666669</v>
      </c>
      <c r="AU75" s="1">
        <f t="shared" si="80"/>
        <v>130200.54769954926</v>
      </c>
    </row>
    <row r="76" spans="1:48" x14ac:dyDescent="0.15">
      <c r="C76" s="7">
        <v>3</v>
      </c>
      <c r="D76" s="7">
        <f t="shared" si="81"/>
        <v>14.043037067096799</v>
      </c>
      <c r="E76" s="10">
        <f t="shared" si="82"/>
        <v>13.00221748775</v>
      </c>
      <c r="F76" s="7" t="s">
        <v>83</v>
      </c>
      <c r="G76" s="1">
        <v>4</v>
      </c>
      <c r="H76" s="9">
        <f t="shared" si="63"/>
        <v>14.043037067096799</v>
      </c>
      <c r="I76" s="9">
        <f t="shared" si="64"/>
        <v>287.19303706709678</v>
      </c>
      <c r="J76" s="9">
        <f t="shared" si="65"/>
        <v>9.9584062862516531E-2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0.37773214083797874</v>
      </c>
      <c r="P76" s="9">
        <f t="shared" si="68"/>
        <v>3.7616101258402222E-2</v>
      </c>
      <c r="Q76" s="12">
        <f t="shared" si="69"/>
        <v>6.7708982265124E-3</v>
      </c>
      <c r="R76" s="9">
        <f t="shared" si="70"/>
        <v>1.9710000000000002E-2</v>
      </c>
      <c r="S76" s="13">
        <f t="shared" si="71"/>
        <v>0.34352603888951799</v>
      </c>
      <c r="T76" s="2">
        <f t="shared" si="72"/>
        <v>0.01</v>
      </c>
      <c r="U76" s="14">
        <f t="shared" si="73"/>
        <v>3.4352603888951798E-3</v>
      </c>
      <c r="V76" s="13"/>
      <c r="W76" s="2"/>
      <c r="X76" s="14"/>
      <c r="Y76" s="2">
        <v>0.04</v>
      </c>
      <c r="Z76" s="2">
        <v>0.27</v>
      </c>
      <c r="AA76" s="2">
        <f t="shared" si="74"/>
        <v>1.0800000000000001E-2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1.4999999999999999E-2</v>
      </c>
      <c r="AO76" s="2">
        <v>0.72</v>
      </c>
      <c r="AP76" s="2">
        <f t="shared" si="75"/>
        <v>1.0799999999999999E-2</v>
      </c>
      <c r="AQ76" s="1">
        <f t="shared" si="76"/>
        <v>2.503526038889518E-2</v>
      </c>
      <c r="AR76" s="9">
        <f t="shared" si="77"/>
        <v>10.950000000000001</v>
      </c>
      <c r="AS76" s="1">
        <f t="shared" si="78"/>
        <v>0.18</v>
      </c>
      <c r="AT76" s="1">
        <f t="shared" si="79"/>
        <v>411.41666666666669</v>
      </c>
      <c r="AU76" s="1">
        <f t="shared" si="80"/>
        <v>136017.69815722958</v>
      </c>
    </row>
    <row r="77" spans="1:48" x14ac:dyDescent="0.15">
      <c r="C77" s="7">
        <v>4</v>
      </c>
      <c r="D77" s="7">
        <f t="shared" si="81"/>
        <v>15.659563108</v>
      </c>
      <c r="E77" s="10">
        <f t="shared" si="82"/>
        <v>14.043037067096799</v>
      </c>
      <c r="F77" s="7" t="s">
        <v>83</v>
      </c>
      <c r="G77" s="1">
        <v>5</v>
      </c>
      <c r="H77" s="9">
        <f t="shared" si="63"/>
        <v>15.659563108</v>
      </c>
      <c r="I77" s="9">
        <f t="shared" si="64"/>
        <v>288.80956310799996</v>
      </c>
      <c r="J77" s="9">
        <f t="shared" si="65"/>
        <v>0.12039352792465939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0.32311023760059771</v>
      </c>
      <c r="O77" s="9">
        <f t="shared" si="83"/>
        <v>0.12650580197897882</v>
      </c>
      <c r="P77" s="9">
        <f t="shared" si="68"/>
        <v>1.5230479803187617E-2</v>
      </c>
      <c r="Q77" s="12">
        <f t="shared" si="69"/>
        <v>2.7414863645737709E-3</v>
      </c>
      <c r="R77" s="9">
        <f t="shared" si="70"/>
        <v>1.9710000000000002E-2</v>
      </c>
      <c r="S77" s="13">
        <f t="shared" si="71"/>
        <v>0.13909113975513804</v>
      </c>
      <c r="T77" s="2">
        <f t="shared" si="72"/>
        <v>0.01</v>
      </c>
      <c r="U77" s="14">
        <f t="shared" si="73"/>
        <v>1.3909113975513804E-3</v>
      </c>
      <c r="V77" s="13"/>
      <c r="W77" s="2"/>
      <c r="X77" s="14"/>
      <c r="Y77" s="2">
        <v>0.05</v>
      </c>
      <c r="Z77" s="2">
        <v>0.27</v>
      </c>
      <c r="AA77" s="2">
        <f t="shared" si="74"/>
        <v>1.3500000000000002E-2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0.72</v>
      </c>
      <c r="AP77" s="2">
        <f t="shared" si="75"/>
        <v>1.44E-2</v>
      </c>
      <c r="AQ77" s="1">
        <f t="shared" si="76"/>
        <v>2.929091139755138E-2</v>
      </c>
      <c r="AR77" s="9">
        <f t="shared" si="77"/>
        <v>10.950000000000001</v>
      </c>
      <c r="AS77" s="1">
        <f t="shared" si="78"/>
        <v>0.18</v>
      </c>
      <c r="AT77" s="1">
        <f t="shared" si="79"/>
        <v>411.41666666666669</v>
      </c>
      <c r="AU77" s="1">
        <f t="shared" si="80"/>
        <v>159138.84191072793</v>
      </c>
    </row>
    <row r="78" spans="1:48" x14ac:dyDescent="0.15">
      <c r="C78" s="7">
        <v>5</v>
      </c>
      <c r="D78" s="7">
        <f t="shared" si="81"/>
        <v>19.071660550000001</v>
      </c>
      <c r="E78" s="10">
        <f t="shared" si="82"/>
        <v>15.659563108</v>
      </c>
      <c r="F78" s="7" t="s">
        <v>85</v>
      </c>
      <c r="G78" s="1">
        <v>6</v>
      </c>
      <c r="H78" s="9">
        <f t="shared" si="63"/>
        <v>19.071660550000001</v>
      </c>
      <c r="I78" s="9">
        <f t="shared" si="64"/>
        <v>292.22166054999997</v>
      </c>
      <c r="J78" s="9">
        <f t="shared" si="65"/>
        <v>0.17846963232307153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0.22077532217579121</v>
      </c>
      <c r="P78" s="9">
        <f t="shared" si="68"/>
        <v>3.9401690574721121E-2</v>
      </c>
      <c r="Q78" s="12">
        <f t="shared" si="69"/>
        <v>7.0923043034498015E-3</v>
      </c>
      <c r="R78" s="9">
        <f t="shared" si="70"/>
        <v>1.9710000000000002E-2</v>
      </c>
      <c r="S78" s="13">
        <f t="shared" si="71"/>
        <v>0.35983279063672252</v>
      </c>
      <c r="T78" s="2">
        <f t="shared" si="72"/>
        <v>0.01</v>
      </c>
      <c r="U78" s="14">
        <f t="shared" si="73"/>
        <v>3.5983279063672253E-3</v>
      </c>
      <c r="V78" s="13"/>
      <c r="W78" s="2"/>
      <c r="X78" s="14"/>
      <c r="Y78" s="2">
        <v>0.05</v>
      </c>
      <c r="Z78" s="2">
        <v>0.27</v>
      </c>
      <c r="AA78" s="2">
        <f t="shared" si="74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5"/>
        <v>1.44E-2</v>
      </c>
      <c r="AQ78" s="1">
        <f t="shared" si="76"/>
        <v>3.1498327906367224E-2</v>
      </c>
      <c r="AR78" s="9">
        <f t="shared" si="77"/>
        <v>10.950000000000001</v>
      </c>
      <c r="AS78" s="1">
        <f t="shared" si="78"/>
        <v>0.18</v>
      </c>
      <c r="AT78" s="1">
        <f t="shared" si="79"/>
        <v>411.41666666666669</v>
      </c>
      <c r="AU78" s="1">
        <f t="shared" si="80"/>
        <v>171131.83530242354</v>
      </c>
    </row>
    <row r="79" spans="1:48" x14ac:dyDescent="0.15">
      <c r="C79" s="7">
        <v>6</v>
      </c>
      <c r="D79" s="7">
        <f t="shared" si="81"/>
        <v>22.224213787333301</v>
      </c>
      <c r="E79" s="10">
        <f t="shared" si="82"/>
        <v>19.071660550000001</v>
      </c>
      <c r="F79" s="7" t="s">
        <v>83</v>
      </c>
      <c r="G79" s="1">
        <v>7</v>
      </c>
      <c r="H79" s="9">
        <f t="shared" si="63"/>
        <v>22.224213787333301</v>
      </c>
      <c r="I79" s="9">
        <f t="shared" si="64"/>
        <v>295.3742137873333</v>
      </c>
      <c r="J79" s="9">
        <f t="shared" si="65"/>
        <v>0.2546892612817151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0.29087363160107016</v>
      </c>
      <c r="P79" s="9">
        <f t="shared" si="68"/>
        <v>7.4082390358806302E-2</v>
      </c>
      <c r="Q79" s="12">
        <f t="shared" si="69"/>
        <v>1.3334830264585134E-2</v>
      </c>
      <c r="R79" s="9">
        <f t="shared" si="70"/>
        <v>1.9710000000000002E-2</v>
      </c>
      <c r="S79" s="13">
        <f t="shared" si="71"/>
        <v>0.67655151012608483</v>
      </c>
      <c r="T79" s="2">
        <f t="shared" si="72"/>
        <v>0.01</v>
      </c>
      <c r="U79" s="14">
        <f t="shared" si="73"/>
        <v>6.7655151012608484E-3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3.4665515101260848E-2</v>
      </c>
      <c r="AR79" s="9">
        <f t="shared" si="77"/>
        <v>10.950000000000001</v>
      </c>
      <c r="AS79" s="1">
        <f t="shared" si="78"/>
        <v>0.18</v>
      </c>
      <c r="AT79" s="1">
        <f t="shared" si="79"/>
        <v>411.41666666666669</v>
      </c>
      <c r="AU79" s="1">
        <f t="shared" si="80"/>
        <v>188339.30609324342</v>
      </c>
    </row>
    <row r="80" spans="1:48" x14ac:dyDescent="0.15">
      <c r="C80" s="7">
        <v>7</v>
      </c>
      <c r="D80" s="7">
        <f t="shared" si="81"/>
        <v>26.2157411967742</v>
      </c>
      <c r="E80" s="10">
        <f t="shared" si="82"/>
        <v>22.224213787333301</v>
      </c>
      <c r="F80" s="7" t="s">
        <v>83</v>
      </c>
      <c r="G80" s="1">
        <v>8</v>
      </c>
      <c r="H80" s="9">
        <f t="shared" si="63"/>
        <v>26.2157411967742</v>
      </c>
      <c r="I80" s="9">
        <f t="shared" si="64"/>
        <v>299.3657411967742</v>
      </c>
      <c r="J80" s="9">
        <f t="shared" si="65"/>
        <v>0.39526870453217872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0.32629124124226389</v>
      </c>
      <c r="P80" s="9">
        <f t="shared" si="68"/>
        <v>0.12897271622602624</v>
      </c>
      <c r="Q80" s="12">
        <f t="shared" si="69"/>
        <v>2.3215088920684721E-2</v>
      </c>
      <c r="R80" s="9">
        <f t="shared" si="70"/>
        <v>1.9710000000000002E-2</v>
      </c>
      <c r="S80" s="13">
        <f t="shared" si="71"/>
        <v>1.1778330248952167</v>
      </c>
      <c r="T80" s="2">
        <f t="shared" si="72"/>
        <v>0.01</v>
      </c>
      <c r="U80" s="14">
        <f t="shared" si="73"/>
        <v>1.1778330248952168E-2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3.9678330248952169E-2</v>
      </c>
      <c r="AR80" s="9">
        <f t="shared" si="77"/>
        <v>10.950000000000001</v>
      </c>
      <c r="AS80" s="1">
        <f t="shared" si="78"/>
        <v>0.18</v>
      </c>
      <c r="AT80" s="1">
        <f t="shared" si="79"/>
        <v>411.41666666666669</v>
      </c>
      <c r="AU80" s="1">
        <f t="shared" si="80"/>
        <v>215574.15674329316</v>
      </c>
    </row>
    <row r="81" spans="1:48" x14ac:dyDescent="0.15">
      <c r="C81" s="7">
        <v>8</v>
      </c>
      <c r="D81" s="7">
        <f t="shared" si="81"/>
        <v>26.829142282580602</v>
      </c>
      <c r="E81" s="10">
        <f t="shared" si="82"/>
        <v>26.2157411967742</v>
      </c>
      <c r="F81" s="7" t="s">
        <v>83</v>
      </c>
      <c r="G81" s="1">
        <v>9</v>
      </c>
      <c r="H81" s="9">
        <f t="shared" si="63"/>
        <v>26.829142282580602</v>
      </c>
      <c r="I81" s="9">
        <f t="shared" si="64"/>
        <v>299.9791422825806</v>
      </c>
      <c r="J81" s="9">
        <f t="shared" si="65"/>
        <v>0.42245070520223271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0.30681852501623763</v>
      </c>
      <c r="P81" s="9">
        <f t="shared" si="68"/>
        <v>0.12961570226221847</v>
      </c>
      <c r="Q81" s="12">
        <f t="shared" si="69"/>
        <v>2.3330826407199322E-2</v>
      </c>
      <c r="R81" s="9">
        <f t="shared" si="70"/>
        <v>1.9710000000000002E-2</v>
      </c>
      <c r="S81" s="13">
        <f t="shared" si="71"/>
        <v>1.1837050434905794</v>
      </c>
      <c r="T81" s="2">
        <f t="shared" si="72"/>
        <v>0.01</v>
      </c>
      <c r="U81" s="14">
        <f t="shared" si="73"/>
        <v>1.1837050434905794E-2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3.9737050434905795E-2</v>
      </c>
      <c r="AR81" s="9">
        <f t="shared" si="77"/>
        <v>10.950000000000001</v>
      </c>
      <c r="AS81" s="1">
        <f t="shared" si="78"/>
        <v>0.18</v>
      </c>
      <c r="AT81" s="1">
        <f t="shared" si="79"/>
        <v>411.41666666666669</v>
      </c>
      <c r="AU81" s="1">
        <f t="shared" si="80"/>
        <v>215893.18616039157</v>
      </c>
    </row>
    <row r="82" spans="1:48" x14ac:dyDescent="0.15">
      <c r="C82" s="7">
        <v>9</v>
      </c>
      <c r="D82" s="7">
        <f t="shared" si="81"/>
        <v>25.150915622333301</v>
      </c>
      <c r="E82" s="10">
        <f t="shared" si="82"/>
        <v>26.829142282580602</v>
      </c>
      <c r="F82" s="7" t="s">
        <v>83</v>
      </c>
      <c r="G82" s="1">
        <v>10</v>
      </c>
      <c r="H82" s="9">
        <f t="shared" si="63"/>
        <v>25.150915622333301</v>
      </c>
      <c r="I82" s="9">
        <f t="shared" si="64"/>
        <v>298.30091562233326</v>
      </c>
      <c r="J82" s="9">
        <f t="shared" si="65"/>
        <v>0.35194129027577847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0.2867028227540192</v>
      </c>
      <c r="P82" s="9">
        <f t="shared" si="68"/>
        <v>0.10090256136575734</v>
      </c>
      <c r="Q82" s="12">
        <f t="shared" si="69"/>
        <v>1.8162461045836322E-2</v>
      </c>
      <c r="R82" s="9">
        <f t="shared" si="70"/>
        <v>1.9710000000000002E-2</v>
      </c>
      <c r="S82" s="13">
        <f t="shared" si="71"/>
        <v>0.92148457868271538</v>
      </c>
      <c r="T82" s="2">
        <f t="shared" si="72"/>
        <v>0.01</v>
      </c>
      <c r="U82" s="14">
        <f t="shared" si="73"/>
        <v>9.2148457868271548E-3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3.7114845786827153E-2</v>
      </c>
      <c r="AR82" s="9">
        <f t="shared" si="77"/>
        <v>10.950000000000001</v>
      </c>
      <c r="AS82" s="1">
        <f t="shared" si="78"/>
        <v>0.18</v>
      </c>
      <c r="AT82" s="1">
        <f t="shared" si="79"/>
        <v>411.41666666666669</v>
      </c>
      <c r="AU82" s="1">
        <f t="shared" si="80"/>
        <v>201646.6301115058</v>
      </c>
    </row>
    <row r="83" spans="1:48" x14ac:dyDescent="0.15">
      <c r="C83" s="7">
        <v>10</v>
      </c>
      <c r="D83" s="7">
        <f t="shared" si="81"/>
        <v>22.663876007741901</v>
      </c>
      <c r="E83" s="10">
        <f t="shared" si="82"/>
        <v>25.150915622333301</v>
      </c>
      <c r="F83" s="7" t="s">
        <v>83</v>
      </c>
      <c r="G83" s="1">
        <v>11</v>
      </c>
      <c r="H83" s="9">
        <f t="shared" si="63"/>
        <v>22.663876007741901</v>
      </c>
      <c r="I83" s="9">
        <f t="shared" si="64"/>
        <v>295.8138760077419</v>
      </c>
      <c r="J83" s="9">
        <f t="shared" si="65"/>
        <v>0.26747826744315689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0.17651024831884876</v>
      </c>
      <c r="O83" s="9">
        <f t="shared" si="83"/>
        <v>0.11879001306941306</v>
      </c>
      <c r="P83" s="9">
        <f t="shared" si="68"/>
        <v>3.1773746885356571E-2</v>
      </c>
      <c r="Q83" s="12">
        <f t="shared" si="69"/>
        <v>5.7192744393641829E-3</v>
      </c>
      <c r="R83" s="9">
        <f t="shared" si="70"/>
        <v>1.9710000000000002E-2</v>
      </c>
      <c r="S83" s="13">
        <f t="shared" si="71"/>
        <v>0.29017120443248007</v>
      </c>
      <c r="T83" s="2">
        <f t="shared" si="72"/>
        <v>0.01</v>
      </c>
      <c r="U83" s="14">
        <f t="shared" si="73"/>
        <v>2.9017120443248006E-3</v>
      </c>
      <c r="V83" s="13"/>
      <c r="W83" s="2"/>
      <c r="X83" s="14"/>
      <c r="Y83" s="2">
        <v>0.05</v>
      </c>
      <c r="Z83" s="2">
        <v>0.27</v>
      </c>
      <c r="AA83" s="2">
        <f t="shared" si="74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5"/>
        <v>1.44E-2</v>
      </c>
      <c r="AQ83" s="1">
        <f t="shared" si="76"/>
        <v>3.0801712044324803E-2</v>
      </c>
      <c r="AR83" s="9">
        <f t="shared" si="77"/>
        <v>10.950000000000001</v>
      </c>
      <c r="AS83" s="1">
        <f t="shared" si="78"/>
        <v>0.18</v>
      </c>
      <c r="AT83" s="1">
        <f t="shared" si="79"/>
        <v>411.41666666666669</v>
      </c>
      <c r="AU83" s="1">
        <f t="shared" si="80"/>
        <v>167347.08992398708</v>
      </c>
    </row>
    <row r="84" spans="1:48" x14ac:dyDescent="0.15">
      <c r="C84" s="7">
        <v>11</v>
      </c>
      <c r="D84" s="7">
        <f t="shared" si="81"/>
        <v>19.0768803313333</v>
      </c>
      <c r="E84" s="10">
        <f t="shared" si="82"/>
        <v>22.663876007741901</v>
      </c>
      <c r="F84" s="7" t="s">
        <v>85</v>
      </c>
      <c r="G84" s="1">
        <v>12</v>
      </c>
      <c r="H84" s="9">
        <f t="shared" si="63"/>
        <v>19.0768803313333</v>
      </c>
      <c r="I84" s="9">
        <f t="shared" si="64"/>
        <v>292.22688033133329</v>
      </c>
      <c r="J84" s="9">
        <f t="shared" si="65"/>
        <v>0.17857588235803476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0.19651626618405649</v>
      </c>
      <c r="P84" s="9">
        <f t="shared" si="68"/>
        <v>3.5093065631524319E-2</v>
      </c>
      <c r="Q84" s="12">
        <f t="shared" si="69"/>
        <v>6.3167518136743768E-3</v>
      </c>
      <c r="R84" s="9">
        <f t="shared" si="70"/>
        <v>1.9710000000000002E-2</v>
      </c>
      <c r="S84" s="13">
        <f t="shared" si="71"/>
        <v>0.32048461763949143</v>
      </c>
      <c r="T84" s="2">
        <f t="shared" si="72"/>
        <v>0.01</v>
      </c>
      <c r="U84" s="14">
        <f t="shared" si="73"/>
        <v>3.2048461763949142E-3</v>
      </c>
      <c r="V84" s="13"/>
      <c r="W84" s="2"/>
      <c r="X84" s="14"/>
      <c r="Y84" s="2">
        <v>0.05</v>
      </c>
      <c r="Z84" s="2">
        <v>0.27</v>
      </c>
      <c r="AA84" s="2">
        <f t="shared" si="74"/>
        <v>1.3500000000000002E-2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0.72</v>
      </c>
      <c r="AP84" s="2">
        <f t="shared" si="75"/>
        <v>1.44E-2</v>
      </c>
      <c r="AQ84" s="1">
        <f t="shared" si="76"/>
        <v>3.1104846176394915E-2</v>
      </c>
      <c r="AR84" s="9">
        <f t="shared" si="77"/>
        <v>10.950000000000001</v>
      </c>
      <c r="AS84" s="1">
        <f t="shared" si="78"/>
        <v>0.18</v>
      </c>
      <c r="AT84" s="1">
        <f t="shared" si="79"/>
        <v>411.41666666666669</v>
      </c>
      <c r="AU84" s="1">
        <f t="shared" si="80"/>
        <v>168994.031327295</v>
      </c>
      <c r="AV84" s="1">
        <f>SUM(AU73:AU84)</f>
        <v>2006047.1098687286</v>
      </c>
    </row>
    <row r="85" spans="1:48" x14ac:dyDescent="0.15">
      <c r="C85" s="7">
        <v>12</v>
      </c>
      <c r="D85" s="7">
        <f t="shared" si="81"/>
        <v>16.039030839354801</v>
      </c>
      <c r="E85" s="10">
        <f t="shared" si="82"/>
        <v>19.0768803313333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15.8823808970968</v>
      </c>
      <c r="E89" s="7"/>
      <c r="F89" s="7"/>
      <c r="G89" s="1">
        <v>1</v>
      </c>
      <c r="H89" s="9">
        <f t="shared" ref="H89:H100" si="84">E90</f>
        <v>15.8823808970968</v>
      </c>
      <c r="I89" s="9">
        <f t="shared" ref="I89:I100" si="85">H89+273.15</f>
        <v>289.0323808970968</v>
      </c>
      <c r="J89" s="9">
        <f t="shared" ref="J89:J100" si="86">EXP(($C$15*(I89-$C$13))/($C$16*I89*$C$13))</f>
        <v>0.1235635814318374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0.6555387794807912</v>
      </c>
      <c r="Q89" s="12">
        <f t="shared" ref="Q89:Q100" si="90">P89*$B$91</f>
        <v>0.29499245076635605</v>
      </c>
      <c r="R89" s="9">
        <f t="shared" ref="R89:R100" si="91">L89*$B$91</f>
        <v>2.3873737500000001</v>
      </c>
      <c r="S89" s="13">
        <f t="shared" ref="S89:S100" si="92">Q89/R89</f>
        <v>0.1235635814318374</v>
      </c>
      <c r="T89" s="2">
        <f t="shared" ref="T89:T100" si="93">$B$90/100</f>
        <v>0.51</v>
      </c>
      <c r="U89" s="14">
        <f t="shared" ref="U89:U100" si="94">S89*T89</f>
        <v>6.3017426530237078E-2</v>
      </c>
      <c r="V89" s="2">
        <v>220.1</v>
      </c>
      <c r="W89" s="2">
        <v>0.06</v>
      </c>
      <c r="X89" s="2">
        <v>12.1</v>
      </c>
      <c r="Y89" s="2">
        <v>0.14000000000000001</v>
      </c>
      <c r="Z89" s="2"/>
      <c r="AA89" s="2"/>
      <c r="AB89" s="2">
        <v>118</v>
      </c>
      <c r="AC89" s="2">
        <v>0.26</v>
      </c>
      <c r="AD89" s="2">
        <v>43</v>
      </c>
      <c r="AE89" s="2">
        <v>0.02</v>
      </c>
      <c r="AF89" s="2">
        <v>1.5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6.5454754098866474E-2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3636.1666666666665</v>
      </c>
      <c r="AN89" s="1">
        <f t="shared" ref="AN89:AN100" si="99">AM89*10000*AK89*AJ89</f>
        <v>24758407.192908537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14.2006941058065</v>
      </c>
      <c r="E90" s="10">
        <f t="shared" ref="E90:E101" si="101">D89</f>
        <v>15.8823808970968</v>
      </c>
      <c r="F90" s="7" t="s">
        <v>83</v>
      </c>
      <c r="G90" s="1">
        <v>2</v>
      </c>
      <c r="H90" s="9">
        <f t="shared" si="84"/>
        <v>14.2006941058065</v>
      </c>
      <c r="I90" s="9">
        <f t="shared" si="85"/>
        <v>287.3506941058065</v>
      </c>
      <c r="J90" s="9">
        <f t="shared" si="86"/>
        <v>0.10145379026284139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9.9550112205192089</v>
      </c>
      <c r="P90" s="9">
        <f t="shared" si="89"/>
        <v>1.0099736204307885</v>
      </c>
      <c r="Q90" s="12">
        <f t="shared" si="90"/>
        <v>0.45448812919385484</v>
      </c>
      <c r="R90" s="9">
        <f t="shared" si="91"/>
        <v>2.3873737500000001</v>
      </c>
      <c r="S90" s="13">
        <f t="shared" si="92"/>
        <v>0.19037158685097164</v>
      </c>
      <c r="T90" s="2">
        <f t="shared" si="93"/>
        <v>0.51</v>
      </c>
      <c r="U90" s="14">
        <f t="shared" si="94"/>
        <v>9.7089509293995541E-2</v>
      </c>
      <c r="V90" s="2">
        <v>220.1</v>
      </c>
      <c r="W90" s="2">
        <v>0.06</v>
      </c>
      <c r="X90" s="2">
        <v>12.1</v>
      </c>
      <c r="Y90" s="2">
        <v>0.14000000000000001</v>
      </c>
      <c r="Z90" s="2"/>
      <c r="AA90" s="2"/>
      <c r="AB90" s="2">
        <v>118</v>
      </c>
      <c r="AC90" s="2">
        <v>0.26</v>
      </c>
      <c r="AD90" s="2">
        <v>43</v>
      </c>
      <c r="AE90" s="2">
        <v>0.02</v>
      </c>
      <c r="AF90" s="2">
        <v>1.5</v>
      </c>
      <c r="AG90" s="2">
        <v>0.01</v>
      </c>
      <c r="AH90" s="2"/>
      <c r="AI90" s="2"/>
      <c r="AJ90" s="1">
        <f t="shared" si="95"/>
        <v>7.5727487052139664E-2</v>
      </c>
      <c r="AK90" s="9">
        <f t="shared" si="96"/>
        <v>10.4025</v>
      </c>
      <c r="AL90" s="1">
        <f t="shared" si="97"/>
        <v>0.45</v>
      </c>
      <c r="AM90" s="17">
        <f t="shared" si="98"/>
        <v>3636.1666666666665</v>
      </c>
      <c r="AN90" s="1">
        <f t="shared" si="99"/>
        <v>28644091.417724103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13.00221748775</v>
      </c>
      <c r="E91" s="10">
        <f t="shared" si="101"/>
        <v>14.2006941058065</v>
      </c>
      <c r="F91" s="7" t="s">
        <v>83</v>
      </c>
      <c r="G91" s="1">
        <v>3</v>
      </c>
      <c r="H91" s="9">
        <f t="shared" si="84"/>
        <v>13.00221748775</v>
      </c>
      <c r="I91" s="9">
        <f t="shared" si="85"/>
        <v>286.15221748774997</v>
      </c>
      <c r="J91" s="9">
        <f t="shared" si="86"/>
        <v>8.8030726882480259E-2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14.250312600088421</v>
      </c>
      <c r="P91" s="9">
        <f t="shared" si="89"/>
        <v>1.2544653764883509</v>
      </c>
      <c r="Q91" s="12">
        <f t="shared" si="90"/>
        <v>0.56450941941975796</v>
      </c>
      <c r="R91" s="9">
        <f t="shared" si="91"/>
        <v>2.3873737500000001</v>
      </c>
      <c r="S91" s="13">
        <f t="shared" si="92"/>
        <v>0.23645623958953135</v>
      </c>
      <c r="T91" s="2">
        <f t="shared" si="93"/>
        <v>0.51</v>
      </c>
      <c r="U91" s="14">
        <f t="shared" si="94"/>
        <v>0.12059268219066099</v>
      </c>
      <c r="V91" s="2">
        <v>220.1</v>
      </c>
      <c r="W91" s="2">
        <v>0.06</v>
      </c>
      <c r="X91" s="2">
        <v>12.1</v>
      </c>
      <c r="Y91" s="2">
        <v>0.14000000000000001</v>
      </c>
      <c r="Z91" s="2"/>
      <c r="AA91" s="2"/>
      <c r="AB91" s="2">
        <v>118</v>
      </c>
      <c r="AC91" s="2">
        <v>0.26</v>
      </c>
      <c r="AD91" s="2">
        <v>43</v>
      </c>
      <c r="AE91" s="2">
        <v>0.02</v>
      </c>
      <c r="AF91" s="2">
        <v>1.5</v>
      </c>
      <c r="AG91" s="2">
        <v>0.01</v>
      </c>
      <c r="AH91" s="2"/>
      <c r="AI91" s="2"/>
      <c r="AJ91" s="1">
        <f t="shared" si="95"/>
        <v>8.2813693680484288E-2</v>
      </c>
      <c r="AK91" s="9">
        <f t="shared" si="96"/>
        <v>10.4025</v>
      </c>
      <c r="AL91" s="1">
        <f t="shared" si="97"/>
        <v>0.45</v>
      </c>
      <c r="AM91" s="17">
        <f t="shared" si="98"/>
        <v>3636.1666666666665</v>
      </c>
      <c r="AN91" s="1">
        <f t="shared" si="99"/>
        <v>31324464.930282786</v>
      </c>
    </row>
    <row r="92" spans="1:48" x14ac:dyDescent="0.15">
      <c r="C92" s="7">
        <v>3</v>
      </c>
      <c r="D92" s="7">
        <f t="shared" si="100"/>
        <v>14.043037067096799</v>
      </c>
      <c r="E92" s="10">
        <f t="shared" si="101"/>
        <v>13.00221748775</v>
      </c>
      <c r="F92" s="7" t="s">
        <v>83</v>
      </c>
      <c r="G92" s="1">
        <v>4</v>
      </c>
      <c r="H92" s="9">
        <f t="shared" si="84"/>
        <v>14.043037067096799</v>
      </c>
      <c r="I92" s="9">
        <f t="shared" si="85"/>
        <v>287.19303706709678</v>
      </c>
      <c r="J92" s="9">
        <f t="shared" si="86"/>
        <v>9.9584062862516531E-2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18.301122223600071</v>
      </c>
      <c r="P92" s="9">
        <f t="shared" si="89"/>
        <v>1.8225001059695878</v>
      </c>
      <c r="Q92" s="12">
        <f t="shared" si="90"/>
        <v>0.82012504768631456</v>
      </c>
      <c r="R92" s="9">
        <f t="shared" si="91"/>
        <v>2.3873737500000001</v>
      </c>
      <c r="S92" s="13">
        <f t="shared" si="92"/>
        <v>0.34352603888951805</v>
      </c>
      <c r="T92" s="2">
        <f t="shared" si="93"/>
        <v>0.51</v>
      </c>
      <c r="U92" s="14">
        <f t="shared" si="94"/>
        <v>0.17519827983365421</v>
      </c>
      <c r="V92" s="2">
        <v>220.1</v>
      </c>
      <c r="W92" s="2">
        <v>0.06</v>
      </c>
      <c r="X92" s="2">
        <v>12.1</v>
      </c>
      <c r="Y92" s="2">
        <v>0.14000000000000001</v>
      </c>
      <c r="Z92" s="2"/>
      <c r="AA92" s="2"/>
      <c r="AB92" s="2">
        <v>118</v>
      </c>
      <c r="AC92" s="2">
        <v>0.26</v>
      </c>
      <c r="AD92" s="2">
        <v>43</v>
      </c>
      <c r="AE92" s="2">
        <v>0.02</v>
      </c>
      <c r="AF92" s="2">
        <v>1.5</v>
      </c>
      <c r="AG92" s="2">
        <v>0.01</v>
      </c>
      <c r="AH92" s="2"/>
      <c r="AI92" s="2"/>
      <c r="AJ92" s="1">
        <f t="shared" si="95"/>
        <v>9.9277281369846745E-2</v>
      </c>
      <c r="AK92" s="9">
        <f t="shared" si="96"/>
        <v>10.4025</v>
      </c>
      <c r="AL92" s="1">
        <f t="shared" si="97"/>
        <v>0.45</v>
      </c>
      <c r="AM92" s="17">
        <f t="shared" si="98"/>
        <v>3636.1666666666665</v>
      </c>
      <c r="AN92" s="1">
        <f t="shared" si="99"/>
        <v>37551853.811061591</v>
      </c>
    </row>
    <row r="93" spans="1:48" x14ac:dyDescent="0.15">
      <c r="C93" s="7">
        <v>4</v>
      </c>
      <c r="D93" s="7">
        <f t="shared" si="100"/>
        <v>15.659563108</v>
      </c>
      <c r="E93" s="10">
        <f t="shared" si="101"/>
        <v>14.043037067096799</v>
      </c>
      <c r="F93" s="7" t="s">
        <v>83</v>
      </c>
      <c r="G93" s="1">
        <v>5</v>
      </c>
      <c r="H93" s="9">
        <f t="shared" si="84"/>
        <v>15.659563108</v>
      </c>
      <c r="I93" s="9">
        <f t="shared" si="85"/>
        <v>288.80956310799996</v>
      </c>
      <c r="J93" s="9">
        <f t="shared" si="86"/>
        <v>0.12039352792465939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15.654691011748959</v>
      </c>
      <c r="O93" s="9">
        <f t="shared" si="102"/>
        <v>6.1292061058815221</v>
      </c>
      <c r="P93" s="9">
        <f t="shared" si="89"/>
        <v>0.73791674646443983</v>
      </c>
      <c r="Q93" s="12">
        <f t="shared" si="90"/>
        <v>0.33206253590899792</v>
      </c>
      <c r="R93" s="9">
        <f t="shared" si="91"/>
        <v>2.3873737500000001</v>
      </c>
      <c r="S93" s="13">
        <f t="shared" si="92"/>
        <v>0.13909113975513801</v>
      </c>
      <c r="T93" s="2">
        <f t="shared" si="93"/>
        <v>0.51</v>
      </c>
      <c r="U93" s="14">
        <f t="shared" si="94"/>
        <v>7.093648127512038E-2</v>
      </c>
      <c r="V93" s="2">
        <v>230</v>
      </c>
      <c r="W93" s="2">
        <v>0.06</v>
      </c>
      <c r="X93" s="2">
        <v>15.1</v>
      </c>
      <c r="Y93" s="2">
        <v>0.14000000000000001</v>
      </c>
      <c r="Z93" s="2"/>
      <c r="AA93" s="2"/>
      <c r="AB93" s="2">
        <v>200</v>
      </c>
      <c r="AC93" s="2">
        <v>0.26</v>
      </c>
      <c r="AD93" s="2">
        <v>100</v>
      </c>
      <c r="AE93" s="2">
        <v>0.02</v>
      </c>
      <c r="AF93" s="2">
        <v>3</v>
      </c>
      <c r="AG93" s="2">
        <v>0.01</v>
      </c>
      <c r="AH93" s="2"/>
      <c r="AI93" s="2"/>
      <c r="AJ93" s="1">
        <f t="shared" si="95"/>
        <v>9.1331349104448803E-2</v>
      </c>
      <c r="AK93" s="9">
        <f t="shared" si="96"/>
        <v>10.4025</v>
      </c>
      <c r="AL93" s="1">
        <f t="shared" si="97"/>
        <v>0.45</v>
      </c>
      <c r="AM93" s="17">
        <f t="shared" si="98"/>
        <v>3636.1666666666665</v>
      </c>
      <c r="AN93" s="1">
        <f t="shared" si="99"/>
        <v>34546287.152651377</v>
      </c>
    </row>
    <row r="94" spans="1:48" x14ac:dyDescent="0.15">
      <c r="C94" s="7">
        <v>5</v>
      </c>
      <c r="D94" s="7">
        <f t="shared" si="100"/>
        <v>19.071660550000001</v>
      </c>
      <c r="E94" s="10">
        <f t="shared" si="101"/>
        <v>15.659563108</v>
      </c>
      <c r="F94" s="7" t="s">
        <v>85</v>
      </c>
      <c r="G94" s="1">
        <v>6</v>
      </c>
      <c r="H94" s="9">
        <f t="shared" si="84"/>
        <v>19.071660550000001</v>
      </c>
      <c r="I94" s="9">
        <f t="shared" si="85"/>
        <v>292.22166054999997</v>
      </c>
      <c r="J94" s="9">
        <f t="shared" si="86"/>
        <v>0.17846963232307153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10.696564359417081</v>
      </c>
      <c r="P94" s="9">
        <f t="shared" si="89"/>
        <v>1.9090119083452377</v>
      </c>
      <c r="Q94" s="12">
        <f t="shared" si="90"/>
        <v>0.85905535875535699</v>
      </c>
      <c r="R94" s="9">
        <f t="shared" si="91"/>
        <v>2.3873737500000001</v>
      </c>
      <c r="S94" s="13">
        <f t="shared" si="92"/>
        <v>0.35983279063672247</v>
      </c>
      <c r="T94" s="2">
        <f t="shared" si="93"/>
        <v>0.51</v>
      </c>
      <c r="U94" s="14">
        <f t="shared" si="94"/>
        <v>0.18351472322472845</v>
      </c>
      <c r="V94" s="2">
        <v>230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200</v>
      </c>
      <c r="AC94" s="2">
        <v>0.26</v>
      </c>
      <c r="AD94" s="2">
        <v>100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5"/>
        <v>0.12527368905225564</v>
      </c>
      <c r="AK94" s="9">
        <f t="shared" si="96"/>
        <v>10.4025</v>
      </c>
      <c r="AL94" s="1">
        <f t="shared" si="97"/>
        <v>0.45</v>
      </c>
      <c r="AM94" s="17">
        <f t="shared" si="98"/>
        <v>3636.1666666666665</v>
      </c>
      <c r="AN94" s="1">
        <f t="shared" si="99"/>
        <v>47385053.18389494</v>
      </c>
    </row>
    <row r="95" spans="1:48" x14ac:dyDescent="0.15">
      <c r="C95" s="7">
        <v>6</v>
      </c>
      <c r="D95" s="7">
        <f t="shared" si="100"/>
        <v>22.224213787333301</v>
      </c>
      <c r="E95" s="10">
        <f t="shared" si="101"/>
        <v>19.071660550000001</v>
      </c>
      <c r="F95" s="7" t="s">
        <v>83</v>
      </c>
      <c r="G95" s="1">
        <v>7</v>
      </c>
      <c r="H95" s="9">
        <f t="shared" si="84"/>
        <v>22.224213787333301</v>
      </c>
      <c r="I95" s="9">
        <f t="shared" si="85"/>
        <v>295.3742137873333</v>
      </c>
      <c r="J95" s="9">
        <f t="shared" si="86"/>
        <v>0.2546892612817151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14.092827451071845</v>
      </c>
      <c r="P95" s="9">
        <f t="shared" si="89"/>
        <v>3.5892918128841638</v>
      </c>
      <c r="Q95" s="12">
        <f t="shared" si="90"/>
        <v>1.6151813157978738</v>
      </c>
      <c r="R95" s="9">
        <f t="shared" si="91"/>
        <v>2.3873737500000001</v>
      </c>
      <c r="S95" s="13">
        <f t="shared" si="92"/>
        <v>0.67655151012608472</v>
      </c>
      <c r="T95" s="2">
        <f t="shared" si="93"/>
        <v>0.51</v>
      </c>
      <c r="U95" s="14">
        <f t="shared" si="94"/>
        <v>0.34504127016430319</v>
      </c>
      <c r="V95" s="2">
        <v>230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200</v>
      </c>
      <c r="AC95" s="2">
        <v>0.26</v>
      </c>
      <c r="AD95" s="2">
        <v>100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5"/>
        <v>0.17397394295453744</v>
      </c>
      <c r="AK95" s="9">
        <f t="shared" si="96"/>
        <v>10.4025</v>
      </c>
      <c r="AL95" s="1">
        <f t="shared" si="97"/>
        <v>0.45</v>
      </c>
      <c r="AM95" s="17">
        <f t="shared" si="98"/>
        <v>3636.1666666666665</v>
      </c>
      <c r="AN95" s="1">
        <f t="shared" si="99"/>
        <v>65806033.18925114</v>
      </c>
    </row>
    <row r="96" spans="1:48" x14ac:dyDescent="0.15">
      <c r="C96" s="7">
        <v>7</v>
      </c>
      <c r="D96" s="7">
        <f t="shared" si="100"/>
        <v>26.2157411967742</v>
      </c>
      <c r="E96" s="10">
        <f t="shared" si="101"/>
        <v>22.224213787333301</v>
      </c>
      <c r="F96" s="7" t="s">
        <v>83</v>
      </c>
      <c r="G96" s="1">
        <v>8</v>
      </c>
      <c r="H96" s="9">
        <f t="shared" si="84"/>
        <v>26.2157411967742</v>
      </c>
      <c r="I96" s="9">
        <f t="shared" si="85"/>
        <v>299.3657411967742</v>
      </c>
      <c r="J96" s="9">
        <f t="shared" si="86"/>
        <v>0.39526870453217872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15.80881063818768</v>
      </c>
      <c r="P96" s="9">
        <f t="shared" si="89"/>
        <v>6.2487281011509701</v>
      </c>
      <c r="Q96" s="12">
        <f t="shared" si="90"/>
        <v>2.8119276455179367</v>
      </c>
      <c r="R96" s="9">
        <f t="shared" si="91"/>
        <v>2.3873737500000001</v>
      </c>
      <c r="S96" s="13">
        <f t="shared" si="92"/>
        <v>1.1778330248952167</v>
      </c>
      <c r="T96" s="2">
        <f t="shared" si="93"/>
        <v>0.51</v>
      </c>
      <c r="U96" s="14">
        <f t="shared" si="94"/>
        <v>0.60069484269656048</v>
      </c>
      <c r="V96" s="2">
        <v>230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200</v>
      </c>
      <c r="AC96" s="2">
        <v>0.26</v>
      </c>
      <c r="AD96" s="2">
        <v>100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5"/>
        <v>0.251053495073013</v>
      </c>
      <c r="AK96" s="9">
        <f t="shared" si="96"/>
        <v>10.4025</v>
      </c>
      <c r="AL96" s="1">
        <f t="shared" si="97"/>
        <v>0.45</v>
      </c>
      <c r="AM96" s="17">
        <f t="shared" si="98"/>
        <v>3636.1666666666665</v>
      </c>
      <c r="AN96" s="1">
        <f t="shared" si="99"/>
        <v>94961546.243562385</v>
      </c>
    </row>
    <row r="97" spans="1:50" x14ac:dyDescent="0.15">
      <c r="C97" s="7">
        <v>8</v>
      </c>
      <c r="D97" s="7">
        <f t="shared" si="100"/>
        <v>26.829142282580602</v>
      </c>
      <c r="E97" s="10">
        <f t="shared" si="101"/>
        <v>26.2157411967742</v>
      </c>
      <c r="F97" s="7" t="s">
        <v>83</v>
      </c>
      <c r="G97" s="1">
        <v>9</v>
      </c>
      <c r="H97" s="9">
        <f t="shared" si="84"/>
        <v>26.829142282580602</v>
      </c>
      <c r="I97" s="9">
        <f t="shared" si="85"/>
        <v>299.9791422825806</v>
      </c>
      <c r="J97" s="9">
        <f t="shared" si="86"/>
        <v>0.42245070520223271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14.865357537036711</v>
      </c>
      <c r="P97" s="9">
        <f t="shared" si="89"/>
        <v>6.279880774604484</v>
      </c>
      <c r="Q97" s="12">
        <f t="shared" si="90"/>
        <v>2.825946348572018</v>
      </c>
      <c r="R97" s="9">
        <f t="shared" si="91"/>
        <v>2.3873737500000001</v>
      </c>
      <c r="S97" s="13">
        <f t="shared" si="92"/>
        <v>1.1837050434905796</v>
      </c>
      <c r="T97" s="2">
        <f t="shared" si="93"/>
        <v>0.51</v>
      </c>
      <c r="U97" s="14">
        <f t="shared" si="94"/>
        <v>0.60368957218019559</v>
      </c>
      <c r="V97" s="2">
        <v>230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200</v>
      </c>
      <c r="AC97" s="2">
        <v>0.26</v>
      </c>
      <c r="AD97" s="2">
        <v>100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5"/>
        <v>0.25195640601232899</v>
      </c>
      <c r="AK97" s="9">
        <f t="shared" si="96"/>
        <v>10.4025</v>
      </c>
      <c r="AL97" s="1">
        <f t="shared" si="97"/>
        <v>0.45</v>
      </c>
      <c r="AM97" s="17">
        <f t="shared" si="98"/>
        <v>3636.1666666666665</v>
      </c>
      <c r="AN97" s="1">
        <f t="shared" si="99"/>
        <v>95303074.326621875</v>
      </c>
    </row>
    <row r="98" spans="1:50" x14ac:dyDescent="0.15">
      <c r="C98" s="7">
        <v>9</v>
      </c>
      <c r="D98" s="7">
        <f t="shared" si="100"/>
        <v>25.150915622333301</v>
      </c>
      <c r="E98" s="10">
        <f t="shared" si="101"/>
        <v>26.829142282580602</v>
      </c>
      <c r="F98" s="7" t="s">
        <v>83</v>
      </c>
      <c r="G98" s="1">
        <v>10</v>
      </c>
      <c r="H98" s="9">
        <f t="shared" si="84"/>
        <v>25.150915622333301</v>
      </c>
      <c r="I98" s="9">
        <f t="shared" si="85"/>
        <v>298.30091562233326</v>
      </c>
      <c r="J98" s="9">
        <f t="shared" si="86"/>
        <v>0.35194129027577847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13.890751762432226</v>
      </c>
      <c r="P98" s="9">
        <f t="shared" si="89"/>
        <v>4.8887290981709413</v>
      </c>
      <c r="Q98" s="12">
        <f t="shared" si="90"/>
        <v>2.1999280941769235</v>
      </c>
      <c r="R98" s="9">
        <f t="shared" si="91"/>
        <v>2.3873737500000001</v>
      </c>
      <c r="S98" s="13">
        <f t="shared" si="92"/>
        <v>0.92148457868271505</v>
      </c>
      <c r="T98" s="2">
        <f t="shared" si="93"/>
        <v>0.51</v>
      </c>
      <c r="U98" s="14">
        <f t="shared" si="94"/>
        <v>0.46995713512818471</v>
      </c>
      <c r="V98" s="2">
        <v>230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200</v>
      </c>
      <c r="AC98" s="2">
        <v>0.26</v>
      </c>
      <c r="AD98" s="2">
        <v>100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5"/>
        <v>0.21163607624114769</v>
      </c>
      <c r="AK98" s="9">
        <f t="shared" si="96"/>
        <v>10.4025</v>
      </c>
      <c r="AL98" s="1">
        <f t="shared" si="97"/>
        <v>0.45</v>
      </c>
      <c r="AM98" s="17">
        <f t="shared" si="98"/>
        <v>3636.1666666666665</v>
      </c>
      <c r="AN98" s="1">
        <f t="shared" si="99"/>
        <v>80051819.373934686</v>
      </c>
    </row>
    <row r="99" spans="1:50" x14ac:dyDescent="0.15">
      <c r="C99" s="7">
        <v>10</v>
      </c>
      <c r="D99" s="7">
        <f t="shared" si="100"/>
        <v>22.663876007741901</v>
      </c>
      <c r="E99" s="10">
        <f t="shared" si="101"/>
        <v>25.150915622333301</v>
      </c>
      <c r="F99" s="7" t="s">
        <v>83</v>
      </c>
      <c r="G99" s="1">
        <v>11</v>
      </c>
      <c r="H99" s="9">
        <f t="shared" si="84"/>
        <v>22.663876007741901</v>
      </c>
      <c r="I99" s="9">
        <f t="shared" si="85"/>
        <v>295.8138760077419</v>
      </c>
      <c r="J99" s="9">
        <f t="shared" si="86"/>
        <v>0.26747826744315689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8.5519215310482206</v>
      </c>
      <c r="O99" s="9">
        <f t="shared" si="102"/>
        <v>5.7553761332130637</v>
      </c>
      <c r="P99" s="9">
        <f t="shared" si="89"/>
        <v>1.539438036595526</v>
      </c>
      <c r="Q99" s="12">
        <f t="shared" si="90"/>
        <v>0.6927471164679867</v>
      </c>
      <c r="R99" s="9">
        <f t="shared" si="91"/>
        <v>2.3873737500000001</v>
      </c>
      <c r="S99" s="13">
        <f t="shared" si="92"/>
        <v>0.29017120443248012</v>
      </c>
      <c r="T99" s="2">
        <f t="shared" si="93"/>
        <v>0.51</v>
      </c>
      <c r="U99" s="14">
        <f t="shared" si="94"/>
        <v>0.14798731426056486</v>
      </c>
      <c r="V99" s="2">
        <v>230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200</v>
      </c>
      <c r="AC99" s="2">
        <v>0.26</v>
      </c>
      <c r="AD99" s="2">
        <v>100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5"/>
        <v>0.11456217524956031</v>
      </c>
      <c r="AK99" s="9">
        <f t="shared" si="96"/>
        <v>10.4025</v>
      </c>
      <c r="AL99" s="1">
        <f t="shared" si="97"/>
        <v>0.45</v>
      </c>
      <c r="AM99" s="17">
        <f t="shared" si="98"/>
        <v>3636.1666666666665</v>
      </c>
      <c r="AN99" s="1">
        <f t="shared" si="99"/>
        <v>43333399.121013299</v>
      </c>
    </row>
    <row r="100" spans="1:50" x14ac:dyDescent="0.15">
      <c r="C100" s="7">
        <v>11</v>
      </c>
      <c r="D100" s="7">
        <f t="shared" si="100"/>
        <v>19.0768803313333</v>
      </c>
      <c r="E100" s="10">
        <f t="shared" si="101"/>
        <v>22.663876007741901</v>
      </c>
      <c r="F100" s="7" t="s">
        <v>85</v>
      </c>
      <c r="G100" s="1">
        <v>12</v>
      </c>
      <c r="H100" s="9">
        <f t="shared" si="84"/>
        <v>19.0768803313333</v>
      </c>
      <c r="I100" s="9">
        <f t="shared" si="85"/>
        <v>292.22688033133329</v>
      </c>
      <c r="J100" s="9">
        <f t="shared" si="86"/>
        <v>0.17857588235803476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9.5212130966175383</v>
      </c>
      <c r="P100" s="9">
        <f t="shared" si="89"/>
        <v>1.7002590298473534</v>
      </c>
      <c r="Q100" s="12">
        <f t="shared" si="90"/>
        <v>0.76511656343130907</v>
      </c>
      <c r="R100" s="9">
        <f t="shared" si="91"/>
        <v>2.3873737500000001</v>
      </c>
      <c r="S100" s="13">
        <f t="shared" si="92"/>
        <v>0.32048461763949154</v>
      </c>
      <c r="T100" s="2">
        <f t="shared" si="93"/>
        <v>0.51</v>
      </c>
      <c r="U100" s="14">
        <f t="shared" si="94"/>
        <v>0.16344715499614068</v>
      </c>
      <c r="V100" s="2">
        <v>230</v>
      </c>
      <c r="W100" s="2">
        <v>0.06</v>
      </c>
      <c r="X100" s="2">
        <v>15.1</v>
      </c>
      <c r="Y100" s="2">
        <v>0.14000000000000001</v>
      </c>
      <c r="Z100" s="2"/>
      <c r="AA100" s="2"/>
      <c r="AB100" s="2">
        <v>200</v>
      </c>
      <c r="AC100" s="2">
        <v>0.26</v>
      </c>
      <c r="AD100" s="2">
        <v>100</v>
      </c>
      <c r="AE100" s="2">
        <v>0.02</v>
      </c>
      <c r="AF100" s="2">
        <v>3</v>
      </c>
      <c r="AG100" s="2">
        <v>0.01</v>
      </c>
      <c r="AH100" s="2"/>
      <c r="AI100" s="2"/>
      <c r="AJ100" s="1">
        <f t="shared" si="95"/>
        <v>0.11922331723133642</v>
      </c>
      <c r="AK100" s="9">
        <f t="shared" si="96"/>
        <v>10.4025</v>
      </c>
      <c r="AL100" s="1">
        <f t="shared" si="97"/>
        <v>0.45</v>
      </c>
      <c r="AM100" s="17">
        <f t="shared" si="98"/>
        <v>3636.1666666666665</v>
      </c>
      <c r="AN100" s="1">
        <f t="shared" si="99"/>
        <v>45096486.504925296</v>
      </c>
      <c r="AO100" s="1">
        <f>SUM(AN89:AN100)</f>
        <v>628762516.44783199</v>
      </c>
    </row>
    <row r="101" spans="1:50" x14ac:dyDescent="0.15">
      <c r="C101" s="7">
        <v>12</v>
      </c>
      <c r="D101" s="7">
        <f t="shared" si="100"/>
        <v>16.039030839354801</v>
      </c>
      <c r="E101" s="10">
        <f t="shared" si="101"/>
        <v>19.0768803313333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15.8823808970968</v>
      </c>
      <c r="E105" s="7"/>
      <c r="F105" s="7"/>
      <c r="G105" s="1">
        <v>1</v>
      </c>
      <c r="H105" s="9">
        <f t="shared" ref="H105:H116" si="103">E106</f>
        <v>15.8823808970968</v>
      </c>
      <c r="I105" s="9">
        <f t="shared" ref="I105:I116" si="104">H105+273.15</f>
        <v>289.0323808970968</v>
      </c>
      <c r="J105" s="9">
        <f t="shared" ref="J105:J116" si="105">EXP(($C$15*(I105-$C$13))/($C$16*I105*$C$13))</f>
        <v>0.1235635814318374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8.0055634516285945E-2</v>
      </c>
      <c r="Q105" s="12">
        <f t="shared" ref="Q105:Q116" si="109">P105*$B$107</f>
        <v>2.4016690354885784E-2</v>
      </c>
      <c r="R105" s="9">
        <f t="shared" ref="R105:R116" si="110">L105*$B$107</f>
        <v>0.19436706250000002</v>
      </c>
      <c r="S105" s="13">
        <f t="shared" ref="S105:S116" si="111">Q105/R105</f>
        <v>0.1235635814318374</v>
      </c>
      <c r="T105" s="2">
        <f t="shared" ref="T105:T116" si="112">$B$106/100</f>
        <v>0.01</v>
      </c>
      <c r="U105" s="14">
        <f t="shared" ref="U105:U116" si="113">S105*T105</f>
        <v>1.2356358143183741E-3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5.0000000000000001E-3</v>
      </c>
      <c r="AF105" s="2">
        <v>0.49</v>
      </c>
      <c r="AG105" s="14">
        <f t="shared" ref="AG105:AG116" si="114">AF105*AE105</f>
        <v>2.4499999999999999E-3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1.4999999999999999E-2</v>
      </c>
      <c r="AR105" s="2">
        <v>0.5</v>
      </c>
      <c r="AS105" s="2">
        <f t="shared" ref="AS105:AS116" si="115">AR105*AQ105</f>
        <v>7.4999999999999997E-3</v>
      </c>
      <c r="AT105" s="1">
        <f t="shared" ref="AT105:AT116" si="116">(AS105+AM105+AD105+AA105+U105+X105+AG105+AJ105+AP105)</f>
        <v>1.1185635814318372E-2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87.416666666666671</v>
      </c>
      <c r="AX105" s="1">
        <f t="shared" ref="AX105:AX116" si="120">AW105*10000*AV105*0.67*AU105*AT105</f>
        <v>127336.34833859582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14.2006941058065</v>
      </c>
      <c r="E106" s="10">
        <f t="shared" ref="E106:E117" si="122">D105</f>
        <v>15.8823808970968</v>
      </c>
      <c r="F106" s="7" t="s">
        <v>83</v>
      </c>
      <c r="G106" s="1">
        <v>2</v>
      </c>
      <c r="H106" s="9">
        <f t="shared" si="103"/>
        <v>14.2006941058065</v>
      </c>
      <c r="I106" s="9">
        <f t="shared" si="104"/>
        <v>287.3506941058065</v>
      </c>
      <c r="J106" s="9">
        <f t="shared" si="105"/>
        <v>0.10145379026284139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1.2157247821503809</v>
      </c>
      <c r="P106" s="9">
        <f t="shared" si="108"/>
        <v>0.12333988706562328</v>
      </c>
      <c r="Q106" s="12">
        <f t="shared" si="109"/>
        <v>3.700196611968698E-2</v>
      </c>
      <c r="R106" s="9">
        <f t="shared" si="110"/>
        <v>0.19436706250000002</v>
      </c>
      <c r="S106" s="13">
        <f t="shared" si="111"/>
        <v>0.19037158685097161</v>
      </c>
      <c r="T106" s="2">
        <f t="shared" si="112"/>
        <v>0.01</v>
      </c>
      <c r="U106" s="14">
        <f t="shared" si="113"/>
        <v>1.903715868509716E-3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5.0000000000000001E-3</v>
      </c>
      <c r="AF106" s="2">
        <v>0.49</v>
      </c>
      <c r="AG106" s="14">
        <f t="shared" si="114"/>
        <v>2.4499999999999999E-3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1.4999999999999999E-2</v>
      </c>
      <c r="AR106" s="2">
        <v>0.5</v>
      </c>
      <c r="AS106" s="2">
        <f t="shared" si="115"/>
        <v>7.4999999999999997E-3</v>
      </c>
      <c r="AT106" s="1">
        <f t="shared" si="116"/>
        <v>1.1853715868509716E-2</v>
      </c>
      <c r="AU106" s="9">
        <f t="shared" si="117"/>
        <v>64.789020833333339</v>
      </c>
      <c r="AV106" s="1">
        <f t="shared" si="118"/>
        <v>0.3</v>
      </c>
      <c r="AW106" s="1">
        <f t="shared" si="119"/>
        <v>87.416666666666671</v>
      </c>
      <c r="AX106" s="1">
        <f t="shared" si="120"/>
        <v>134941.71614340853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13.00221748775</v>
      </c>
      <c r="E107" s="10">
        <f t="shared" si="122"/>
        <v>14.2006941058065</v>
      </c>
      <c r="F107" s="7" t="s">
        <v>83</v>
      </c>
      <c r="G107" s="1">
        <v>3</v>
      </c>
      <c r="H107" s="9">
        <f t="shared" si="103"/>
        <v>13.00221748775</v>
      </c>
      <c r="I107" s="9">
        <f t="shared" si="104"/>
        <v>286.15221748774997</v>
      </c>
      <c r="J107" s="9">
        <f t="shared" si="105"/>
        <v>8.8030726882480259E-2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1.740275103418091</v>
      </c>
      <c r="P107" s="9">
        <f t="shared" si="108"/>
        <v>0.15319768232937805</v>
      </c>
      <c r="Q107" s="12">
        <f t="shared" si="109"/>
        <v>4.5959304698813416E-2</v>
      </c>
      <c r="R107" s="9">
        <f t="shared" si="110"/>
        <v>0.19436706250000002</v>
      </c>
      <c r="S107" s="13">
        <f t="shared" si="111"/>
        <v>0.23645623958953133</v>
      </c>
      <c r="T107" s="2">
        <f t="shared" si="112"/>
        <v>0.01</v>
      </c>
      <c r="U107" s="14">
        <f t="shared" si="113"/>
        <v>2.3645623958953132E-3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5.0000000000000001E-3</v>
      </c>
      <c r="AF107" s="2">
        <v>0.49</v>
      </c>
      <c r="AG107" s="14">
        <f t="shared" si="114"/>
        <v>2.4499999999999999E-3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1.4999999999999999E-2</v>
      </c>
      <c r="AR107" s="2">
        <v>0.5</v>
      </c>
      <c r="AS107" s="2">
        <f t="shared" si="115"/>
        <v>7.4999999999999997E-3</v>
      </c>
      <c r="AT107" s="1">
        <f t="shared" si="116"/>
        <v>1.2314562395895314E-2</v>
      </c>
      <c r="AU107" s="9">
        <f t="shared" si="117"/>
        <v>64.789020833333339</v>
      </c>
      <c r="AV107" s="1">
        <f t="shared" si="118"/>
        <v>0.3</v>
      </c>
      <c r="AW107" s="1">
        <f t="shared" si="119"/>
        <v>87.416666666666671</v>
      </c>
      <c r="AX107" s="1">
        <f t="shared" si="120"/>
        <v>140187.95470471474</v>
      </c>
    </row>
    <row r="108" spans="1:50" x14ac:dyDescent="0.15">
      <c r="C108" s="7">
        <v>3</v>
      </c>
      <c r="D108" s="7">
        <f t="shared" si="121"/>
        <v>14.043037067096799</v>
      </c>
      <c r="E108" s="10">
        <f t="shared" si="122"/>
        <v>13.00221748775</v>
      </c>
      <c r="F108" s="7" t="s">
        <v>83</v>
      </c>
      <c r="G108" s="1">
        <v>4</v>
      </c>
      <c r="H108" s="9">
        <f t="shared" si="103"/>
        <v>14.043037067096799</v>
      </c>
      <c r="I108" s="9">
        <f t="shared" si="104"/>
        <v>287.19303706709678</v>
      </c>
      <c r="J108" s="9">
        <f t="shared" si="105"/>
        <v>9.9584062862516531E-2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2.2349676294220466</v>
      </c>
      <c r="P108" s="9">
        <f t="shared" si="108"/>
        <v>0.22256715690405465</v>
      </c>
      <c r="Q108" s="12">
        <f t="shared" si="109"/>
        <v>6.6770147071216396E-2</v>
      </c>
      <c r="R108" s="9">
        <f t="shared" si="110"/>
        <v>0.19436706250000002</v>
      </c>
      <c r="S108" s="13">
        <f t="shared" si="111"/>
        <v>0.34352603888951805</v>
      </c>
      <c r="T108" s="2">
        <f t="shared" si="112"/>
        <v>0.01</v>
      </c>
      <c r="U108" s="14">
        <f t="shared" si="113"/>
        <v>3.4352603888951807E-3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5.0000000000000001E-3</v>
      </c>
      <c r="AF108" s="2">
        <v>0.49</v>
      </c>
      <c r="AG108" s="14">
        <f t="shared" si="114"/>
        <v>2.4499999999999999E-3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1.4999999999999999E-2</v>
      </c>
      <c r="AR108" s="2">
        <v>0.5</v>
      </c>
      <c r="AS108" s="2">
        <f t="shared" si="115"/>
        <v>7.4999999999999997E-3</v>
      </c>
      <c r="AT108" s="1">
        <f t="shared" si="116"/>
        <v>1.3385260388895179E-2</v>
      </c>
      <c r="AU108" s="9">
        <f t="shared" si="117"/>
        <v>64.789020833333339</v>
      </c>
      <c r="AV108" s="1">
        <f t="shared" si="118"/>
        <v>0.3</v>
      </c>
      <c r="AW108" s="1">
        <f t="shared" si="119"/>
        <v>87.416666666666671</v>
      </c>
      <c r="AX108" s="1">
        <f t="shared" si="120"/>
        <v>152376.6916585447</v>
      </c>
    </row>
    <row r="109" spans="1:50" x14ac:dyDescent="0.15">
      <c r="C109" s="7">
        <v>4</v>
      </c>
      <c r="D109" s="7">
        <f t="shared" si="121"/>
        <v>15.659563108</v>
      </c>
      <c r="E109" s="10">
        <f t="shared" si="122"/>
        <v>14.043037067096799</v>
      </c>
      <c r="F109" s="7" t="s">
        <v>83</v>
      </c>
      <c r="G109" s="1">
        <v>5</v>
      </c>
      <c r="H109" s="9">
        <f t="shared" si="103"/>
        <v>15.659563108</v>
      </c>
      <c r="I109" s="9">
        <f t="shared" si="104"/>
        <v>288.80956310799996</v>
      </c>
      <c r="J109" s="9">
        <f t="shared" si="105"/>
        <v>0.12039352792465939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1.9117804488920922</v>
      </c>
      <c r="O109" s="9">
        <f t="shared" si="123"/>
        <v>0.74851023195923316</v>
      </c>
      <c r="P109" s="9">
        <f t="shared" si="108"/>
        <v>9.0115787513277215E-2</v>
      </c>
      <c r="Q109" s="12">
        <f t="shared" si="109"/>
        <v>2.7034736253983165E-2</v>
      </c>
      <c r="R109" s="9">
        <f t="shared" si="110"/>
        <v>0.19436706250000002</v>
      </c>
      <c r="S109" s="13">
        <f t="shared" si="111"/>
        <v>0.13909113975513809</v>
      </c>
      <c r="T109" s="2">
        <f t="shared" si="112"/>
        <v>0.01</v>
      </c>
      <c r="U109" s="14">
        <f t="shared" si="113"/>
        <v>1.390911397551381E-3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4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5"/>
        <v>0.01</v>
      </c>
      <c r="AT109" s="1">
        <f t="shared" si="116"/>
        <v>1.6290911397551379E-2</v>
      </c>
      <c r="AU109" s="9">
        <f t="shared" si="117"/>
        <v>64.789020833333339</v>
      </c>
      <c r="AV109" s="1">
        <f t="shared" si="118"/>
        <v>0.3</v>
      </c>
      <c r="AW109" s="1">
        <f t="shared" si="119"/>
        <v>87.416666666666671</v>
      </c>
      <c r="AX109" s="1">
        <f t="shared" si="120"/>
        <v>185454.3812177756</v>
      </c>
    </row>
    <row r="110" spans="1:50" x14ac:dyDescent="0.15">
      <c r="C110" s="7">
        <v>5</v>
      </c>
      <c r="D110" s="7">
        <f t="shared" si="121"/>
        <v>19.071660550000001</v>
      </c>
      <c r="E110" s="10">
        <f t="shared" si="122"/>
        <v>15.659563108</v>
      </c>
      <c r="F110" s="7" t="s">
        <v>85</v>
      </c>
      <c r="G110" s="1">
        <v>6</v>
      </c>
      <c r="H110" s="9">
        <f t="shared" si="103"/>
        <v>19.071660550000001</v>
      </c>
      <c r="I110" s="9">
        <f t="shared" si="104"/>
        <v>292.22166054999997</v>
      </c>
      <c r="J110" s="9">
        <f t="shared" si="105"/>
        <v>0.17846963232307153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1.3062846527792895</v>
      </c>
      <c r="P110" s="9">
        <f t="shared" si="108"/>
        <v>0.23313214169079097</v>
      </c>
      <c r="Q110" s="12">
        <f t="shared" si="109"/>
        <v>6.993964250723729E-2</v>
      </c>
      <c r="R110" s="9">
        <f t="shared" si="110"/>
        <v>0.19436706250000002</v>
      </c>
      <c r="S110" s="13">
        <f t="shared" si="111"/>
        <v>0.35983279063672263</v>
      </c>
      <c r="T110" s="2">
        <f t="shared" si="112"/>
        <v>0.01</v>
      </c>
      <c r="U110" s="14">
        <f t="shared" si="113"/>
        <v>3.5983279063672262E-3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1.8498327906367226E-2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87.416666666666671</v>
      </c>
      <c r="AX110" s="1">
        <f t="shared" si="120"/>
        <v>210583.42726942111</v>
      </c>
    </row>
    <row r="111" spans="1:50" x14ac:dyDescent="0.15">
      <c r="C111" s="7">
        <v>6</v>
      </c>
      <c r="D111" s="7">
        <f t="shared" si="121"/>
        <v>22.224213787333301</v>
      </c>
      <c r="E111" s="10">
        <f t="shared" si="122"/>
        <v>19.071660550000001</v>
      </c>
      <c r="F111" s="7" t="s">
        <v>83</v>
      </c>
      <c r="G111" s="1">
        <v>7</v>
      </c>
      <c r="H111" s="9">
        <f t="shared" si="103"/>
        <v>22.224213787333301</v>
      </c>
      <c r="I111" s="9">
        <f t="shared" si="104"/>
        <v>295.3742137873333</v>
      </c>
      <c r="J111" s="9">
        <f t="shared" si="105"/>
        <v>0.2546892612817151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1.7210427194218321</v>
      </c>
      <c r="P111" s="9">
        <f t="shared" si="108"/>
        <v>0.43833109884382049</v>
      </c>
      <c r="Q111" s="12">
        <f t="shared" si="109"/>
        <v>0.13149932965314615</v>
      </c>
      <c r="R111" s="9">
        <f t="shared" si="110"/>
        <v>0.19436706250000002</v>
      </c>
      <c r="S111" s="13">
        <f t="shared" si="111"/>
        <v>0.67655151012608494</v>
      </c>
      <c r="T111" s="2">
        <f t="shared" si="112"/>
        <v>0.01</v>
      </c>
      <c r="U111" s="14">
        <f t="shared" si="113"/>
        <v>6.7655151012608493E-3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2.166551510126085E-2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87.416666666666671</v>
      </c>
      <c r="AX111" s="1">
        <f t="shared" si="120"/>
        <v>246638.42303338708</v>
      </c>
    </row>
    <row r="112" spans="1:50" x14ac:dyDescent="0.15">
      <c r="C112" s="7">
        <v>7</v>
      </c>
      <c r="D112" s="7">
        <f t="shared" si="121"/>
        <v>26.2157411967742</v>
      </c>
      <c r="E112" s="10">
        <f t="shared" si="122"/>
        <v>22.224213787333301</v>
      </c>
      <c r="F112" s="7" t="s">
        <v>83</v>
      </c>
      <c r="G112" s="1">
        <v>8</v>
      </c>
      <c r="H112" s="9">
        <f t="shared" si="103"/>
        <v>26.2157411967742</v>
      </c>
      <c r="I112" s="9">
        <f t="shared" si="104"/>
        <v>299.3657411967742</v>
      </c>
      <c r="J112" s="9">
        <f t="shared" si="105"/>
        <v>0.39526870453217872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1.9306018289113451</v>
      </c>
      <c r="P112" s="9">
        <f t="shared" si="108"/>
        <v>0.76310648388124236</v>
      </c>
      <c r="Q112" s="12">
        <f t="shared" si="109"/>
        <v>0.22893194516437271</v>
      </c>
      <c r="R112" s="9">
        <f t="shared" si="110"/>
        <v>0.19436706250000002</v>
      </c>
      <c r="S112" s="13">
        <f t="shared" si="111"/>
        <v>1.1778330248952169</v>
      </c>
      <c r="T112" s="2">
        <f t="shared" si="112"/>
        <v>0.01</v>
      </c>
      <c r="U112" s="14">
        <f t="shared" si="113"/>
        <v>1.177833024895217E-2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2.6678330248952171E-2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87.416666666666671</v>
      </c>
      <c r="AX112" s="1">
        <f t="shared" si="120"/>
        <v>303703.89399984991</v>
      </c>
    </row>
    <row r="113" spans="1:53" x14ac:dyDescent="0.15">
      <c r="C113" s="7">
        <v>8</v>
      </c>
      <c r="D113" s="7">
        <f t="shared" si="121"/>
        <v>26.829142282580602</v>
      </c>
      <c r="E113" s="10">
        <f t="shared" si="122"/>
        <v>26.2157411967742</v>
      </c>
      <c r="F113" s="7" t="s">
        <v>83</v>
      </c>
      <c r="G113" s="1">
        <v>9</v>
      </c>
      <c r="H113" s="9">
        <f t="shared" si="103"/>
        <v>26.829142282580602</v>
      </c>
      <c r="I113" s="9">
        <f t="shared" si="104"/>
        <v>299.9791422825806</v>
      </c>
      <c r="J113" s="9">
        <f t="shared" si="105"/>
        <v>0.42245070520223271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1.8153855533634364</v>
      </c>
      <c r="P113" s="9">
        <f t="shared" si="108"/>
        <v>0.76691090723232924</v>
      </c>
      <c r="Q113" s="12">
        <f t="shared" si="109"/>
        <v>0.23007327216969875</v>
      </c>
      <c r="R113" s="9">
        <f t="shared" si="110"/>
        <v>0.19436706250000002</v>
      </c>
      <c r="S113" s="13">
        <f t="shared" si="111"/>
        <v>1.1837050434905798</v>
      </c>
      <c r="T113" s="2">
        <f t="shared" si="112"/>
        <v>0.01</v>
      </c>
      <c r="U113" s="14">
        <f t="shared" si="113"/>
        <v>1.1837050434905799E-2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2.6737050434905797E-2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87.416666666666671</v>
      </c>
      <c r="AX113" s="1">
        <f t="shared" si="120"/>
        <v>304372.35971581092</v>
      </c>
    </row>
    <row r="114" spans="1:53" x14ac:dyDescent="0.15">
      <c r="C114" s="7">
        <v>9</v>
      </c>
      <c r="D114" s="7">
        <f t="shared" si="121"/>
        <v>25.150915622333301</v>
      </c>
      <c r="E114" s="10">
        <f t="shared" si="122"/>
        <v>26.829142282580602</v>
      </c>
      <c r="F114" s="7" t="s">
        <v>83</v>
      </c>
      <c r="G114" s="1">
        <v>10</v>
      </c>
      <c r="H114" s="9">
        <f t="shared" si="103"/>
        <v>25.150915622333301</v>
      </c>
      <c r="I114" s="9">
        <f t="shared" si="104"/>
        <v>298.30091562233326</v>
      </c>
      <c r="J114" s="9">
        <f t="shared" si="105"/>
        <v>0.35194129027577847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1.6963648544644407</v>
      </c>
      <c r="P114" s="9">
        <f t="shared" si="108"/>
        <v>0.59702083565869846</v>
      </c>
      <c r="Q114" s="12">
        <f t="shared" si="109"/>
        <v>0.17910625069760952</v>
      </c>
      <c r="R114" s="9">
        <f t="shared" si="110"/>
        <v>0.19436706250000002</v>
      </c>
      <c r="S114" s="13">
        <f t="shared" si="111"/>
        <v>0.92148457868271538</v>
      </c>
      <c r="T114" s="2">
        <f t="shared" si="112"/>
        <v>0.01</v>
      </c>
      <c r="U114" s="14">
        <f t="shared" si="113"/>
        <v>9.2148457868271548E-3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2.4114845786827155E-2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87.416666666666671</v>
      </c>
      <c r="AX114" s="1">
        <f t="shared" si="120"/>
        <v>274521.39996478724</v>
      </c>
    </row>
    <row r="115" spans="1:53" x14ac:dyDescent="0.15">
      <c r="C115" s="7">
        <v>10</v>
      </c>
      <c r="D115" s="7">
        <f t="shared" si="121"/>
        <v>22.663876007741901</v>
      </c>
      <c r="E115" s="10">
        <f t="shared" si="122"/>
        <v>25.150915622333301</v>
      </c>
      <c r="F115" s="7" t="s">
        <v>83</v>
      </c>
      <c r="G115" s="1">
        <v>11</v>
      </c>
      <c r="H115" s="9">
        <f t="shared" si="103"/>
        <v>22.663876007741901</v>
      </c>
      <c r="I115" s="9">
        <f t="shared" si="104"/>
        <v>295.8138760077419</v>
      </c>
      <c r="J115" s="9">
        <f t="shared" si="105"/>
        <v>0.26747826744315689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1.0443768178654551</v>
      </c>
      <c r="O115" s="9">
        <f t="shared" si="123"/>
        <v>0.70285740927362061</v>
      </c>
      <c r="P115" s="9">
        <f t="shared" si="108"/>
        <v>0.18799908209209387</v>
      </c>
      <c r="Q115" s="12">
        <f t="shared" si="109"/>
        <v>5.6399724627628156E-2</v>
      </c>
      <c r="R115" s="9">
        <f t="shared" si="110"/>
        <v>0.19436706250000002</v>
      </c>
      <c r="S115" s="13">
        <f t="shared" si="111"/>
        <v>0.29017120443248018</v>
      </c>
      <c r="T115" s="2">
        <f t="shared" si="112"/>
        <v>0.01</v>
      </c>
      <c r="U115" s="14">
        <f t="shared" si="113"/>
        <v>2.9017120443248019E-3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1.7801712044324802E-2</v>
      </c>
      <c r="AU115" s="9">
        <f t="shared" si="117"/>
        <v>64.789020833333339</v>
      </c>
      <c r="AV115" s="1">
        <f t="shared" si="118"/>
        <v>0.3</v>
      </c>
      <c r="AW115" s="1">
        <f t="shared" si="119"/>
        <v>87.416666666666671</v>
      </c>
      <c r="AX115" s="1">
        <f t="shared" si="120"/>
        <v>202653.21019998303</v>
      </c>
    </row>
    <row r="116" spans="1:53" x14ac:dyDescent="0.15">
      <c r="C116" s="7">
        <v>11</v>
      </c>
      <c r="D116" s="7">
        <f t="shared" si="121"/>
        <v>19.0768803313333</v>
      </c>
      <c r="E116" s="10">
        <f t="shared" si="122"/>
        <v>22.663876007741901</v>
      </c>
      <c r="F116" s="7" t="s">
        <v>85</v>
      </c>
      <c r="G116" s="1">
        <v>12</v>
      </c>
      <c r="H116" s="9">
        <f t="shared" si="103"/>
        <v>19.0768803313333</v>
      </c>
      <c r="I116" s="9">
        <f t="shared" si="104"/>
        <v>292.22688033133329</v>
      </c>
      <c r="J116" s="9">
        <f t="shared" si="105"/>
        <v>0.17857588235803476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1.1627485355148603</v>
      </c>
      <c r="P116" s="9">
        <f t="shared" si="108"/>
        <v>0.2076388456900789</v>
      </c>
      <c r="Q116" s="12">
        <f t="shared" si="109"/>
        <v>6.2291653707023664E-2</v>
      </c>
      <c r="R116" s="9">
        <f t="shared" si="110"/>
        <v>0.19436706250000002</v>
      </c>
      <c r="S116" s="13">
        <f t="shared" si="111"/>
        <v>0.32048461763949154</v>
      </c>
      <c r="T116" s="2">
        <f t="shared" si="112"/>
        <v>0.01</v>
      </c>
      <c r="U116" s="14">
        <f t="shared" si="113"/>
        <v>3.2048461763949155E-3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4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5"/>
        <v>0.01</v>
      </c>
      <c r="AT116" s="1">
        <f t="shared" si="116"/>
        <v>1.8104846176394913E-2</v>
      </c>
      <c r="AU116" s="9">
        <f t="shared" si="117"/>
        <v>64.789020833333339</v>
      </c>
      <c r="AV116" s="1">
        <f t="shared" si="118"/>
        <v>0.3</v>
      </c>
      <c r="AW116" s="1">
        <f t="shared" si="119"/>
        <v>87.416666666666671</v>
      </c>
      <c r="AX116" s="1">
        <f t="shared" si="120"/>
        <v>206104.06396237598</v>
      </c>
      <c r="AY116" s="1">
        <f>SUM(AX105:AX116)</f>
        <v>2488873.8702086546</v>
      </c>
    </row>
    <row r="117" spans="1:53" x14ac:dyDescent="0.15">
      <c r="C117" s="7">
        <v>12</v>
      </c>
      <c r="D117" s="7">
        <f t="shared" si="121"/>
        <v>16.039030839354801</v>
      </c>
      <c r="E117" s="10">
        <f t="shared" si="122"/>
        <v>19.0768803313333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15.8823808970968</v>
      </c>
      <c r="E121" s="7"/>
      <c r="F121" s="7"/>
      <c r="G121" s="1">
        <v>1</v>
      </c>
      <c r="H121" s="9">
        <f t="shared" ref="H121:H132" si="124">E122</f>
        <v>15.8823808970968</v>
      </c>
      <c r="I121" s="9">
        <f t="shared" ref="I121:I132" si="125">H121+273.15</f>
        <v>289.0323808970968</v>
      </c>
      <c r="J121" s="9">
        <f t="shared" ref="J121:J132" si="126">EXP(($C$15*(I121-$C$13))/($C$16*I121*$C$13))</f>
        <v>0.1235635814318374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3.5178551633644112E-2</v>
      </c>
      <c r="Q121" s="12">
        <f t="shared" ref="Q121:Q132" si="130">P121*$B$123</f>
        <v>1.1608922039102557E-2</v>
      </c>
      <c r="R121" s="9">
        <f t="shared" ref="R121:R132" si="131">L121*$B$123</f>
        <v>9.3951000000000007E-2</v>
      </c>
      <c r="S121" s="13">
        <f t="shared" ref="S121:S132" si="132">Q121/R121</f>
        <v>0.1235635814318374</v>
      </c>
      <c r="T121" s="2">
        <f t="shared" ref="T121:T132" si="133">$B$122/100</f>
        <v>0.01</v>
      </c>
      <c r="U121" s="14">
        <f t="shared" ref="U121:U132" si="134">S121*T121</f>
        <v>1.2356358143183741E-3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5.0000000000000001E-3</v>
      </c>
      <c r="AF121" s="2">
        <v>0.49</v>
      </c>
      <c r="AG121" s="14">
        <f t="shared" ref="AG121:AG132" si="135">AF121*AE121</f>
        <v>2.4499999999999999E-3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1.4999999999999999E-2</v>
      </c>
      <c r="AR121" s="2">
        <v>0.5</v>
      </c>
      <c r="AS121" s="2">
        <f t="shared" ref="AS121:AS132" si="136">AR121*AQ121</f>
        <v>7.4999999999999997E-3</v>
      </c>
      <c r="AT121" s="1">
        <f t="shared" ref="AT121:AT132" si="137">(AS121+AM121+AD121+AA121+U121+X121+AG121+AJ121+AP121)</f>
        <v>1.1185635814318372E-2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39.916666666666664</v>
      </c>
      <c r="AX121" s="1">
        <f t="shared" ref="AX121:AX132" si="141">AW121*10000*AV121*0.67*AU121*AT121</f>
        <v>28105.489423215982</v>
      </c>
      <c r="AZ121" s="1">
        <f t="shared" ref="AZ121:AZ132" si="142">$E$9/12</f>
        <v>24.833333333333332</v>
      </c>
      <c r="BA121" s="1">
        <f t="shared" ref="BA121:BA132" si="143">AZ121*10000*AV121*0.67*AU121*AT121</f>
        <v>17485.252292522677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14.2006941058065</v>
      </c>
      <c r="E122" s="10">
        <f t="shared" ref="E122:E133" si="145">D121</f>
        <v>15.8823808970968</v>
      </c>
      <c r="F122" s="7" t="s">
        <v>83</v>
      </c>
      <c r="G122" s="1">
        <v>2</v>
      </c>
      <c r="H122" s="9">
        <f t="shared" si="124"/>
        <v>14.2006941058065</v>
      </c>
      <c r="I122" s="9">
        <f t="shared" si="125"/>
        <v>287.3506941058065</v>
      </c>
      <c r="J122" s="9">
        <f t="shared" si="126"/>
        <v>0.10145379026284139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0.53422144836635588</v>
      </c>
      <c r="P122" s="9">
        <f t="shared" si="129"/>
        <v>5.419879077647162E-2</v>
      </c>
      <c r="Q122" s="12">
        <f t="shared" si="130"/>
        <v>1.7885600956235634E-2</v>
      </c>
      <c r="R122" s="9">
        <f t="shared" si="131"/>
        <v>9.3951000000000007E-2</v>
      </c>
      <c r="S122" s="13">
        <f t="shared" si="132"/>
        <v>0.19037158685097161</v>
      </c>
      <c r="T122" s="2">
        <f t="shared" si="133"/>
        <v>0.01</v>
      </c>
      <c r="U122" s="14">
        <f t="shared" si="134"/>
        <v>1.903715868509716E-3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5.0000000000000001E-3</v>
      </c>
      <c r="AF122" s="2">
        <v>0.49</v>
      </c>
      <c r="AG122" s="14">
        <f t="shared" si="135"/>
        <v>2.4499999999999999E-3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1.4999999999999999E-2</v>
      </c>
      <c r="AR122" s="2">
        <v>0.5</v>
      </c>
      <c r="AS122" s="2">
        <f t="shared" si="136"/>
        <v>7.4999999999999997E-3</v>
      </c>
      <c r="AT122" s="1">
        <f t="shared" si="137"/>
        <v>1.1853715868509716E-2</v>
      </c>
      <c r="AU122" s="9">
        <f t="shared" si="138"/>
        <v>28.47</v>
      </c>
      <c r="AV122" s="1">
        <f t="shared" si="139"/>
        <v>0.33</v>
      </c>
      <c r="AW122" s="1">
        <f t="shared" si="140"/>
        <v>39.916666666666664</v>
      </c>
      <c r="AX122" s="1">
        <f t="shared" si="141"/>
        <v>29784.134893945586</v>
      </c>
      <c r="AZ122" s="1">
        <f t="shared" si="142"/>
        <v>24.833333333333332</v>
      </c>
      <c r="BA122" s="1">
        <f t="shared" si="143"/>
        <v>18529.587053018338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13.00221748775</v>
      </c>
      <c r="E123" s="10">
        <f t="shared" si="145"/>
        <v>14.2006941058065</v>
      </c>
      <c r="F123" s="7" t="s">
        <v>83</v>
      </c>
      <c r="G123" s="1">
        <v>3</v>
      </c>
      <c r="H123" s="9">
        <f t="shared" si="124"/>
        <v>13.00221748775</v>
      </c>
      <c r="I123" s="9">
        <f t="shared" si="125"/>
        <v>286.15221748774997</v>
      </c>
      <c r="J123" s="9">
        <f t="shared" si="126"/>
        <v>8.8030726882480259E-2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0.76472265758988422</v>
      </c>
      <c r="P123" s="9">
        <f t="shared" si="129"/>
        <v>6.7319091411139564E-2</v>
      </c>
      <c r="Q123" s="12">
        <f t="shared" si="130"/>
        <v>2.2215300165676057E-2</v>
      </c>
      <c r="R123" s="9">
        <f t="shared" si="131"/>
        <v>9.3951000000000007E-2</v>
      </c>
      <c r="S123" s="13">
        <f t="shared" si="132"/>
        <v>0.2364562395895313</v>
      </c>
      <c r="T123" s="2">
        <f t="shared" si="133"/>
        <v>0.01</v>
      </c>
      <c r="U123" s="14">
        <f t="shared" si="134"/>
        <v>2.3645623958953132E-3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5.0000000000000001E-3</v>
      </c>
      <c r="AF123" s="2">
        <v>0.49</v>
      </c>
      <c r="AG123" s="14">
        <f t="shared" si="135"/>
        <v>2.4499999999999999E-3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1.4999999999999999E-2</v>
      </c>
      <c r="AR123" s="2">
        <v>0.5</v>
      </c>
      <c r="AS123" s="2">
        <f t="shared" si="136"/>
        <v>7.4999999999999997E-3</v>
      </c>
      <c r="AT123" s="1">
        <f t="shared" si="137"/>
        <v>1.2314562395895314E-2</v>
      </c>
      <c r="AU123" s="9">
        <f t="shared" si="138"/>
        <v>28.47</v>
      </c>
      <c r="AV123" s="1">
        <f t="shared" si="139"/>
        <v>0.33</v>
      </c>
      <c r="AW123" s="1">
        <f t="shared" si="140"/>
        <v>39.916666666666664</v>
      </c>
      <c r="AX123" s="1">
        <f t="shared" si="141"/>
        <v>30942.076866683685</v>
      </c>
      <c r="AZ123" s="1">
        <f t="shared" si="142"/>
        <v>24.833333333333332</v>
      </c>
      <c r="BA123" s="1">
        <f t="shared" si="143"/>
        <v>19249.976839815736</v>
      </c>
    </row>
    <row r="124" spans="1:53" x14ac:dyDescent="0.15">
      <c r="C124" s="7">
        <v>3</v>
      </c>
      <c r="D124" s="7">
        <f t="shared" si="144"/>
        <v>14.043037067096799</v>
      </c>
      <c r="E124" s="10">
        <f t="shared" si="145"/>
        <v>13.00221748775</v>
      </c>
      <c r="F124" s="7" t="s">
        <v>83</v>
      </c>
      <c r="G124" s="1">
        <v>4</v>
      </c>
      <c r="H124" s="9">
        <f t="shared" si="124"/>
        <v>14.043037067096799</v>
      </c>
      <c r="I124" s="9">
        <f t="shared" si="125"/>
        <v>287.19303706709678</v>
      </c>
      <c r="J124" s="9">
        <f t="shared" si="126"/>
        <v>9.9584062862516531E-2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0.98210356617874461</v>
      </c>
      <c r="P124" s="9">
        <f t="shared" si="129"/>
        <v>9.7801863271845771E-2</v>
      </c>
      <c r="Q124" s="12">
        <f t="shared" si="130"/>
        <v>3.2274614879709104E-2</v>
      </c>
      <c r="R124" s="9">
        <f t="shared" si="131"/>
        <v>9.3951000000000007E-2</v>
      </c>
      <c r="S124" s="13">
        <f t="shared" si="132"/>
        <v>0.34352603888951794</v>
      </c>
      <c r="T124" s="2">
        <f t="shared" si="133"/>
        <v>0.01</v>
      </c>
      <c r="U124" s="14">
        <f t="shared" si="134"/>
        <v>3.4352603888951794E-3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5.0000000000000001E-3</v>
      </c>
      <c r="AF124" s="2">
        <v>0.49</v>
      </c>
      <c r="AG124" s="14">
        <f t="shared" si="135"/>
        <v>2.4499999999999999E-3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1.4999999999999999E-2</v>
      </c>
      <c r="AR124" s="2">
        <v>0.5</v>
      </c>
      <c r="AS124" s="2">
        <f t="shared" si="136"/>
        <v>7.4999999999999997E-3</v>
      </c>
      <c r="AT124" s="1">
        <f t="shared" si="137"/>
        <v>1.3385260388895179E-2</v>
      </c>
      <c r="AU124" s="9">
        <f t="shared" si="138"/>
        <v>28.47</v>
      </c>
      <c r="AV124" s="1">
        <f t="shared" si="139"/>
        <v>0.33</v>
      </c>
      <c r="AW124" s="1">
        <f t="shared" si="140"/>
        <v>39.916666666666664</v>
      </c>
      <c r="AX124" s="1">
        <f t="shared" si="141"/>
        <v>33632.356759329203</v>
      </c>
      <c r="AZ124" s="1">
        <f t="shared" si="142"/>
        <v>24.833333333333332</v>
      </c>
      <c r="BA124" s="1">
        <f t="shared" si="143"/>
        <v>20923.679152985598</v>
      </c>
    </row>
    <row r="125" spans="1:53" x14ac:dyDescent="0.15">
      <c r="C125" s="7">
        <v>4</v>
      </c>
      <c r="D125" s="7">
        <f t="shared" si="144"/>
        <v>15.659563108</v>
      </c>
      <c r="E125" s="10">
        <f t="shared" si="145"/>
        <v>14.043037067096799</v>
      </c>
      <c r="F125" s="7" t="s">
        <v>83</v>
      </c>
      <c r="G125" s="1">
        <v>5</v>
      </c>
      <c r="H125" s="9">
        <f t="shared" si="124"/>
        <v>15.659563108</v>
      </c>
      <c r="I125" s="9">
        <f t="shared" si="125"/>
        <v>288.80956310799996</v>
      </c>
      <c r="J125" s="9">
        <f t="shared" si="126"/>
        <v>0.12039352792465939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0.84008661776155391</v>
      </c>
      <c r="O125" s="9">
        <f t="shared" si="146"/>
        <v>0.32891508514534495</v>
      </c>
      <c r="P125" s="9">
        <f t="shared" si="129"/>
        <v>3.959924748828781E-2</v>
      </c>
      <c r="Q125" s="12">
        <f t="shared" si="130"/>
        <v>1.3067751671134978E-2</v>
      </c>
      <c r="R125" s="9">
        <f t="shared" si="131"/>
        <v>9.3951000000000007E-2</v>
      </c>
      <c r="S125" s="13">
        <f t="shared" si="132"/>
        <v>0.13909113975513807</v>
      </c>
      <c r="T125" s="2">
        <f t="shared" si="133"/>
        <v>0.01</v>
      </c>
      <c r="U125" s="14">
        <f t="shared" si="134"/>
        <v>1.3909113975513806E-3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5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6"/>
        <v>0.01</v>
      </c>
      <c r="AT125" s="1">
        <f t="shared" si="137"/>
        <v>1.6290911397551379E-2</v>
      </c>
      <c r="AU125" s="9">
        <f t="shared" si="138"/>
        <v>28.47</v>
      </c>
      <c r="AV125" s="1">
        <f t="shared" si="139"/>
        <v>0.33</v>
      </c>
      <c r="AW125" s="1">
        <f t="shared" si="140"/>
        <v>39.916666666666664</v>
      </c>
      <c r="AX125" s="1">
        <f t="shared" si="141"/>
        <v>40933.215203764456</v>
      </c>
      <c r="AZ125" s="1">
        <f t="shared" si="142"/>
        <v>24.833333333333332</v>
      </c>
      <c r="BA125" s="1">
        <f t="shared" si="143"/>
        <v>25465.75810171567</v>
      </c>
    </row>
    <row r="126" spans="1:53" x14ac:dyDescent="0.15">
      <c r="C126" s="7">
        <v>5</v>
      </c>
      <c r="D126" s="7">
        <f t="shared" si="144"/>
        <v>19.071660550000001</v>
      </c>
      <c r="E126" s="10">
        <f t="shared" si="145"/>
        <v>15.659563108</v>
      </c>
      <c r="F126" s="7" t="s">
        <v>85</v>
      </c>
      <c r="G126" s="1">
        <v>6</v>
      </c>
      <c r="H126" s="9">
        <f t="shared" si="124"/>
        <v>19.071660550000001</v>
      </c>
      <c r="I126" s="9">
        <f t="shared" si="125"/>
        <v>292.22166054999997</v>
      </c>
      <c r="J126" s="9">
        <f t="shared" si="126"/>
        <v>0.17846963232307153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0.57401583765705722</v>
      </c>
      <c r="P126" s="9">
        <f t="shared" si="129"/>
        <v>0.10244439549427492</v>
      </c>
      <c r="Q126" s="12">
        <f t="shared" si="130"/>
        <v>3.3806650513110728E-2</v>
      </c>
      <c r="R126" s="9">
        <f t="shared" si="131"/>
        <v>9.3951000000000007E-2</v>
      </c>
      <c r="S126" s="13">
        <f t="shared" si="132"/>
        <v>0.35983279063672263</v>
      </c>
      <c r="T126" s="2">
        <f t="shared" si="133"/>
        <v>0.01</v>
      </c>
      <c r="U126" s="14">
        <f t="shared" si="134"/>
        <v>3.5983279063672262E-3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5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6"/>
        <v>0.01</v>
      </c>
      <c r="AT126" s="1">
        <f t="shared" si="137"/>
        <v>1.8498327906367226E-2</v>
      </c>
      <c r="AU126" s="9">
        <f t="shared" si="138"/>
        <v>28.47</v>
      </c>
      <c r="AV126" s="1">
        <f t="shared" si="139"/>
        <v>0.33</v>
      </c>
      <c r="AW126" s="1">
        <f t="shared" si="140"/>
        <v>39.916666666666664</v>
      </c>
      <c r="AX126" s="1">
        <f t="shared" si="141"/>
        <v>46479.66087489386</v>
      </c>
      <c r="AZ126" s="1">
        <f t="shared" si="142"/>
        <v>24.833333333333332</v>
      </c>
      <c r="BA126" s="1">
        <f t="shared" si="143"/>
        <v>28916.365220706404</v>
      </c>
    </row>
    <row r="127" spans="1:53" x14ac:dyDescent="0.15">
      <c r="C127" s="7">
        <v>6</v>
      </c>
      <c r="D127" s="7">
        <f t="shared" si="144"/>
        <v>22.224213787333301</v>
      </c>
      <c r="E127" s="10">
        <f t="shared" si="145"/>
        <v>19.071660550000001</v>
      </c>
      <c r="F127" s="7" t="s">
        <v>83</v>
      </c>
      <c r="G127" s="1">
        <v>7</v>
      </c>
      <c r="H127" s="9">
        <f t="shared" si="124"/>
        <v>22.224213787333301</v>
      </c>
      <c r="I127" s="9">
        <f t="shared" si="125"/>
        <v>295.3742137873333</v>
      </c>
      <c r="J127" s="9">
        <f t="shared" si="126"/>
        <v>0.2546892612817151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0.7562714421627823</v>
      </c>
      <c r="P127" s="9">
        <f t="shared" si="129"/>
        <v>0.19261421493289635</v>
      </c>
      <c r="Q127" s="12">
        <f t="shared" si="130"/>
        <v>6.3562690927855797E-2</v>
      </c>
      <c r="R127" s="9">
        <f t="shared" si="131"/>
        <v>9.3951000000000007E-2</v>
      </c>
      <c r="S127" s="13">
        <f t="shared" si="132"/>
        <v>0.67655151012608483</v>
      </c>
      <c r="T127" s="2">
        <f t="shared" si="133"/>
        <v>0.01</v>
      </c>
      <c r="U127" s="14">
        <f t="shared" si="134"/>
        <v>6.7655151012608484E-3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2.166551510126085E-2</v>
      </c>
      <c r="AU127" s="9">
        <f t="shared" si="138"/>
        <v>28.47</v>
      </c>
      <c r="AV127" s="1">
        <f t="shared" si="139"/>
        <v>0.33</v>
      </c>
      <c r="AW127" s="1">
        <f t="shared" si="140"/>
        <v>39.916666666666664</v>
      </c>
      <c r="AX127" s="1">
        <f t="shared" si="141"/>
        <v>54437.665916813974</v>
      </c>
      <c r="AZ127" s="1">
        <f t="shared" si="142"/>
        <v>24.833333333333332</v>
      </c>
      <c r="BA127" s="1">
        <f t="shared" si="143"/>
        <v>33867.274411713071</v>
      </c>
    </row>
    <row r="128" spans="1:53" x14ac:dyDescent="0.15">
      <c r="C128" s="7">
        <v>7</v>
      </c>
      <c r="D128" s="7">
        <f t="shared" si="144"/>
        <v>26.2157411967742</v>
      </c>
      <c r="E128" s="10">
        <f t="shared" si="145"/>
        <v>22.224213787333301</v>
      </c>
      <c r="F128" s="7" t="s">
        <v>83</v>
      </c>
      <c r="G128" s="1">
        <v>8</v>
      </c>
      <c r="H128" s="9">
        <f t="shared" si="124"/>
        <v>26.2157411967742</v>
      </c>
      <c r="I128" s="9">
        <f t="shared" si="125"/>
        <v>299.3657411967742</v>
      </c>
      <c r="J128" s="9">
        <f t="shared" si="126"/>
        <v>0.39526870453217872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0.84835722722988594</v>
      </c>
      <c r="P128" s="9">
        <f t="shared" si="129"/>
        <v>0.33532906218766817</v>
      </c>
      <c r="Q128" s="12">
        <f t="shared" si="130"/>
        <v>0.1106585905219305</v>
      </c>
      <c r="R128" s="9">
        <f t="shared" si="131"/>
        <v>9.3951000000000007E-2</v>
      </c>
      <c r="S128" s="13">
        <f t="shared" si="132"/>
        <v>1.1778330248952165</v>
      </c>
      <c r="T128" s="2">
        <f t="shared" si="133"/>
        <v>0.01</v>
      </c>
      <c r="U128" s="14">
        <f t="shared" si="134"/>
        <v>1.1778330248952164E-2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2.6678330248952165E-2</v>
      </c>
      <c r="AU128" s="9">
        <f t="shared" si="138"/>
        <v>28.47</v>
      </c>
      <c r="AV128" s="1">
        <f t="shared" si="139"/>
        <v>0.33</v>
      </c>
      <c r="AW128" s="1">
        <f t="shared" si="140"/>
        <v>39.916666666666664</v>
      </c>
      <c r="AX128" s="1">
        <f t="shared" si="141"/>
        <v>67033.071797419296</v>
      </c>
      <c r="AZ128" s="1">
        <f t="shared" si="142"/>
        <v>24.833333333333332</v>
      </c>
      <c r="BA128" s="1">
        <f t="shared" si="143"/>
        <v>41703.247172507196</v>
      </c>
    </row>
    <row r="129" spans="1:54" x14ac:dyDescent="0.15">
      <c r="C129" s="7">
        <v>8</v>
      </c>
      <c r="D129" s="7">
        <f t="shared" si="144"/>
        <v>26.829142282580602</v>
      </c>
      <c r="E129" s="10">
        <f t="shared" si="145"/>
        <v>26.2157411967742</v>
      </c>
      <c r="F129" s="7" t="s">
        <v>83</v>
      </c>
      <c r="G129" s="1">
        <v>9</v>
      </c>
      <c r="H129" s="9">
        <f t="shared" si="124"/>
        <v>26.829142282580602</v>
      </c>
      <c r="I129" s="9">
        <f t="shared" si="125"/>
        <v>299.9791422825806</v>
      </c>
      <c r="J129" s="9">
        <f t="shared" si="126"/>
        <v>0.42245070520223271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0.79772816504221788</v>
      </c>
      <c r="P129" s="9">
        <f t="shared" si="129"/>
        <v>0.33700082588176805</v>
      </c>
      <c r="Q129" s="12">
        <f t="shared" si="130"/>
        <v>0.11121027254098347</v>
      </c>
      <c r="R129" s="9">
        <f t="shared" si="131"/>
        <v>9.3951000000000007E-2</v>
      </c>
      <c r="S129" s="13">
        <f t="shared" si="132"/>
        <v>1.1837050434905798</v>
      </c>
      <c r="T129" s="2">
        <f t="shared" si="133"/>
        <v>0.01</v>
      </c>
      <c r="U129" s="14">
        <f t="shared" si="134"/>
        <v>1.1837050434905799E-2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2.6737050434905797E-2</v>
      </c>
      <c r="AU129" s="9">
        <f t="shared" si="138"/>
        <v>28.47</v>
      </c>
      <c r="AV129" s="1">
        <f t="shared" si="139"/>
        <v>0.33</v>
      </c>
      <c r="AW129" s="1">
        <f t="shared" si="140"/>
        <v>39.916666666666664</v>
      </c>
      <c r="AX129" s="1">
        <f t="shared" si="141"/>
        <v>67180.614556064858</v>
      </c>
      <c r="AZ129" s="1">
        <f t="shared" si="142"/>
        <v>24.833333333333332</v>
      </c>
      <c r="BA129" s="1">
        <f t="shared" si="143"/>
        <v>41795.037865777296</v>
      </c>
    </row>
    <row r="130" spans="1:54" x14ac:dyDescent="0.15">
      <c r="C130" s="7">
        <v>9</v>
      </c>
      <c r="D130" s="7">
        <f t="shared" si="144"/>
        <v>25.150915622333301</v>
      </c>
      <c r="E130" s="10">
        <f t="shared" si="145"/>
        <v>26.829142282580602</v>
      </c>
      <c r="F130" s="7" t="s">
        <v>83</v>
      </c>
      <c r="G130" s="1">
        <v>10</v>
      </c>
      <c r="H130" s="9">
        <f t="shared" si="124"/>
        <v>25.150915622333301</v>
      </c>
      <c r="I130" s="9">
        <f t="shared" si="125"/>
        <v>298.30091562233326</v>
      </c>
      <c r="J130" s="9">
        <f t="shared" si="126"/>
        <v>0.35194129027577847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0.74542733916044979</v>
      </c>
      <c r="P130" s="9">
        <f t="shared" si="129"/>
        <v>0.26234665955096903</v>
      </c>
      <c r="Q130" s="12">
        <f t="shared" si="130"/>
        <v>8.657439765181979E-2</v>
      </c>
      <c r="R130" s="9">
        <f t="shared" si="131"/>
        <v>9.3951000000000007E-2</v>
      </c>
      <c r="S130" s="13">
        <f t="shared" si="132"/>
        <v>0.92148457868271527</v>
      </c>
      <c r="T130" s="2">
        <f t="shared" si="133"/>
        <v>0.01</v>
      </c>
      <c r="U130" s="14">
        <f t="shared" si="134"/>
        <v>9.2148457868271531E-3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2.4114845786827155E-2</v>
      </c>
      <c r="AU130" s="9">
        <f t="shared" si="138"/>
        <v>28.47</v>
      </c>
      <c r="AV130" s="1">
        <f t="shared" si="139"/>
        <v>0.33</v>
      </c>
      <c r="AW130" s="1">
        <f t="shared" si="140"/>
        <v>39.916666666666664</v>
      </c>
      <c r="AX130" s="1">
        <f t="shared" si="141"/>
        <v>60591.955115915443</v>
      </c>
      <c r="AZ130" s="1">
        <f t="shared" si="142"/>
        <v>24.833333333333332</v>
      </c>
      <c r="BA130" s="1">
        <f t="shared" si="143"/>
        <v>37696.038882135283</v>
      </c>
    </row>
    <row r="131" spans="1:54" x14ac:dyDescent="0.15">
      <c r="C131" s="7">
        <v>10</v>
      </c>
      <c r="D131" s="7">
        <f t="shared" si="144"/>
        <v>22.663876007741901</v>
      </c>
      <c r="E131" s="10">
        <f t="shared" si="145"/>
        <v>25.150915622333301</v>
      </c>
      <c r="F131" s="7" t="s">
        <v>83</v>
      </c>
      <c r="G131" s="1">
        <v>11</v>
      </c>
      <c r="H131" s="9">
        <f t="shared" si="124"/>
        <v>22.663876007741901</v>
      </c>
      <c r="I131" s="9">
        <f t="shared" si="125"/>
        <v>295.8138760077419</v>
      </c>
      <c r="J131" s="9">
        <f t="shared" si="126"/>
        <v>0.26747826744315689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0.4589266456290067</v>
      </c>
      <c r="O131" s="9">
        <f t="shared" si="146"/>
        <v>0.30885403398047401</v>
      </c>
      <c r="P131" s="9">
        <f t="shared" si="129"/>
        <v>8.2611741901927091E-2</v>
      </c>
      <c r="Q131" s="12">
        <f t="shared" si="130"/>
        <v>2.7261874827635941E-2</v>
      </c>
      <c r="R131" s="9">
        <f t="shared" si="131"/>
        <v>9.3951000000000007E-2</v>
      </c>
      <c r="S131" s="13">
        <f t="shared" si="132"/>
        <v>0.29017120443248012</v>
      </c>
      <c r="T131" s="2">
        <f t="shared" si="133"/>
        <v>0.01</v>
      </c>
      <c r="U131" s="14">
        <f t="shared" si="134"/>
        <v>2.9017120443248011E-3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5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6"/>
        <v>0.01</v>
      </c>
      <c r="AT131" s="1">
        <f t="shared" si="137"/>
        <v>1.7801712044324802E-2</v>
      </c>
      <c r="AU131" s="9">
        <f t="shared" si="138"/>
        <v>28.47</v>
      </c>
      <c r="AV131" s="1">
        <f t="shared" si="139"/>
        <v>0.33</v>
      </c>
      <c r="AW131" s="1">
        <f t="shared" si="140"/>
        <v>39.916666666666664</v>
      </c>
      <c r="AX131" s="1">
        <f t="shared" si="141"/>
        <v>44729.315157611003</v>
      </c>
      <c r="AZ131" s="1">
        <f t="shared" si="142"/>
        <v>24.833333333333332</v>
      </c>
      <c r="BA131" s="1">
        <f t="shared" si="143"/>
        <v>27827.42362623816</v>
      </c>
    </row>
    <row r="132" spans="1:54" x14ac:dyDescent="0.15">
      <c r="C132" s="7">
        <v>11</v>
      </c>
      <c r="D132" s="7">
        <f t="shared" si="144"/>
        <v>19.0768803313333</v>
      </c>
      <c r="E132" s="10">
        <f t="shared" si="145"/>
        <v>22.663876007741901</v>
      </c>
      <c r="F132" s="7" t="s">
        <v>85</v>
      </c>
      <c r="G132" s="1">
        <v>12</v>
      </c>
      <c r="H132" s="9">
        <f t="shared" si="124"/>
        <v>19.0768803313333</v>
      </c>
      <c r="I132" s="9">
        <f t="shared" si="125"/>
        <v>292.22688033133329</v>
      </c>
      <c r="J132" s="9">
        <f t="shared" si="126"/>
        <v>0.17857588235803476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0.51094229207854691</v>
      </c>
      <c r="P132" s="9">
        <f t="shared" si="129"/>
        <v>9.1241970641963224E-2</v>
      </c>
      <c r="Q132" s="12">
        <f t="shared" si="130"/>
        <v>3.0109850311847864E-2</v>
      </c>
      <c r="R132" s="9">
        <f t="shared" si="131"/>
        <v>9.3951000000000007E-2</v>
      </c>
      <c r="S132" s="13">
        <f t="shared" si="132"/>
        <v>0.32048461763949143</v>
      </c>
      <c r="T132" s="2">
        <f t="shared" si="133"/>
        <v>0.01</v>
      </c>
      <c r="U132" s="14">
        <f t="shared" si="134"/>
        <v>3.2048461763949142E-3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5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6"/>
        <v>0.01</v>
      </c>
      <c r="AT132" s="1">
        <f t="shared" si="137"/>
        <v>1.8104846176394913E-2</v>
      </c>
      <c r="AU132" s="9">
        <f t="shared" si="138"/>
        <v>28.47</v>
      </c>
      <c r="AV132" s="1">
        <f t="shared" si="139"/>
        <v>0.33</v>
      </c>
      <c r="AW132" s="1">
        <f t="shared" si="140"/>
        <v>39.916666666666664</v>
      </c>
      <c r="AX132" s="1">
        <f t="shared" si="141"/>
        <v>45490.982467734444</v>
      </c>
      <c r="AY132" s="1">
        <f>SUM(AX121:AX132)</f>
        <v>549340.53903339175</v>
      </c>
      <c r="AZ132" s="1">
        <f t="shared" si="142"/>
        <v>24.833333333333332</v>
      </c>
      <c r="BA132" s="1">
        <f t="shared" si="143"/>
        <v>28301.27928055295</v>
      </c>
      <c r="BB132" s="1">
        <f>SUM(BA121:BA132)</f>
        <v>341760.91989968839</v>
      </c>
    </row>
    <row r="133" spans="1:54" x14ac:dyDescent="0.15">
      <c r="C133" s="7">
        <v>12</v>
      </c>
      <c r="D133" s="7">
        <f t="shared" si="144"/>
        <v>16.039030839354801</v>
      </c>
      <c r="E133" s="10">
        <f t="shared" si="145"/>
        <v>19.0768803313333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15.8823808970968</v>
      </c>
      <c r="E136" s="7"/>
      <c r="F136" s="7"/>
      <c r="G136" s="1">
        <v>1</v>
      </c>
      <c r="H136" s="9">
        <f t="shared" ref="H136:H147" si="147">E137</f>
        <v>15.8823808970968</v>
      </c>
      <c r="I136" s="9">
        <f t="shared" ref="I136:I147" si="148">H136+273.15</f>
        <v>289.0323808970968</v>
      </c>
      <c r="J136" s="9">
        <f t="shared" ref="J136:J147" si="149">EXP(($C$15*(I136-$C$13))/($C$16*I136*$C$13))</f>
        <v>0.1235635814318374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9.379067906170821E-2</v>
      </c>
      <c r="Q136" s="12">
        <f t="shared" ref="Q136:Q147" si="153">P136*$B$138</f>
        <v>2.4385576556044137E-2</v>
      </c>
      <c r="R136" s="9">
        <f t="shared" ref="R136:R147" si="154">L136*$B$138</f>
        <v>0.19735245833333334</v>
      </c>
      <c r="S136" s="13">
        <f t="shared" ref="S136:S147" si="155">Q136/R136</f>
        <v>0.12356358143183743</v>
      </c>
      <c r="T136" s="2">
        <f t="shared" ref="T136:T147" si="156">$B$137/100</f>
        <v>0.01</v>
      </c>
      <c r="U136" s="14">
        <f t="shared" ref="U136:U147" si="157">S136*T136</f>
        <v>1.2356358143183744E-3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5.0000000000000001E-3</v>
      </c>
      <c r="AF136" s="2">
        <v>0.49</v>
      </c>
      <c r="AG136" s="14">
        <f t="shared" ref="AG136:AG147" si="158">AF136*AE136</f>
        <v>2.4499999999999999E-3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1.4999999999999999E-2</v>
      </c>
      <c r="AR136" s="2">
        <v>0.5</v>
      </c>
      <c r="AS136" s="2">
        <f t="shared" ref="AS136:AS147" si="159">AR136*AQ136</f>
        <v>7.4999999999999997E-3</v>
      </c>
      <c r="AT136" s="1">
        <f t="shared" ref="AT136:AT147" si="160">(AS136+AM136+AD136+AA136+U136+X136+AG136+AJ136+AP136)</f>
        <v>1.1185635814318372E-2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14.2006941058065</v>
      </c>
      <c r="E137" s="10">
        <f t="shared" ref="E137:E148" si="166">D136</f>
        <v>15.8823808970968</v>
      </c>
      <c r="F137" s="7" t="s">
        <v>83</v>
      </c>
      <c r="G137" s="1">
        <v>2</v>
      </c>
      <c r="H137" s="9">
        <f t="shared" si="147"/>
        <v>14.2006941058065</v>
      </c>
      <c r="I137" s="9">
        <f t="shared" si="148"/>
        <v>287.3506941058065</v>
      </c>
      <c r="J137" s="9">
        <f t="shared" si="149"/>
        <v>0.10145379026284139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1.4243051542716252</v>
      </c>
      <c r="P137" s="9">
        <f t="shared" si="152"/>
        <v>0.14450115639175742</v>
      </c>
      <c r="Q137" s="12">
        <f t="shared" si="153"/>
        <v>3.7570300661856931E-2</v>
      </c>
      <c r="R137" s="9">
        <f t="shared" si="154"/>
        <v>0.19735245833333334</v>
      </c>
      <c r="S137" s="13">
        <f t="shared" si="155"/>
        <v>0.19037158685097164</v>
      </c>
      <c r="T137" s="2">
        <f t="shared" si="156"/>
        <v>0.01</v>
      </c>
      <c r="U137" s="14">
        <f t="shared" si="157"/>
        <v>1.9037158685097165E-3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5.0000000000000001E-3</v>
      </c>
      <c r="AF137" s="2">
        <v>0.49</v>
      </c>
      <c r="AG137" s="14">
        <f t="shared" si="158"/>
        <v>2.4499999999999999E-3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1.4999999999999999E-2</v>
      </c>
      <c r="AR137" s="2">
        <v>0.5</v>
      </c>
      <c r="AS137" s="2">
        <f t="shared" si="159"/>
        <v>7.4999999999999997E-3</v>
      </c>
      <c r="AT137" s="1">
        <f t="shared" si="160"/>
        <v>1.1853715868509716E-2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13.00221748775</v>
      </c>
      <c r="E138" s="10">
        <f t="shared" si="166"/>
        <v>14.2006941058065</v>
      </c>
      <c r="F138" s="7" t="s">
        <v>83</v>
      </c>
      <c r="G138" s="1">
        <v>3</v>
      </c>
      <c r="H138" s="9">
        <f t="shared" si="147"/>
        <v>13.00221748775</v>
      </c>
      <c r="I138" s="9">
        <f t="shared" si="148"/>
        <v>286.15221748774997</v>
      </c>
      <c r="J138" s="9">
        <f t="shared" si="149"/>
        <v>8.8030726882480259E-2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2.0388519145465347</v>
      </c>
      <c r="P138" s="9">
        <f t="shared" si="152"/>
        <v>0.17948161604326798</v>
      </c>
      <c r="Q138" s="12">
        <f t="shared" si="153"/>
        <v>4.6665220171249674E-2</v>
      </c>
      <c r="R138" s="9">
        <f t="shared" si="154"/>
        <v>0.19735245833333334</v>
      </c>
      <c r="S138" s="13">
        <f t="shared" si="155"/>
        <v>0.23645623958953135</v>
      </c>
      <c r="T138" s="2">
        <f t="shared" si="156"/>
        <v>0.01</v>
      </c>
      <c r="U138" s="14">
        <f t="shared" si="157"/>
        <v>2.3645623958953137E-3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5.0000000000000001E-3</v>
      </c>
      <c r="AF138" s="2">
        <v>0.49</v>
      </c>
      <c r="AG138" s="14">
        <f t="shared" si="158"/>
        <v>2.4499999999999999E-3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1.4999999999999999E-2</v>
      </c>
      <c r="AR138" s="2">
        <v>0.5</v>
      </c>
      <c r="AS138" s="2">
        <f t="shared" si="159"/>
        <v>7.4999999999999997E-3</v>
      </c>
      <c r="AT138" s="1">
        <f t="shared" si="160"/>
        <v>1.2314562395895314E-2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14.043037067096799</v>
      </c>
      <c r="E139" s="10">
        <f t="shared" si="166"/>
        <v>13.00221748775</v>
      </c>
      <c r="F139" s="7" t="s">
        <v>83</v>
      </c>
      <c r="G139" s="1">
        <v>4</v>
      </c>
      <c r="H139" s="9">
        <f t="shared" si="147"/>
        <v>14.043037067096799</v>
      </c>
      <c r="I139" s="9">
        <f t="shared" si="148"/>
        <v>287.19303706709678</v>
      </c>
      <c r="J139" s="9">
        <f t="shared" si="149"/>
        <v>9.9584062862516531E-2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2.6184182151699336</v>
      </c>
      <c r="P139" s="9">
        <f t="shared" si="152"/>
        <v>0.26075272413984102</v>
      </c>
      <c r="Q139" s="12">
        <f t="shared" si="153"/>
        <v>6.7795708276358668E-2</v>
      </c>
      <c r="R139" s="9">
        <f t="shared" si="154"/>
        <v>0.19735245833333334</v>
      </c>
      <c r="S139" s="13">
        <f t="shared" si="155"/>
        <v>0.3435260388895181</v>
      </c>
      <c r="T139" s="2">
        <f t="shared" si="156"/>
        <v>0.01</v>
      </c>
      <c r="U139" s="14">
        <f t="shared" si="157"/>
        <v>3.4352603888951811E-3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5.0000000000000001E-3</v>
      </c>
      <c r="AF139" s="2">
        <v>0.49</v>
      </c>
      <c r="AG139" s="14">
        <f t="shared" si="158"/>
        <v>2.4499999999999999E-3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1.4999999999999999E-2</v>
      </c>
      <c r="AR139" s="2">
        <v>0.5</v>
      </c>
      <c r="AS139" s="2">
        <f t="shared" si="159"/>
        <v>7.4999999999999997E-3</v>
      </c>
      <c r="AT139" s="1">
        <f t="shared" si="160"/>
        <v>1.3385260388895179E-2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15.659563108</v>
      </c>
      <c r="E140" s="10">
        <f t="shared" si="166"/>
        <v>14.043037067096799</v>
      </c>
      <c r="F140" s="7" t="s">
        <v>83</v>
      </c>
      <c r="G140" s="1">
        <v>5</v>
      </c>
      <c r="H140" s="9">
        <f t="shared" si="147"/>
        <v>15.659563108</v>
      </c>
      <c r="I140" s="9">
        <f t="shared" si="148"/>
        <v>288.80956310799996</v>
      </c>
      <c r="J140" s="9">
        <f t="shared" si="149"/>
        <v>0.12039352792465939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3.1167134076967593</v>
      </c>
      <c r="P140" s="9">
        <f t="shared" si="152"/>
        <v>0.37523212268270012</v>
      </c>
      <c r="Q140" s="12">
        <f t="shared" si="153"/>
        <v>9.7560351897502035E-2</v>
      </c>
      <c r="R140" s="9">
        <f t="shared" si="154"/>
        <v>0.19735245833333334</v>
      </c>
      <c r="S140" s="13">
        <f t="shared" si="155"/>
        <v>0.49434576453423301</v>
      </c>
      <c r="T140" s="2">
        <f t="shared" si="156"/>
        <v>0.01</v>
      </c>
      <c r="U140" s="14">
        <f t="shared" si="157"/>
        <v>4.94345764534233E-3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8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9"/>
        <v>0.01</v>
      </c>
      <c r="AT140" s="1">
        <f t="shared" si="160"/>
        <v>1.984345764534233E-2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19.071660550000001</v>
      </c>
      <c r="E141" s="10">
        <f t="shared" si="166"/>
        <v>15.659563108</v>
      </c>
      <c r="F141" s="7" t="s">
        <v>85</v>
      </c>
      <c r="G141" s="1">
        <v>6</v>
      </c>
      <c r="H141" s="9">
        <f t="shared" si="147"/>
        <v>19.071660550000001</v>
      </c>
      <c r="I141" s="9">
        <f t="shared" si="148"/>
        <v>292.22166054999997</v>
      </c>
      <c r="J141" s="9">
        <f t="shared" si="149"/>
        <v>0.17846963232307153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3.5005292016807261</v>
      </c>
      <c r="P141" s="9">
        <f t="shared" si="152"/>
        <v>0.62473815956013434</v>
      </c>
      <c r="Q141" s="12">
        <f t="shared" si="153"/>
        <v>0.16243192148563493</v>
      </c>
      <c r="R141" s="9">
        <f t="shared" si="154"/>
        <v>0.19735245833333334</v>
      </c>
      <c r="S141" s="13">
        <f t="shared" si="155"/>
        <v>0.82305496905076936</v>
      </c>
      <c r="T141" s="2">
        <f t="shared" si="156"/>
        <v>0.01</v>
      </c>
      <c r="U141" s="14">
        <f t="shared" si="157"/>
        <v>8.2305496905076929E-3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8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9"/>
        <v>0.01</v>
      </c>
      <c r="AT141" s="1">
        <f t="shared" si="160"/>
        <v>2.3130549690507693E-2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22.224213787333301</v>
      </c>
      <c r="E142" s="10">
        <f t="shared" si="166"/>
        <v>19.071660550000001</v>
      </c>
      <c r="F142" s="7" t="s">
        <v>83</v>
      </c>
      <c r="G142" s="1">
        <v>7</v>
      </c>
      <c r="H142" s="9">
        <f t="shared" si="147"/>
        <v>22.224213787333301</v>
      </c>
      <c r="I142" s="9">
        <f t="shared" si="148"/>
        <v>295.3742137873333</v>
      </c>
      <c r="J142" s="9">
        <f t="shared" si="149"/>
        <v>0.2546892612817151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3.6348389587872583</v>
      </c>
      <c r="P142" s="9">
        <f t="shared" si="152"/>
        <v>0.92575444929152528</v>
      </c>
      <c r="Q142" s="12">
        <f t="shared" si="153"/>
        <v>0.24069615681579659</v>
      </c>
      <c r="R142" s="9">
        <f t="shared" si="154"/>
        <v>0.19735245833333334</v>
      </c>
      <c r="S142" s="13">
        <f t="shared" si="155"/>
        <v>1.2196258351606375</v>
      </c>
      <c r="T142" s="2">
        <f t="shared" si="156"/>
        <v>0.01</v>
      </c>
      <c r="U142" s="14">
        <f t="shared" si="157"/>
        <v>1.2196258351606376E-2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2.7096258351606374E-2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26.2157411967742</v>
      </c>
      <c r="E143" s="10">
        <f t="shared" si="166"/>
        <v>22.224213787333301</v>
      </c>
      <c r="F143" s="7" t="s">
        <v>83</v>
      </c>
      <c r="G143" s="1">
        <v>8</v>
      </c>
      <c r="H143" s="9">
        <f t="shared" si="147"/>
        <v>26.2157411967742</v>
      </c>
      <c r="I143" s="9">
        <f t="shared" si="148"/>
        <v>299.3657411967742</v>
      </c>
      <c r="J143" s="9">
        <f t="shared" si="149"/>
        <v>0.39526870453217872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3.4681324261623994</v>
      </c>
      <c r="P143" s="9">
        <f t="shared" si="152"/>
        <v>1.3708442112352535</v>
      </c>
      <c r="Q143" s="12">
        <f t="shared" si="153"/>
        <v>0.35641949492116592</v>
      </c>
      <c r="R143" s="9">
        <f t="shared" si="154"/>
        <v>0.19735245833333334</v>
      </c>
      <c r="S143" s="13">
        <f t="shared" si="155"/>
        <v>1.8060048399253497</v>
      </c>
      <c r="T143" s="2">
        <f t="shared" si="156"/>
        <v>0.01</v>
      </c>
      <c r="U143" s="14">
        <f t="shared" si="157"/>
        <v>1.8060048399253497E-2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3.2960048399253497E-2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26.829142282580602</v>
      </c>
      <c r="E144" s="10">
        <f t="shared" si="166"/>
        <v>26.2157411967742</v>
      </c>
      <c r="F144" s="7" t="s">
        <v>83</v>
      </c>
      <c r="G144" s="1">
        <v>9</v>
      </c>
      <c r="H144" s="9">
        <f t="shared" si="147"/>
        <v>26.829142282580602</v>
      </c>
      <c r="I144" s="9">
        <f t="shared" si="148"/>
        <v>299.9791422825806</v>
      </c>
      <c r="J144" s="9">
        <f t="shared" si="149"/>
        <v>0.42245070520223271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2.8563361315938129</v>
      </c>
      <c r="P144" s="9">
        <f t="shared" si="152"/>
        <v>1.2066612130864236</v>
      </c>
      <c r="Q144" s="12">
        <f t="shared" si="153"/>
        <v>0.31373191540247014</v>
      </c>
      <c r="R144" s="9">
        <f t="shared" si="154"/>
        <v>0.19735245833333334</v>
      </c>
      <c r="S144" s="13">
        <f t="shared" si="155"/>
        <v>1.5897036097344626</v>
      </c>
      <c r="T144" s="2">
        <f t="shared" si="156"/>
        <v>0.01</v>
      </c>
      <c r="U144" s="14">
        <f t="shared" si="157"/>
        <v>1.5897036097344625E-2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3.0797036097344625E-2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25.150915622333301</v>
      </c>
      <c r="E145" s="10">
        <f t="shared" si="166"/>
        <v>26.829142282580602</v>
      </c>
      <c r="F145" s="7" t="s">
        <v>83</v>
      </c>
      <c r="G145" s="1">
        <v>10</v>
      </c>
      <c r="H145" s="9">
        <f t="shared" si="147"/>
        <v>25.150915622333301</v>
      </c>
      <c r="I145" s="9">
        <f t="shared" si="148"/>
        <v>298.30091562233326</v>
      </c>
      <c r="J145" s="9">
        <f t="shared" si="149"/>
        <v>0.35194129027577847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2.4087228351740562</v>
      </c>
      <c r="P145" s="9">
        <f t="shared" si="152"/>
        <v>0.84772902252788862</v>
      </c>
      <c r="Q145" s="12">
        <f t="shared" si="153"/>
        <v>0.22040954585725106</v>
      </c>
      <c r="R145" s="9">
        <f t="shared" si="154"/>
        <v>0.19735245833333334</v>
      </c>
      <c r="S145" s="13">
        <f t="shared" si="155"/>
        <v>1.116832025902478</v>
      </c>
      <c r="T145" s="2">
        <f t="shared" si="156"/>
        <v>0.01</v>
      </c>
      <c r="U145" s="14">
        <f t="shared" si="157"/>
        <v>1.116832025902478E-2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2.606832025902478E-2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22.663876007741901</v>
      </c>
      <c r="E146" s="10">
        <f t="shared" si="166"/>
        <v>25.150915622333301</v>
      </c>
      <c r="F146" s="7" t="s">
        <v>83</v>
      </c>
      <c r="G146" s="1">
        <v>11</v>
      </c>
      <c r="H146" s="9">
        <f t="shared" si="147"/>
        <v>22.663876007741901</v>
      </c>
      <c r="I146" s="9">
        <f t="shared" si="148"/>
        <v>295.8138760077419</v>
      </c>
      <c r="J146" s="9">
        <f t="shared" si="149"/>
        <v>0.26747826744315689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2.3200417293128344</v>
      </c>
      <c r="P146" s="9">
        <f t="shared" si="152"/>
        <v>0.62056074215242252</v>
      </c>
      <c r="Q146" s="12">
        <f t="shared" si="153"/>
        <v>0.16134579295962986</v>
      </c>
      <c r="R146" s="9">
        <f t="shared" si="154"/>
        <v>0.19735245833333334</v>
      </c>
      <c r="S146" s="13">
        <f t="shared" si="155"/>
        <v>0.8175514727417923</v>
      </c>
      <c r="T146" s="2">
        <f t="shared" si="156"/>
        <v>0.01</v>
      </c>
      <c r="U146" s="14">
        <f t="shared" si="157"/>
        <v>8.1755147274179228E-3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8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9"/>
        <v>0.01</v>
      </c>
      <c r="AT146" s="1">
        <f t="shared" si="160"/>
        <v>2.3075514727417923E-2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19.0768803313333</v>
      </c>
      <c r="E147" s="10">
        <f t="shared" si="166"/>
        <v>22.663876007741901</v>
      </c>
      <c r="F147" s="7" t="s">
        <v>85</v>
      </c>
      <c r="G147" s="1">
        <v>12</v>
      </c>
      <c r="H147" s="9">
        <f t="shared" si="147"/>
        <v>19.0768803313333</v>
      </c>
      <c r="I147" s="9">
        <f t="shared" si="148"/>
        <v>292.22688033133329</v>
      </c>
      <c r="J147" s="9">
        <f t="shared" si="149"/>
        <v>0.17857588235803476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2.4585289038270788</v>
      </c>
      <c r="P147" s="9">
        <f t="shared" si="152"/>
        <v>0.4390339683036526</v>
      </c>
      <c r="Q147" s="12">
        <f t="shared" si="153"/>
        <v>0.11414883175894967</v>
      </c>
      <c r="R147" s="9">
        <f t="shared" si="154"/>
        <v>0.19735245833333334</v>
      </c>
      <c r="S147" s="13">
        <f t="shared" si="155"/>
        <v>0.57840086068828889</v>
      </c>
      <c r="T147" s="2">
        <f t="shared" si="156"/>
        <v>0.01</v>
      </c>
      <c r="U147" s="14">
        <f t="shared" si="157"/>
        <v>5.7840086068828888E-3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8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9"/>
        <v>0.01</v>
      </c>
      <c r="AT147" s="1">
        <f t="shared" si="160"/>
        <v>2.0684008606882888E-2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16.039030839354801</v>
      </c>
      <c r="E148" s="10">
        <f t="shared" si="166"/>
        <v>19.0768803313333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4315000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468000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1032000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12603000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136981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19593239.578473255</v>
      </c>
      <c r="J13" s="6" t="s">
        <v>37</v>
      </c>
      <c r="K13" s="6">
        <f>I13/(10000*1000)</f>
        <v>1.9593239578473256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6.3364331526774196</v>
      </c>
      <c r="E26" s="7"/>
      <c r="F26" s="7"/>
      <c r="G26" s="1">
        <v>1</v>
      </c>
      <c r="H26" s="9">
        <f t="shared" ref="H26:H37" si="0">E27</f>
        <v>6.3364331526774196</v>
      </c>
      <c r="I26" s="9">
        <f t="shared" ref="I26:I37" si="1">H26+273.15</f>
        <v>279.48643315267742</v>
      </c>
      <c r="J26" s="9">
        <f t="shared" ref="J26:J37" si="2">EXP(($C$15*(I26-$C$13))/($C$16*I26*$C$13))</f>
        <v>3.9100972265290655E-2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1.5848442898649826</v>
      </c>
      <c r="Q26" s="12">
        <f t="shared" ref="Q26:Q37" si="6">P26*$B$28</f>
        <v>0.15848442898649828</v>
      </c>
      <c r="R26" s="9">
        <f t="shared" ref="R26:R37" si="7">L26*$B$28</f>
        <v>4.0532094166666672</v>
      </c>
      <c r="S26" s="13">
        <f t="shared" ref="S26:S37" si="8">Q26/R26</f>
        <v>3.9100972265290655E-2</v>
      </c>
      <c r="T26" s="2">
        <f t="shared" ref="T26:T37" si="9">$B$27/100</f>
        <v>0.34</v>
      </c>
      <c r="U26" s="14">
        <f t="shared" ref="U26:U37" si="10">S26*T26</f>
        <v>1.3294330570198824E-2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2.6194330570198824E-2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4.20059542248387</v>
      </c>
      <c r="E27" s="10">
        <f t="shared" ref="E27:E38" si="18">D26</f>
        <v>6.3364331526774196</v>
      </c>
      <c r="F27" s="7" t="s">
        <v>83</v>
      </c>
      <c r="G27" s="1">
        <v>2</v>
      </c>
      <c r="H27" s="9">
        <f t="shared" si="0"/>
        <v>4.20059542248387</v>
      </c>
      <c r="I27" s="9">
        <f t="shared" si="1"/>
        <v>277.35059542248382</v>
      </c>
      <c r="J27" s="9">
        <f t="shared" si="2"/>
        <v>2.9900155945985482E-2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79.479344043468345</v>
      </c>
      <c r="P27" s="9">
        <f t="shared" si="5"/>
        <v>2.3764447813843357</v>
      </c>
      <c r="Q27" s="12">
        <f t="shared" si="6"/>
        <v>0.23764447813843359</v>
      </c>
      <c r="R27" s="9">
        <f t="shared" si="7"/>
        <v>4.0532094166666672</v>
      </c>
      <c r="S27" s="13">
        <f t="shared" si="8"/>
        <v>5.8631186723599106E-2</v>
      </c>
      <c r="T27" s="2">
        <f t="shared" si="9"/>
        <v>0.34</v>
      </c>
      <c r="U27" s="14">
        <f t="shared" si="10"/>
        <v>1.9934603486023699E-2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3.2834603486023697E-2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3.5056049607142898</v>
      </c>
      <c r="E28" s="10">
        <f t="shared" si="18"/>
        <v>4.20059542248387</v>
      </c>
      <c r="F28" s="7" t="s">
        <v>83</v>
      </c>
      <c r="G28" s="1">
        <v>3</v>
      </c>
      <c r="H28" s="9">
        <f t="shared" si="0"/>
        <v>3.5056049607142898</v>
      </c>
      <c r="I28" s="9">
        <f t="shared" si="1"/>
        <v>276.65560496071424</v>
      </c>
      <c r="J28" s="9">
        <f t="shared" si="2"/>
        <v>2.7376153860072843E-2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117.63499342875068</v>
      </c>
      <c r="P28" s="9">
        <f t="shared" si="5"/>
        <v>3.2203936794341361</v>
      </c>
      <c r="Q28" s="12">
        <f t="shared" si="6"/>
        <v>0.32203936794341365</v>
      </c>
      <c r="R28" s="9">
        <f t="shared" si="7"/>
        <v>4.0532094166666672</v>
      </c>
      <c r="S28" s="13">
        <f t="shared" si="8"/>
        <v>7.9452930958661572E-2</v>
      </c>
      <c r="T28" s="2">
        <f t="shared" si="9"/>
        <v>0.34</v>
      </c>
      <c r="U28" s="14">
        <f t="shared" si="10"/>
        <v>2.7013996525944935E-2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3.9913996525944934E-2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6.0671412965483897</v>
      </c>
      <c r="E29" s="10">
        <f t="shared" si="18"/>
        <v>3.5056049607142898</v>
      </c>
      <c r="F29" s="7" t="s">
        <v>83</v>
      </c>
      <c r="G29" s="1">
        <v>4</v>
      </c>
      <c r="H29" s="9">
        <f t="shared" si="0"/>
        <v>6.0671412965483897</v>
      </c>
      <c r="I29" s="9">
        <f t="shared" si="1"/>
        <v>279.21714129654839</v>
      </c>
      <c r="J29" s="9">
        <f t="shared" si="2"/>
        <v>3.7809015243183239E-2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154.94669391598322</v>
      </c>
      <c r="P29" s="9">
        <f t="shared" si="5"/>
        <v>5.8583819121502572</v>
      </c>
      <c r="Q29" s="12">
        <f t="shared" si="6"/>
        <v>0.58583819121502578</v>
      </c>
      <c r="R29" s="9">
        <f t="shared" si="7"/>
        <v>4.0532094166666672</v>
      </c>
      <c r="S29" s="13">
        <f t="shared" si="8"/>
        <v>0.1445368672060412</v>
      </c>
      <c r="T29" s="2">
        <f t="shared" si="9"/>
        <v>0.34</v>
      </c>
      <c r="U29" s="14">
        <f t="shared" si="10"/>
        <v>4.9142534850054008E-2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6.204253485005401E-2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8.5426649058000006</v>
      </c>
      <c r="E30" s="10">
        <f t="shared" si="18"/>
        <v>6.0671412965483897</v>
      </c>
      <c r="F30" s="7" t="s">
        <v>83</v>
      </c>
      <c r="G30" s="1">
        <v>5</v>
      </c>
      <c r="H30" s="9">
        <f t="shared" si="0"/>
        <v>8.5426649058000006</v>
      </c>
      <c r="I30" s="9">
        <f t="shared" si="1"/>
        <v>281.69266490579997</v>
      </c>
      <c r="J30" s="9">
        <f t="shared" si="2"/>
        <v>5.1367286575811556E-2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141.6338964036413</v>
      </c>
      <c r="O30" s="9">
        <f t="shared" si="19"/>
        <v>47.986509766858319</v>
      </c>
      <c r="P30" s="9">
        <f t="shared" si="5"/>
        <v>2.4649367989671913</v>
      </c>
      <c r="Q30" s="12">
        <f t="shared" si="6"/>
        <v>0.24649367989671914</v>
      </c>
      <c r="R30" s="9">
        <f t="shared" si="7"/>
        <v>4.0532094166666672</v>
      </c>
      <c r="S30" s="13">
        <f t="shared" si="8"/>
        <v>6.0814444692431885E-2</v>
      </c>
      <c r="T30" s="2">
        <f t="shared" si="9"/>
        <v>0.34</v>
      </c>
      <c r="U30" s="14">
        <f t="shared" si="10"/>
        <v>2.0676911195426844E-2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3.3576911195426842E-2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11.872031998322599</v>
      </c>
      <c r="E31" s="10">
        <f t="shared" si="18"/>
        <v>8.5426649058000006</v>
      </c>
      <c r="F31" s="7" t="s">
        <v>85</v>
      </c>
      <c r="G31" s="1">
        <v>6</v>
      </c>
      <c r="H31" s="9">
        <f t="shared" si="0"/>
        <v>11.872031998322599</v>
      </c>
      <c r="I31" s="9">
        <f t="shared" si="1"/>
        <v>285.02203199832257</v>
      </c>
      <c r="J31" s="9">
        <f t="shared" si="2"/>
        <v>7.6919674882333117E-2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86.053667134557799</v>
      </c>
      <c r="P31" s="9">
        <f t="shared" si="5"/>
        <v>6.6192200984227005</v>
      </c>
      <c r="Q31" s="12">
        <f t="shared" si="6"/>
        <v>0.66192200984227012</v>
      </c>
      <c r="R31" s="9">
        <f t="shared" si="7"/>
        <v>4.0532094166666672</v>
      </c>
      <c r="S31" s="13">
        <f t="shared" si="8"/>
        <v>0.16330812000990327</v>
      </c>
      <c r="T31" s="2">
        <f t="shared" si="9"/>
        <v>0.34</v>
      </c>
      <c r="U31" s="14">
        <f t="shared" si="10"/>
        <v>5.5524760803367115E-2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6.842476080336711E-2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15.102359257</v>
      </c>
      <c r="E32" s="10">
        <f t="shared" si="18"/>
        <v>11.872031998322599</v>
      </c>
      <c r="F32" s="7" t="s">
        <v>83</v>
      </c>
      <c r="G32" s="1">
        <v>7</v>
      </c>
      <c r="H32" s="9">
        <f t="shared" si="0"/>
        <v>15.102359257</v>
      </c>
      <c r="I32" s="9">
        <f t="shared" si="1"/>
        <v>288.25235925699997</v>
      </c>
      <c r="J32" s="9">
        <f t="shared" si="2"/>
        <v>0.11279771929859951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119.96654120280176</v>
      </c>
      <c r="P32" s="9">
        <f t="shared" si="5"/>
        <v>13.531952239817507</v>
      </c>
      <c r="Q32" s="12">
        <f t="shared" si="6"/>
        <v>1.3531952239817508</v>
      </c>
      <c r="R32" s="9">
        <f t="shared" si="7"/>
        <v>4.0532094166666672</v>
      </c>
      <c r="S32" s="13">
        <f t="shared" si="8"/>
        <v>0.3338577124629819</v>
      </c>
      <c r="T32" s="2">
        <f t="shared" si="9"/>
        <v>0.34</v>
      </c>
      <c r="U32" s="14">
        <f t="shared" si="10"/>
        <v>0.11351162223741386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0.13916162223741385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18.015448034838698</v>
      </c>
      <c r="E33" s="10">
        <f t="shared" si="18"/>
        <v>15.102359257</v>
      </c>
      <c r="F33" s="7" t="s">
        <v>83</v>
      </c>
      <c r="G33" s="1">
        <v>8</v>
      </c>
      <c r="H33" s="9">
        <f t="shared" si="0"/>
        <v>18.015448034838698</v>
      </c>
      <c r="I33" s="9">
        <f t="shared" si="1"/>
        <v>291.16544803483868</v>
      </c>
      <c r="J33" s="9">
        <f t="shared" si="2"/>
        <v>0.15815087565006528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146.96668312965093</v>
      </c>
      <c r="P33" s="9">
        <f t="shared" si="5"/>
        <v>23.242909628339969</v>
      </c>
      <c r="Q33" s="12">
        <f t="shared" si="6"/>
        <v>2.3242909628339969</v>
      </c>
      <c r="R33" s="9">
        <f t="shared" si="7"/>
        <v>4.0532094166666672</v>
      </c>
      <c r="S33" s="13">
        <f t="shared" si="8"/>
        <v>0.57344457783912839</v>
      </c>
      <c r="T33" s="2">
        <f t="shared" si="9"/>
        <v>0.34</v>
      </c>
      <c r="U33" s="14">
        <f t="shared" si="10"/>
        <v>0.19497115646530366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0.22062115646530367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18.4180932748387</v>
      </c>
      <c r="E34" s="10">
        <f t="shared" si="18"/>
        <v>18.015448034838698</v>
      </c>
      <c r="F34" s="7" t="s">
        <v>83</v>
      </c>
      <c r="G34" s="1">
        <v>9</v>
      </c>
      <c r="H34" s="9">
        <f t="shared" si="0"/>
        <v>18.4180932748387</v>
      </c>
      <c r="I34" s="9">
        <f t="shared" si="1"/>
        <v>291.5680932748387</v>
      </c>
      <c r="J34" s="9">
        <f t="shared" si="2"/>
        <v>0.16562562539175812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164.25586766797764</v>
      </c>
      <c r="P34" s="9">
        <f t="shared" si="5"/>
        <v>27.20498080677466</v>
      </c>
      <c r="Q34" s="12">
        <f t="shared" si="6"/>
        <v>2.7204980806774661</v>
      </c>
      <c r="R34" s="9">
        <f t="shared" si="7"/>
        <v>4.0532094166666672</v>
      </c>
      <c r="S34" s="13">
        <f t="shared" si="8"/>
        <v>0.67119603282546059</v>
      </c>
      <c r="T34" s="2">
        <f t="shared" si="9"/>
        <v>0.34</v>
      </c>
      <c r="U34" s="14">
        <f t="shared" si="10"/>
        <v>0.22820665116065661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0.25385665116065659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13.768721210666699</v>
      </c>
      <c r="E35" s="10">
        <f t="shared" si="18"/>
        <v>18.4180932748387</v>
      </c>
      <c r="F35" s="7" t="s">
        <v>83</v>
      </c>
      <c r="G35" s="1">
        <v>10</v>
      </c>
      <c r="H35" s="9">
        <f t="shared" si="0"/>
        <v>13.768721210666699</v>
      </c>
      <c r="I35" s="9">
        <f t="shared" si="1"/>
        <v>286.91872121066666</v>
      </c>
      <c r="J35" s="9">
        <f t="shared" si="2"/>
        <v>9.6407890181561443E-2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177.58298102786964</v>
      </c>
      <c r="P35" s="9">
        <f t="shared" si="5"/>
        <v>17.120400533049164</v>
      </c>
      <c r="Q35" s="12">
        <f t="shared" si="6"/>
        <v>1.7120400533049165</v>
      </c>
      <c r="R35" s="9">
        <f t="shared" si="7"/>
        <v>4.0532094166666672</v>
      </c>
      <c r="S35" s="13">
        <f t="shared" si="8"/>
        <v>0.4223912157770735</v>
      </c>
      <c r="T35" s="2">
        <f t="shared" si="9"/>
        <v>0.34</v>
      </c>
      <c r="U35" s="14">
        <f t="shared" si="10"/>
        <v>0.14361301336420501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0.16926301336420502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10.4063637666774</v>
      </c>
      <c r="E36" s="10">
        <f t="shared" si="18"/>
        <v>13.768721210666699</v>
      </c>
      <c r="F36" s="7" t="s">
        <v>83</v>
      </c>
      <c r="G36" s="1">
        <v>11</v>
      </c>
      <c r="H36" s="9">
        <f t="shared" si="0"/>
        <v>10.4063637666774</v>
      </c>
      <c r="I36" s="9">
        <f t="shared" si="1"/>
        <v>283.55636376667735</v>
      </c>
      <c r="J36" s="9">
        <f t="shared" si="2"/>
        <v>6.4469027041956742E-2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152.43945147007946</v>
      </c>
      <c r="O36" s="9">
        <f t="shared" si="19"/>
        <v>48.555223191407663</v>
      </c>
      <c r="P36" s="9">
        <f t="shared" si="5"/>
        <v>3.1303079969551058</v>
      </c>
      <c r="Q36" s="12">
        <f t="shared" si="6"/>
        <v>0.31303079969551062</v>
      </c>
      <c r="R36" s="9">
        <f t="shared" si="7"/>
        <v>4.0532094166666672</v>
      </c>
      <c r="S36" s="13">
        <f t="shared" si="8"/>
        <v>7.7230354397267997E-2</v>
      </c>
      <c r="T36" s="2">
        <f t="shared" si="9"/>
        <v>0.34</v>
      </c>
      <c r="U36" s="14">
        <f t="shared" si="10"/>
        <v>2.6258320495071121E-2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3.9158320495071119E-2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9.9706250774999994</v>
      </c>
      <c r="E37" s="10">
        <f t="shared" si="18"/>
        <v>10.4063637666774</v>
      </c>
      <c r="F37" s="7" t="s">
        <v>85</v>
      </c>
      <c r="G37" s="1">
        <v>12</v>
      </c>
      <c r="H37" s="9">
        <f t="shared" si="0"/>
        <v>9.9706250774999994</v>
      </c>
      <c r="I37" s="9">
        <f t="shared" si="1"/>
        <v>283.12062507749999</v>
      </c>
      <c r="J37" s="9">
        <f t="shared" si="2"/>
        <v>6.1150412793407931E-2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85.957009361119219</v>
      </c>
      <c r="P37" s="9">
        <f t="shared" si="5"/>
        <v>5.2563066049192697</v>
      </c>
      <c r="Q37" s="12">
        <f t="shared" si="6"/>
        <v>0.52563066049192697</v>
      </c>
      <c r="R37" s="9">
        <f t="shared" si="7"/>
        <v>4.0532094166666672</v>
      </c>
      <c r="S37" s="13">
        <f t="shared" si="8"/>
        <v>0.12968258149469172</v>
      </c>
      <c r="T37" s="2">
        <f t="shared" si="9"/>
        <v>0.34</v>
      </c>
      <c r="U37" s="14">
        <f t="shared" si="10"/>
        <v>4.409207770819519E-2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5.6992077708195192E-2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9.4899506819354897</v>
      </c>
      <c r="E38" s="10">
        <f t="shared" si="18"/>
        <v>9.9706250774999994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6.3364331526774196</v>
      </c>
      <c r="E42" s="7"/>
      <c r="F42" s="7"/>
      <c r="G42" s="1">
        <v>1</v>
      </c>
      <c r="H42" s="9">
        <f t="shared" ref="H42:H53" si="20">E43</f>
        <v>6.3364331526774196</v>
      </c>
      <c r="I42" s="9">
        <f t="shared" ref="I42:I53" si="21">H42+273.15</f>
        <v>279.48643315267742</v>
      </c>
      <c r="J42" s="9">
        <f t="shared" ref="J42:J53" si="22">EXP(($C$15*(I42-$C$13))/($C$16*I42*$C$13))</f>
        <v>3.9100972265290655E-2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2.3013365988890131</v>
      </c>
      <c r="Q42" s="12">
        <f t="shared" ref="Q42:Q53" si="26">P42*$B$44</f>
        <v>0.55232078373336313</v>
      </c>
      <c r="R42" s="9">
        <f t="shared" ref="R42:R53" si="27">L42*$B$44</f>
        <v>14.125500000000001</v>
      </c>
      <c r="S42" s="13">
        <f t="shared" ref="S42:S53" si="28">Q42/R42</f>
        <v>3.9100972265290655E-2</v>
      </c>
      <c r="T42" s="2">
        <f t="shared" ref="T42:T53" si="29">$B$43/100</f>
        <v>0.43</v>
      </c>
      <c r="U42" s="14">
        <f t="shared" ref="U42:U53" si="30">S42*T42</f>
        <v>1.6813418074074982E-2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2.5233418074074983E-2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359583.33333333331</v>
      </c>
      <c r="AU42" s="1">
        <f t="shared" ref="AU42:AU53" si="38">AT42*10000*AS42*0.67*AR42*AQ42</f>
        <v>1997035632.2186162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4.20059542248387</v>
      </c>
      <c r="E43" s="10">
        <f t="shared" ref="E43:E54" si="40">D42</f>
        <v>6.3364331526774196</v>
      </c>
      <c r="F43" s="7" t="s">
        <v>83</v>
      </c>
      <c r="G43" s="1">
        <v>2</v>
      </c>
      <c r="H43" s="9">
        <f t="shared" si="20"/>
        <v>4.20059542248387</v>
      </c>
      <c r="I43" s="9">
        <f t="shared" si="21"/>
        <v>277.35059542248382</v>
      </c>
      <c r="J43" s="9">
        <f t="shared" si="22"/>
        <v>2.9900155945985482E-2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115.411163401111</v>
      </c>
      <c r="P43" s="9">
        <f t="shared" si="25"/>
        <v>3.4508117836008312</v>
      </c>
      <c r="Q43" s="12">
        <f t="shared" si="26"/>
        <v>0.82819482806419942</v>
      </c>
      <c r="R43" s="9">
        <f t="shared" si="27"/>
        <v>14.125500000000001</v>
      </c>
      <c r="S43" s="13">
        <f t="shared" si="28"/>
        <v>5.863118672359912E-2</v>
      </c>
      <c r="T43" s="2">
        <f t="shared" si="29"/>
        <v>0.43</v>
      </c>
      <c r="U43" s="14">
        <f t="shared" si="30"/>
        <v>2.521141029114762E-2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3.363141029114762E-2</v>
      </c>
      <c r="AR43" s="9">
        <f t="shared" si="35"/>
        <v>136.875</v>
      </c>
      <c r="AS43" s="1">
        <f t="shared" si="36"/>
        <v>0.24</v>
      </c>
      <c r="AT43" s="1">
        <f t="shared" si="37"/>
        <v>359583.33333333331</v>
      </c>
      <c r="AU43" s="1">
        <f t="shared" si="38"/>
        <v>2661673678.7708364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3.5056049607142898</v>
      </c>
      <c r="E44" s="10">
        <f t="shared" si="40"/>
        <v>4.20059542248387</v>
      </c>
      <c r="F44" s="7" t="s">
        <v>83</v>
      </c>
      <c r="G44" s="1">
        <v>3</v>
      </c>
      <c r="H44" s="9">
        <f t="shared" si="20"/>
        <v>3.5056049607142898</v>
      </c>
      <c r="I44" s="9">
        <f t="shared" si="21"/>
        <v>276.65560496071424</v>
      </c>
      <c r="J44" s="9">
        <f t="shared" si="22"/>
        <v>2.7376153860072843E-2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170.81660161751017</v>
      </c>
      <c r="P44" s="9">
        <f t="shared" si="25"/>
        <v>4.6763015677357265</v>
      </c>
      <c r="Q44" s="12">
        <f t="shared" si="26"/>
        <v>1.1223123762565743</v>
      </c>
      <c r="R44" s="9">
        <f t="shared" si="27"/>
        <v>14.125500000000001</v>
      </c>
      <c r="S44" s="13">
        <f t="shared" si="28"/>
        <v>7.9452930958661586E-2</v>
      </c>
      <c r="T44" s="2">
        <f t="shared" si="29"/>
        <v>0.43</v>
      </c>
      <c r="U44" s="14">
        <f t="shared" si="30"/>
        <v>3.4164760312224485E-2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4.2584760312224482E-2</v>
      </c>
      <c r="AR44" s="9">
        <f t="shared" si="35"/>
        <v>136.875</v>
      </c>
      <c r="AS44" s="1">
        <f t="shared" si="36"/>
        <v>0.24</v>
      </c>
      <c r="AT44" s="1">
        <f t="shared" si="37"/>
        <v>359583.33333333331</v>
      </c>
      <c r="AU44" s="1">
        <f t="shared" si="38"/>
        <v>3370264126.855474</v>
      </c>
    </row>
    <row r="45" spans="1:48" x14ac:dyDescent="0.15">
      <c r="C45" s="7">
        <v>3</v>
      </c>
      <c r="D45" s="7">
        <f t="shared" si="39"/>
        <v>6.0671412965483897</v>
      </c>
      <c r="E45" s="10">
        <f t="shared" si="40"/>
        <v>3.5056049607142898</v>
      </c>
      <c r="F45" s="7" t="s">
        <v>83</v>
      </c>
      <c r="G45" s="1">
        <v>4</v>
      </c>
      <c r="H45" s="9">
        <f t="shared" si="20"/>
        <v>6.0671412965483897</v>
      </c>
      <c r="I45" s="9">
        <f t="shared" si="21"/>
        <v>279.21714129654839</v>
      </c>
      <c r="J45" s="9">
        <f t="shared" si="22"/>
        <v>3.7809015243183239E-2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224.99655004977444</v>
      </c>
      <c r="P45" s="9">
        <f t="shared" si="25"/>
        <v>8.5068979904955615</v>
      </c>
      <c r="Q45" s="12">
        <f t="shared" si="26"/>
        <v>2.0416555177189348</v>
      </c>
      <c r="R45" s="9">
        <f t="shared" si="27"/>
        <v>14.125500000000001</v>
      </c>
      <c r="S45" s="13">
        <f t="shared" si="28"/>
        <v>0.1445368672060412</v>
      </c>
      <c r="T45" s="2">
        <f t="shared" si="29"/>
        <v>0.43</v>
      </c>
      <c r="U45" s="14">
        <f t="shared" si="30"/>
        <v>6.2150852898597717E-2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7.0570852898597727E-2</v>
      </c>
      <c r="AR45" s="9">
        <f t="shared" si="35"/>
        <v>136.875</v>
      </c>
      <c r="AS45" s="1">
        <f t="shared" si="36"/>
        <v>0.24</v>
      </c>
      <c r="AT45" s="1">
        <f t="shared" si="37"/>
        <v>359583.33333333331</v>
      </c>
      <c r="AU45" s="1">
        <f t="shared" si="38"/>
        <v>5585153284.4594402</v>
      </c>
    </row>
    <row r="46" spans="1:48" x14ac:dyDescent="0.15">
      <c r="C46" s="7">
        <v>4</v>
      </c>
      <c r="D46" s="7">
        <f t="shared" si="39"/>
        <v>8.5426649058000006</v>
      </c>
      <c r="E46" s="10">
        <f t="shared" si="40"/>
        <v>6.0671412965483897</v>
      </c>
      <c r="F46" s="7" t="s">
        <v>83</v>
      </c>
      <c r="G46" s="1">
        <v>5</v>
      </c>
      <c r="H46" s="9">
        <f t="shared" si="20"/>
        <v>8.5426649058000006</v>
      </c>
      <c r="I46" s="9">
        <f t="shared" si="21"/>
        <v>281.69266490579997</v>
      </c>
      <c r="J46" s="9">
        <f t="shared" si="22"/>
        <v>5.1367286575811556E-2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205.66516945631494</v>
      </c>
      <c r="O46" s="9">
        <f t="shared" si="41"/>
        <v>69.6807326029639</v>
      </c>
      <c r="P46" s="9">
        <f t="shared" si="25"/>
        <v>3.5793101604289421</v>
      </c>
      <c r="Q46" s="12">
        <f t="shared" si="26"/>
        <v>0.85903443850294603</v>
      </c>
      <c r="R46" s="9">
        <f t="shared" si="27"/>
        <v>14.125500000000001</v>
      </c>
      <c r="S46" s="13">
        <f t="shared" si="28"/>
        <v>6.0814444692431843E-2</v>
      </c>
      <c r="T46" s="2">
        <f t="shared" si="29"/>
        <v>0.43</v>
      </c>
      <c r="U46" s="14">
        <f t="shared" si="30"/>
        <v>2.6150211217745693E-2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3.4570211217745693E-2</v>
      </c>
      <c r="AR46" s="9">
        <f t="shared" si="35"/>
        <v>136.875</v>
      </c>
      <c r="AS46" s="1">
        <f t="shared" si="36"/>
        <v>0.24</v>
      </c>
      <c r="AT46" s="1">
        <f t="shared" si="37"/>
        <v>359583.33333333331</v>
      </c>
      <c r="AU46" s="1">
        <f t="shared" si="38"/>
        <v>2735972725.2366185</v>
      </c>
    </row>
    <row r="47" spans="1:48" x14ac:dyDescent="0.15">
      <c r="C47" s="7">
        <v>5</v>
      </c>
      <c r="D47" s="7">
        <f t="shared" si="39"/>
        <v>11.872031998322599</v>
      </c>
      <c r="E47" s="10">
        <f t="shared" si="40"/>
        <v>8.5426649058000006</v>
      </c>
      <c r="F47" s="7" t="s">
        <v>85</v>
      </c>
      <c r="G47" s="1">
        <v>6</v>
      </c>
      <c r="H47" s="9">
        <f t="shared" si="20"/>
        <v>11.872031998322599</v>
      </c>
      <c r="I47" s="9">
        <f t="shared" si="21"/>
        <v>285.02203199832257</v>
      </c>
      <c r="J47" s="9">
        <f t="shared" si="22"/>
        <v>7.6919674882333117E-2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124.95767244253497</v>
      </c>
      <c r="P47" s="9">
        <f t="shared" si="25"/>
        <v>9.6117035383328666</v>
      </c>
      <c r="Q47" s="12">
        <f t="shared" si="26"/>
        <v>2.3068088491998879</v>
      </c>
      <c r="R47" s="9">
        <f t="shared" si="27"/>
        <v>14.125500000000001</v>
      </c>
      <c r="S47" s="13">
        <f t="shared" si="28"/>
        <v>0.16330812000990322</v>
      </c>
      <c r="T47" s="2">
        <f t="shared" si="29"/>
        <v>0.43</v>
      </c>
      <c r="U47" s="14">
        <f t="shared" si="30"/>
        <v>7.0222491604258377E-2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7.8642491604258388E-2</v>
      </c>
      <c r="AR47" s="9">
        <f t="shared" si="35"/>
        <v>136.875</v>
      </c>
      <c r="AS47" s="1">
        <f t="shared" si="36"/>
        <v>0.24</v>
      </c>
      <c r="AT47" s="1">
        <f t="shared" si="37"/>
        <v>359583.33333333331</v>
      </c>
      <c r="AU47" s="1">
        <f t="shared" si="38"/>
        <v>6223962900.2744474</v>
      </c>
    </row>
    <row r="48" spans="1:48" x14ac:dyDescent="0.15">
      <c r="C48" s="7">
        <v>6</v>
      </c>
      <c r="D48" s="7">
        <f t="shared" si="39"/>
        <v>15.102359257</v>
      </c>
      <c r="E48" s="10">
        <f t="shared" si="40"/>
        <v>11.872031998322599</v>
      </c>
      <c r="F48" s="7" t="s">
        <v>83</v>
      </c>
      <c r="G48" s="1">
        <v>7</v>
      </c>
      <c r="H48" s="9">
        <f t="shared" si="20"/>
        <v>15.102359257</v>
      </c>
      <c r="I48" s="9">
        <f t="shared" si="21"/>
        <v>288.25235925699997</v>
      </c>
      <c r="J48" s="9">
        <f t="shared" si="22"/>
        <v>0.11279771929859951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174.20221890420211</v>
      </c>
      <c r="P48" s="9">
        <f t="shared" si="25"/>
        <v>19.649612989149375</v>
      </c>
      <c r="Q48" s="12">
        <f t="shared" si="26"/>
        <v>4.71590711739585</v>
      </c>
      <c r="R48" s="9">
        <f t="shared" si="27"/>
        <v>14.125500000000001</v>
      </c>
      <c r="S48" s="13">
        <f t="shared" si="28"/>
        <v>0.33385771246298185</v>
      </c>
      <c r="T48" s="2">
        <f t="shared" si="29"/>
        <v>0.43</v>
      </c>
      <c r="U48" s="14">
        <f t="shared" si="30"/>
        <v>0.14355881635908219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0.15915881635908219</v>
      </c>
      <c r="AR48" s="9">
        <f t="shared" si="35"/>
        <v>136.875</v>
      </c>
      <c r="AS48" s="1">
        <f t="shared" si="36"/>
        <v>0.24</v>
      </c>
      <c r="AT48" s="1">
        <f t="shared" si="37"/>
        <v>359583.33333333331</v>
      </c>
      <c r="AU48" s="1">
        <f t="shared" si="38"/>
        <v>12596225628.95606</v>
      </c>
    </row>
    <row r="49" spans="1:48" x14ac:dyDescent="0.15">
      <c r="C49" s="7">
        <v>7</v>
      </c>
      <c r="D49" s="7">
        <f t="shared" si="39"/>
        <v>18.015448034838698</v>
      </c>
      <c r="E49" s="10">
        <f t="shared" si="40"/>
        <v>15.102359257</v>
      </c>
      <c r="F49" s="7" t="s">
        <v>83</v>
      </c>
      <c r="G49" s="1">
        <v>8</v>
      </c>
      <c r="H49" s="9">
        <f t="shared" si="20"/>
        <v>18.015448034838698</v>
      </c>
      <c r="I49" s="9">
        <f t="shared" si="21"/>
        <v>291.16544803483868</v>
      </c>
      <c r="J49" s="9">
        <f t="shared" si="22"/>
        <v>0.15815087565006528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213.40885591505275</v>
      </c>
      <c r="P49" s="9">
        <f t="shared" si="25"/>
        <v>33.750797434444209</v>
      </c>
      <c r="Q49" s="12">
        <f t="shared" si="26"/>
        <v>8.1001913842666102</v>
      </c>
      <c r="R49" s="9">
        <f t="shared" si="27"/>
        <v>14.125500000000001</v>
      </c>
      <c r="S49" s="13">
        <f t="shared" si="28"/>
        <v>0.5734445778391285</v>
      </c>
      <c r="T49" s="2">
        <f t="shared" si="29"/>
        <v>0.43</v>
      </c>
      <c r="U49" s="14">
        <f t="shared" si="30"/>
        <v>0.24658116847082526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0.26218116847082523</v>
      </c>
      <c r="AR49" s="9">
        <f t="shared" si="35"/>
        <v>136.875</v>
      </c>
      <c r="AS49" s="1">
        <f t="shared" si="36"/>
        <v>0.24</v>
      </c>
      <c r="AT49" s="1">
        <f t="shared" si="37"/>
        <v>359583.33333333331</v>
      </c>
      <c r="AU49" s="1">
        <f t="shared" si="38"/>
        <v>20749671487.069984</v>
      </c>
    </row>
    <row r="50" spans="1:48" x14ac:dyDescent="0.15">
      <c r="C50" s="7">
        <v>8</v>
      </c>
      <c r="D50" s="7">
        <f t="shared" si="39"/>
        <v>18.4180932748387</v>
      </c>
      <c r="E50" s="10">
        <f t="shared" si="40"/>
        <v>18.015448034838698</v>
      </c>
      <c r="F50" s="7" t="s">
        <v>83</v>
      </c>
      <c r="G50" s="1">
        <v>9</v>
      </c>
      <c r="H50" s="9">
        <f t="shared" si="20"/>
        <v>18.4180932748387</v>
      </c>
      <c r="I50" s="9">
        <f t="shared" si="21"/>
        <v>291.5680932748387</v>
      </c>
      <c r="J50" s="9">
        <f t="shared" si="22"/>
        <v>0.16562562539175812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238.51430848060852</v>
      </c>
      <c r="P50" s="9">
        <f t="shared" si="25"/>
        <v>39.504081506983503</v>
      </c>
      <c r="Q50" s="12">
        <f t="shared" si="26"/>
        <v>9.4809795616760404</v>
      </c>
      <c r="R50" s="9">
        <f t="shared" si="27"/>
        <v>14.125500000000001</v>
      </c>
      <c r="S50" s="13">
        <f t="shared" si="28"/>
        <v>0.67119603282546036</v>
      </c>
      <c r="T50" s="2">
        <f t="shared" si="29"/>
        <v>0.43</v>
      </c>
      <c r="U50" s="14">
        <f t="shared" si="30"/>
        <v>0.28861429411494793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0.30421429411494794</v>
      </c>
      <c r="AR50" s="9">
        <f t="shared" si="35"/>
        <v>136.875</v>
      </c>
      <c r="AS50" s="1">
        <f t="shared" si="36"/>
        <v>0.24</v>
      </c>
      <c r="AT50" s="1">
        <f t="shared" si="37"/>
        <v>359583.33333333331</v>
      </c>
      <c r="AU50" s="1">
        <f t="shared" si="38"/>
        <v>24076277870.652927</v>
      </c>
    </row>
    <row r="51" spans="1:48" x14ac:dyDescent="0.15">
      <c r="C51" s="7">
        <v>9</v>
      </c>
      <c r="D51" s="7">
        <f t="shared" si="39"/>
        <v>13.768721210666699</v>
      </c>
      <c r="E51" s="10">
        <f t="shared" si="40"/>
        <v>18.4180932748387</v>
      </c>
      <c r="F51" s="7" t="s">
        <v>83</v>
      </c>
      <c r="G51" s="1">
        <v>10</v>
      </c>
      <c r="H51" s="9">
        <f t="shared" si="20"/>
        <v>13.768721210666699</v>
      </c>
      <c r="I51" s="9">
        <f t="shared" si="21"/>
        <v>286.91872121066666</v>
      </c>
      <c r="J51" s="9">
        <f t="shared" si="22"/>
        <v>9.6407890181561443E-2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257.86647697362503</v>
      </c>
      <c r="P51" s="9">
        <f t="shared" si="25"/>
        <v>24.860362993579383</v>
      </c>
      <c r="Q51" s="12">
        <f t="shared" si="26"/>
        <v>5.9664871184590513</v>
      </c>
      <c r="R51" s="9">
        <f t="shared" si="27"/>
        <v>14.125500000000001</v>
      </c>
      <c r="S51" s="13">
        <f t="shared" si="28"/>
        <v>0.42239121577707345</v>
      </c>
      <c r="T51" s="2">
        <f t="shared" si="29"/>
        <v>0.43</v>
      </c>
      <c r="U51" s="14">
        <f t="shared" si="30"/>
        <v>0.18162822278414159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0.19722822278414159</v>
      </c>
      <c r="AR51" s="9">
        <f t="shared" si="35"/>
        <v>136.875</v>
      </c>
      <c r="AS51" s="1">
        <f t="shared" si="36"/>
        <v>0.24</v>
      </c>
      <c r="AT51" s="1">
        <f t="shared" si="37"/>
        <v>359583.33333333331</v>
      </c>
      <c r="AU51" s="1">
        <f t="shared" si="38"/>
        <v>15609133389.017534</v>
      </c>
    </row>
    <row r="52" spans="1:48" x14ac:dyDescent="0.15">
      <c r="C52" s="7">
        <v>10</v>
      </c>
      <c r="D52" s="7">
        <f t="shared" si="39"/>
        <v>10.4063637666774</v>
      </c>
      <c r="E52" s="10">
        <f t="shared" si="40"/>
        <v>13.768721210666699</v>
      </c>
      <c r="F52" s="7" t="s">
        <v>83</v>
      </c>
      <c r="G52" s="1">
        <v>11</v>
      </c>
      <c r="H52" s="9">
        <f t="shared" si="20"/>
        <v>10.4063637666774</v>
      </c>
      <c r="I52" s="9">
        <f t="shared" si="21"/>
        <v>283.55636376667735</v>
      </c>
      <c r="J52" s="9">
        <f t="shared" si="22"/>
        <v>6.4469027041956742E-2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221.35580828104335</v>
      </c>
      <c r="O52" s="9">
        <f t="shared" si="41"/>
        <v>70.506555699002291</v>
      </c>
      <c r="P52" s="9">
        <f t="shared" si="25"/>
        <v>4.5454890459942083</v>
      </c>
      <c r="Q52" s="12">
        <f t="shared" si="26"/>
        <v>1.09091737103861</v>
      </c>
      <c r="R52" s="9">
        <f t="shared" si="27"/>
        <v>14.125500000000001</v>
      </c>
      <c r="S52" s="13">
        <f t="shared" si="28"/>
        <v>7.7230354397268053E-2</v>
      </c>
      <c r="T52" s="2">
        <f t="shared" si="29"/>
        <v>0.43</v>
      </c>
      <c r="U52" s="14">
        <f t="shared" si="30"/>
        <v>3.3209052390825264E-2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4.1629052390825261E-2</v>
      </c>
      <c r="AR52" s="9">
        <f t="shared" si="35"/>
        <v>136.875</v>
      </c>
      <c r="AS52" s="1">
        <f t="shared" si="36"/>
        <v>0.24</v>
      </c>
      <c r="AT52" s="1">
        <f t="shared" si="37"/>
        <v>359583.33333333331</v>
      </c>
      <c r="AU52" s="1">
        <f t="shared" si="38"/>
        <v>3294627018.6593108</v>
      </c>
    </row>
    <row r="53" spans="1:48" x14ac:dyDescent="0.15">
      <c r="C53" s="7">
        <v>11</v>
      </c>
      <c r="D53" s="7">
        <f t="shared" si="39"/>
        <v>9.9706250774999994</v>
      </c>
      <c r="E53" s="10">
        <f t="shared" si="40"/>
        <v>10.4063637666774</v>
      </c>
      <c r="F53" s="7" t="s">
        <v>85</v>
      </c>
      <c r="G53" s="1">
        <v>12</v>
      </c>
      <c r="H53" s="9">
        <f t="shared" si="20"/>
        <v>9.9706250774999994</v>
      </c>
      <c r="I53" s="9">
        <f t="shared" si="21"/>
        <v>283.12062507749999</v>
      </c>
      <c r="J53" s="9">
        <f t="shared" si="22"/>
        <v>6.1150412793407931E-2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124.81731665300811</v>
      </c>
      <c r="P53" s="9">
        <f t="shared" si="25"/>
        <v>7.6326304370969558</v>
      </c>
      <c r="Q53" s="12">
        <f t="shared" si="26"/>
        <v>1.8318313049032693</v>
      </c>
      <c r="R53" s="9">
        <f t="shared" si="27"/>
        <v>14.125500000000001</v>
      </c>
      <c r="S53" s="13">
        <f t="shared" si="28"/>
        <v>0.12968258149469181</v>
      </c>
      <c r="T53" s="2">
        <f t="shared" si="29"/>
        <v>0.43</v>
      </c>
      <c r="U53" s="14">
        <f t="shared" si="30"/>
        <v>5.5763510042717478E-2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6.4183510042717482E-2</v>
      </c>
      <c r="AR53" s="9">
        <f t="shared" si="35"/>
        <v>136.875</v>
      </c>
      <c r="AS53" s="1">
        <f t="shared" si="36"/>
        <v>0.24</v>
      </c>
      <c r="AT53" s="1">
        <f t="shared" si="37"/>
        <v>359583.33333333331</v>
      </c>
      <c r="AU53" s="1">
        <f t="shared" si="38"/>
        <v>5079643042.4088306</v>
      </c>
      <c r="AV53" s="1">
        <f>SUM(AU42:AU53)</f>
        <v>103979640784.58008</v>
      </c>
    </row>
    <row r="54" spans="1:48" x14ac:dyDescent="0.15">
      <c r="C54" s="7">
        <v>12</v>
      </c>
      <c r="D54" s="7">
        <f t="shared" si="39"/>
        <v>9.4899506819354897</v>
      </c>
      <c r="E54" s="10">
        <f t="shared" si="40"/>
        <v>9.9706250774999994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6.3364331526774196</v>
      </c>
      <c r="E58" s="7"/>
      <c r="F58" s="7"/>
      <c r="G58" s="1">
        <v>1</v>
      </c>
      <c r="H58" s="9">
        <f t="shared" ref="H58:H69" si="42">E59</f>
        <v>6.3364331526774196</v>
      </c>
      <c r="I58" s="9">
        <f t="shared" ref="I58:I69" si="43">H58+273.15</f>
        <v>279.48643315267742</v>
      </c>
      <c r="J58" s="9">
        <f t="shared" ref="J58:J69" si="44">EXP(($C$15*(I58-$C$13))/($C$16*I58*$C$13))</f>
        <v>3.9100972265290655E-2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3.9009736663338313E-3</v>
      </c>
      <c r="Q58" s="12">
        <f t="shared" ref="Q58:Q69" si="48">P58*$B$60</f>
        <v>7.4118499660342791E-4</v>
      </c>
      <c r="R58" s="9">
        <f t="shared" ref="R58:R69" si="49">L58*$B$60</f>
        <v>1.8955666666666669E-2</v>
      </c>
      <c r="S58" s="13">
        <f t="shared" ref="S58:S69" si="50">Q58/R58</f>
        <v>3.9100972265290648E-2</v>
      </c>
      <c r="T58" s="2">
        <f t="shared" ref="T58:T69" si="51">$B$59/100</f>
        <v>0.01</v>
      </c>
      <c r="U58" s="14">
        <f t="shared" ref="U58:U69" si="52">S58*T58</f>
        <v>3.9100972265290648E-4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1.2391009722652906E-2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86000</v>
      </c>
      <c r="AU58" s="1">
        <f t="shared" ref="AU58:AU69" si="59">AT58*10000*AS58*0.67*AR58*AQ58</f>
        <v>13533776.955042893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4.20059542248387</v>
      </c>
      <c r="E59" s="10">
        <f t="shared" ref="E59:E70" si="61">D58</f>
        <v>6.3364331526774196</v>
      </c>
      <c r="F59" s="7" t="s">
        <v>83</v>
      </c>
      <c r="G59" s="1">
        <v>2</v>
      </c>
      <c r="H59" s="9">
        <f t="shared" si="42"/>
        <v>4.20059542248387</v>
      </c>
      <c r="I59" s="9">
        <f t="shared" si="43"/>
        <v>277.35059542248382</v>
      </c>
      <c r="J59" s="9">
        <f t="shared" si="44"/>
        <v>2.9900155945985482E-2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0.19563235966699952</v>
      </c>
      <c r="P59" s="9">
        <f t="shared" si="47"/>
        <v>5.8494380621244057E-3</v>
      </c>
      <c r="Q59" s="12">
        <f t="shared" si="48"/>
        <v>1.1113932318036371E-3</v>
      </c>
      <c r="R59" s="9">
        <f t="shared" si="49"/>
        <v>1.8955666666666669E-2</v>
      </c>
      <c r="S59" s="13">
        <f t="shared" si="50"/>
        <v>5.8631186723599113E-2</v>
      </c>
      <c r="T59" s="2">
        <f t="shared" si="51"/>
        <v>0.01</v>
      </c>
      <c r="U59" s="14">
        <f t="shared" si="52"/>
        <v>5.8631186723599119E-4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1.2586311867235991E-2</v>
      </c>
      <c r="AR59" s="9">
        <f t="shared" si="56"/>
        <v>9.9766666666666666</v>
      </c>
      <c r="AS59" s="1">
        <f t="shared" si="57"/>
        <v>0.19</v>
      </c>
      <c r="AT59" s="1">
        <f t="shared" si="58"/>
        <v>86000</v>
      </c>
      <c r="AU59" s="1">
        <f t="shared" si="59"/>
        <v>13747090.940165253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3.5056049607142898</v>
      </c>
      <c r="E60" s="10">
        <f t="shared" si="61"/>
        <v>4.20059542248387</v>
      </c>
      <c r="F60" s="7" t="s">
        <v>83</v>
      </c>
      <c r="G60" s="1">
        <v>3</v>
      </c>
      <c r="H60" s="9">
        <f t="shared" si="42"/>
        <v>3.5056049607142898</v>
      </c>
      <c r="I60" s="9">
        <f t="shared" si="43"/>
        <v>276.65560496071424</v>
      </c>
      <c r="J60" s="9">
        <f t="shared" si="44"/>
        <v>2.7376153860072843E-2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0.28954958827154181</v>
      </c>
      <c r="P60" s="9">
        <f t="shared" si="47"/>
        <v>7.9267540786424721E-3</v>
      </c>
      <c r="Q60" s="12">
        <f t="shared" si="48"/>
        <v>1.5060832749420696E-3</v>
      </c>
      <c r="R60" s="9">
        <f t="shared" si="49"/>
        <v>1.8955666666666669E-2</v>
      </c>
      <c r="S60" s="13">
        <f t="shared" si="50"/>
        <v>7.9452930958661586E-2</v>
      </c>
      <c r="T60" s="2">
        <f t="shared" si="51"/>
        <v>0.01</v>
      </c>
      <c r="U60" s="14">
        <f t="shared" si="52"/>
        <v>7.9452930958661587E-4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1.2794529309586616E-2</v>
      </c>
      <c r="AR60" s="9">
        <f t="shared" si="56"/>
        <v>9.9766666666666666</v>
      </c>
      <c r="AS60" s="1">
        <f t="shared" si="57"/>
        <v>0.19</v>
      </c>
      <c r="AT60" s="1">
        <f t="shared" si="58"/>
        <v>86000</v>
      </c>
      <c r="AU60" s="1">
        <f t="shared" si="59"/>
        <v>13974511.34302162</v>
      </c>
    </row>
    <row r="61" spans="1:48" x14ac:dyDescent="0.15">
      <c r="C61" s="7">
        <v>3</v>
      </c>
      <c r="D61" s="7">
        <f t="shared" si="60"/>
        <v>6.0671412965483897</v>
      </c>
      <c r="E61" s="10">
        <f t="shared" si="61"/>
        <v>3.5056049607142898</v>
      </c>
      <c r="F61" s="7" t="s">
        <v>83</v>
      </c>
      <c r="G61" s="1">
        <v>4</v>
      </c>
      <c r="H61" s="9">
        <f t="shared" si="42"/>
        <v>6.0671412965483897</v>
      </c>
      <c r="I61" s="9">
        <f t="shared" si="43"/>
        <v>279.21714129654839</v>
      </c>
      <c r="J61" s="9">
        <f t="shared" si="44"/>
        <v>3.7809015243183239E-2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0.38138950085956602</v>
      </c>
      <c r="P61" s="9">
        <f t="shared" si="47"/>
        <v>1.4419961451589379E-2</v>
      </c>
      <c r="Q61" s="12">
        <f t="shared" si="48"/>
        <v>2.7397926758019821E-3</v>
      </c>
      <c r="R61" s="9">
        <f t="shared" si="49"/>
        <v>1.8955666666666669E-2</v>
      </c>
      <c r="S61" s="13">
        <f t="shared" si="50"/>
        <v>0.1445368672060412</v>
      </c>
      <c r="T61" s="2">
        <f t="shared" si="51"/>
        <v>0.01</v>
      </c>
      <c r="U61" s="14">
        <f t="shared" si="52"/>
        <v>1.4453686720604119E-3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1.3445368672060412E-2</v>
      </c>
      <c r="AR61" s="9">
        <f t="shared" si="56"/>
        <v>9.9766666666666666</v>
      </c>
      <c r="AS61" s="1">
        <f t="shared" si="57"/>
        <v>0.19</v>
      </c>
      <c r="AT61" s="1">
        <f t="shared" si="58"/>
        <v>86000</v>
      </c>
      <c r="AU61" s="1">
        <f t="shared" si="59"/>
        <v>14685374.699797101</v>
      </c>
    </row>
    <row r="62" spans="1:48" x14ac:dyDescent="0.15">
      <c r="C62" s="7">
        <v>4</v>
      </c>
      <c r="D62" s="7">
        <f t="shared" si="60"/>
        <v>8.5426649058000006</v>
      </c>
      <c r="E62" s="10">
        <f t="shared" si="61"/>
        <v>6.0671412965483897</v>
      </c>
      <c r="F62" s="7" t="s">
        <v>83</v>
      </c>
      <c r="G62" s="1">
        <v>5</v>
      </c>
      <c r="H62" s="9">
        <f t="shared" si="42"/>
        <v>8.5426649058000006</v>
      </c>
      <c r="I62" s="9">
        <f t="shared" si="43"/>
        <v>281.69266490579997</v>
      </c>
      <c r="J62" s="9">
        <f t="shared" si="44"/>
        <v>5.1367286575811556E-2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0.34862106243757784</v>
      </c>
      <c r="O62" s="9">
        <f t="shared" si="62"/>
        <v>0.11811514363706549</v>
      </c>
      <c r="P62" s="9">
        <f t="shared" si="47"/>
        <v>6.0672544321482879E-3</v>
      </c>
      <c r="Q62" s="12">
        <f t="shared" si="48"/>
        <v>1.1527783421081746E-3</v>
      </c>
      <c r="R62" s="9">
        <f t="shared" si="49"/>
        <v>1.8955666666666669E-2</v>
      </c>
      <c r="S62" s="13">
        <f t="shared" si="50"/>
        <v>6.0814444692431871E-2</v>
      </c>
      <c r="T62" s="2">
        <f t="shared" si="51"/>
        <v>0.01</v>
      </c>
      <c r="U62" s="14">
        <f t="shared" si="52"/>
        <v>6.0814444692431876E-4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1.2608144446924319E-2</v>
      </c>
      <c r="AR62" s="9">
        <f t="shared" si="56"/>
        <v>9.9766666666666666</v>
      </c>
      <c r="AS62" s="1">
        <f t="shared" si="57"/>
        <v>0.19</v>
      </c>
      <c r="AT62" s="1">
        <f t="shared" si="58"/>
        <v>86000</v>
      </c>
      <c r="AU62" s="1">
        <f t="shared" si="59"/>
        <v>13770937.04072273</v>
      </c>
    </row>
    <row r="63" spans="1:48" x14ac:dyDescent="0.15">
      <c r="C63" s="7">
        <v>5</v>
      </c>
      <c r="D63" s="7">
        <f t="shared" si="60"/>
        <v>11.872031998322599</v>
      </c>
      <c r="E63" s="10">
        <f t="shared" si="61"/>
        <v>8.5426649058000006</v>
      </c>
      <c r="F63" s="7" t="s">
        <v>85</v>
      </c>
      <c r="G63" s="1">
        <v>6</v>
      </c>
      <c r="H63" s="9">
        <f t="shared" si="42"/>
        <v>11.872031998322599</v>
      </c>
      <c r="I63" s="9">
        <f t="shared" si="43"/>
        <v>285.02203199832257</v>
      </c>
      <c r="J63" s="9">
        <f t="shared" si="44"/>
        <v>7.6919674882333117E-2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0.21181455587158388</v>
      </c>
      <c r="P63" s="9">
        <f t="shared" si="47"/>
        <v>1.6292706772988014E-2</v>
      </c>
      <c r="Q63" s="12">
        <f t="shared" si="48"/>
        <v>3.0956142868677227E-3</v>
      </c>
      <c r="R63" s="9">
        <f t="shared" si="49"/>
        <v>1.8955666666666669E-2</v>
      </c>
      <c r="S63" s="13">
        <f t="shared" si="50"/>
        <v>0.16330812000990322</v>
      </c>
      <c r="T63" s="2">
        <f t="shared" si="51"/>
        <v>0.01</v>
      </c>
      <c r="U63" s="14">
        <f t="shared" si="52"/>
        <v>1.6330812000990322E-3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1.3633081200099033E-2</v>
      </c>
      <c r="AR63" s="9">
        <f t="shared" si="56"/>
        <v>9.9766666666666666</v>
      </c>
      <c r="AS63" s="1">
        <f t="shared" si="57"/>
        <v>0.19</v>
      </c>
      <c r="AT63" s="1">
        <f t="shared" si="58"/>
        <v>86000</v>
      </c>
      <c r="AU63" s="1">
        <f t="shared" si="59"/>
        <v>14890399.11209318</v>
      </c>
    </row>
    <row r="64" spans="1:48" x14ac:dyDescent="0.15">
      <c r="C64" s="7">
        <v>6</v>
      </c>
      <c r="D64" s="7">
        <f t="shared" si="60"/>
        <v>15.102359257</v>
      </c>
      <c r="E64" s="10">
        <f t="shared" si="61"/>
        <v>11.872031998322599</v>
      </c>
      <c r="F64" s="7" t="s">
        <v>83</v>
      </c>
      <c r="G64" s="1">
        <v>7</v>
      </c>
      <c r="H64" s="9">
        <f t="shared" si="42"/>
        <v>15.102359257</v>
      </c>
      <c r="I64" s="9">
        <f t="shared" si="43"/>
        <v>288.25235925699997</v>
      </c>
      <c r="J64" s="9">
        <f t="shared" si="44"/>
        <v>0.11279771929859951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0.29528851576526255</v>
      </c>
      <c r="P64" s="9">
        <f t="shared" si="47"/>
        <v>3.3307871113390161E-2</v>
      </c>
      <c r="Q64" s="12">
        <f t="shared" si="48"/>
        <v>6.3284955115441308E-3</v>
      </c>
      <c r="R64" s="9">
        <f t="shared" si="49"/>
        <v>1.8955666666666669E-2</v>
      </c>
      <c r="S64" s="13">
        <f t="shared" si="50"/>
        <v>0.33385771246298185</v>
      </c>
      <c r="T64" s="2">
        <f t="shared" si="51"/>
        <v>0.01</v>
      </c>
      <c r="U64" s="14">
        <f t="shared" si="52"/>
        <v>3.3385771246298187E-3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2.3438577124629819E-2</v>
      </c>
      <c r="AR64" s="9">
        <f t="shared" si="56"/>
        <v>9.9766666666666666</v>
      </c>
      <c r="AS64" s="1">
        <f t="shared" si="57"/>
        <v>0.19</v>
      </c>
      <c r="AT64" s="1">
        <f t="shared" si="58"/>
        <v>86000</v>
      </c>
      <c r="AU64" s="1">
        <f t="shared" si="59"/>
        <v>25600211.931751724</v>
      </c>
    </row>
    <row r="65" spans="1:48" x14ac:dyDescent="0.15">
      <c r="C65" s="7">
        <v>7</v>
      </c>
      <c r="D65" s="7">
        <f t="shared" si="60"/>
        <v>18.015448034838698</v>
      </c>
      <c r="E65" s="10">
        <f t="shared" si="61"/>
        <v>15.102359257</v>
      </c>
      <c r="F65" s="7" t="s">
        <v>83</v>
      </c>
      <c r="G65" s="1">
        <v>8</v>
      </c>
      <c r="H65" s="9">
        <f t="shared" si="42"/>
        <v>18.015448034838698</v>
      </c>
      <c r="I65" s="9">
        <f t="shared" si="43"/>
        <v>291.16544803483868</v>
      </c>
      <c r="J65" s="9">
        <f t="shared" si="44"/>
        <v>0.15815087565006528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0.36174731131853904</v>
      </c>
      <c r="P65" s="9">
        <f t="shared" si="47"/>
        <v>5.7210654049083716E-2</v>
      </c>
      <c r="Q65" s="12">
        <f t="shared" si="48"/>
        <v>1.0870024269325906E-2</v>
      </c>
      <c r="R65" s="9">
        <f t="shared" si="49"/>
        <v>1.8955666666666669E-2</v>
      </c>
      <c r="S65" s="13">
        <f t="shared" si="50"/>
        <v>0.57344457783912839</v>
      </c>
      <c r="T65" s="2">
        <f t="shared" si="51"/>
        <v>0.01</v>
      </c>
      <c r="U65" s="14">
        <f t="shared" si="52"/>
        <v>5.7344457783912841E-3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2.5834445778391283E-2</v>
      </c>
      <c r="AR65" s="9">
        <f t="shared" si="56"/>
        <v>9.9766666666666666</v>
      </c>
      <c r="AS65" s="1">
        <f t="shared" si="57"/>
        <v>0.19</v>
      </c>
      <c r="AT65" s="1">
        <f t="shared" si="58"/>
        <v>86000</v>
      </c>
      <c r="AU65" s="1">
        <f t="shared" si="59"/>
        <v>28217040.801985584</v>
      </c>
    </row>
    <row r="66" spans="1:48" x14ac:dyDescent="0.15">
      <c r="C66" s="7">
        <v>8</v>
      </c>
      <c r="D66" s="7">
        <f t="shared" si="60"/>
        <v>18.4180932748387</v>
      </c>
      <c r="E66" s="10">
        <f t="shared" si="61"/>
        <v>18.015448034838698</v>
      </c>
      <c r="F66" s="7" t="s">
        <v>83</v>
      </c>
      <c r="G66" s="1">
        <v>9</v>
      </c>
      <c r="H66" s="9">
        <f t="shared" si="42"/>
        <v>18.4180932748387</v>
      </c>
      <c r="I66" s="9">
        <f t="shared" si="43"/>
        <v>291.5680932748387</v>
      </c>
      <c r="J66" s="9">
        <f t="shared" si="44"/>
        <v>0.16562562539175812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0.40430332393612201</v>
      </c>
      <c r="P66" s="9">
        <f t="shared" si="47"/>
        <v>6.6962990874886774E-2</v>
      </c>
      <c r="Q66" s="12">
        <f t="shared" si="48"/>
        <v>1.2722968266228487E-2</v>
      </c>
      <c r="R66" s="9">
        <f t="shared" si="49"/>
        <v>1.8955666666666669E-2</v>
      </c>
      <c r="S66" s="13">
        <f t="shared" si="50"/>
        <v>0.67119603282546036</v>
      </c>
      <c r="T66" s="2">
        <f t="shared" si="51"/>
        <v>0.01</v>
      </c>
      <c r="U66" s="14">
        <f t="shared" si="52"/>
        <v>6.7119603282546035E-3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2.6811960328254603E-2</v>
      </c>
      <c r="AR66" s="9">
        <f t="shared" si="56"/>
        <v>9.9766666666666666</v>
      </c>
      <c r="AS66" s="1">
        <f t="shared" si="57"/>
        <v>0.19</v>
      </c>
      <c r="AT66" s="1">
        <f t="shared" si="58"/>
        <v>86000</v>
      </c>
      <c r="AU66" s="1">
        <f t="shared" si="59"/>
        <v>29284707.133000851</v>
      </c>
    </row>
    <row r="67" spans="1:48" x14ac:dyDescent="0.15">
      <c r="C67" s="7">
        <v>9</v>
      </c>
      <c r="D67" s="7">
        <f t="shared" si="60"/>
        <v>13.768721210666699</v>
      </c>
      <c r="E67" s="10">
        <f t="shared" si="61"/>
        <v>18.4180932748387</v>
      </c>
      <c r="F67" s="7" t="s">
        <v>83</v>
      </c>
      <c r="G67" s="1">
        <v>10</v>
      </c>
      <c r="H67" s="9">
        <f t="shared" si="42"/>
        <v>13.768721210666699</v>
      </c>
      <c r="I67" s="9">
        <f t="shared" si="43"/>
        <v>286.91872121066666</v>
      </c>
      <c r="J67" s="9">
        <f t="shared" si="44"/>
        <v>9.6407890181561443E-2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0.4371069997279019</v>
      </c>
      <c r="P67" s="9">
        <f t="shared" si="47"/>
        <v>4.2140563627359372E-2</v>
      </c>
      <c r="Q67" s="12">
        <f t="shared" si="48"/>
        <v>8.0067070891982808E-3</v>
      </c>
      <c r="R67" s="9">
        <f t="shared" si="49"/>
        <v>1.8955666666666669E-2</v>
      </c>
      <c r="S67" s="13">
        <f t="shared" si="50"/>
        <v>0.4223912157770735</v>
      </c>
      <c r="T67" s="2">
        <f t="shared" si="51"/>
        <v>0.01</v>
      </c>
      <c r="U67" s="14">
        <f t="shared" si="52"/>
        <v>4.2239121577707355E-3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2.4323912157770737E-2</v>
      </c>
      <c r="AR67" s="9">
        <f t="shared" si="56"/>
        <v>9.9766666666666666</v>
      </c>
      <c r="AS67" s="1">
        <f t="shared" si="57"/>
        <v>0.19</v>
      </c>
      <c r="AT67" s="1">
        <f t="shared" si="58"/>
        <v>86000</v>
      </c>
      <c r="AU67" s="1">
        <f t="shared" si="59"/>
        <v>26567197.442796048</v>
      </c>
    </row>
    <row r="68" spans="1:48" x14ac:dyDescent="0.15">
      <c r="C68" s="7">
        <v>10</v>
      </c>
      <c r="D68" s="7">
        <f t="shared" si="60"/>
        <v>10.4063637666774</v>
      </c>
      <c r="E68" s="10">
        <f t="shared" si="61"/>
        <v>13.768721210666699</v>
      </c>
      <c r="F68" s="7" t="s">
        <v>83</v>
      </c>
      <c r="G68" s="1">
        <v>11</v>
      </c>
      <c r="H68" s="9">
        <f t="shared" si="42"/>
        <v>10.4063637666774</v>
      </c>
      <c r="I68" s="9">
        <f t="shared" si="43"/>
        <v>283.55636376667735</v>
      </c>
      <c r="J68" s="9">
        <f t="shared" si="44"/>
        <v>6.4469027041956742E-2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0.37521811429551538</v>
      </c>
      <c r="O68" s="9">
        <f t="shared" si="62"/>
        <v>0.11951498847169384</v>
      </c>
      <c r="P68" s="9">
        <f t="shared" si="47"/>
        <v>7.7050150237007783E-3</v>
      </c>
      <c r="Q68" s="12">
        <f t="shared" si="48"/>
        <v>1.4639528545031478E-3</v>
      </c>
      <c r="R68" s="9">
        <f t="shared" si="49"/>
        <v>1.8955666666666669E-2</v>
      </c>
      <c r="S68" s="13">
        <f t="shared" si="50"/>
        <v>7.7230354397268067E-2</v>
      </c>
      <c r="T68" s="2">
        <f t="shared" si="51"/>
        <v>0.01</v>
      </c>
      <c r="U68" s="14">
        <f t="shared" si="52"/>
        <v>7.7230354397268071E-4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1.2772303543972682E-2</v>
      </c>
      <c r="AR68" s="9">
        <f t="shared" si="56"/>
        <v>9.9766666666666666</v>
      </c>
      <c r="AS68" s="1">
        <f t="shared" si="57"/>
        <v>0.19</v>
      </c>
      <c r="AT68" s="1">
        <f t="shared" si="58"/>
        <v>86000</v>
      </c>
      <c r="AU68" s="1">
        <f t="shared" si="59"/>
        <v>13950235.794764714</v>
      </c>
    </row>
    <row r="69" spans="1:48" x14ac:dyDescent="0.15">
      <c r="C69" s="7">
        <v>11</v>
      </c>
      <c r="D69" s="7">
        <f t="shared" si="60"/>
        <v>9.9706250774999994</v>
      </c>
      <c r="E69" s="10">
        <f t="shared" si="61"/>
        <v>10.4063637666774</v>
      </c>
      <c r="F69" s="7" t="s">
        <v>85</v>
      </c>
      <c r="G69" s="1">
        <v>12</v>
      </c>
      <c r="H69" s="9">
        <f t="shared" si="42"/>
        <v>9.9706250774999994</v>
      </c>
      <c r="I69" s="9">
        <f t="shared" si="43"/>
        <v>283.12062507749999</v>
      </c>
      <c r="J69" s="9">
        <f t="shared" si="44"/>
        <v>6.1150412793407931E-2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0.21157664011465974</v>
      </c>
      <c r="P69" s="9">
        <f t="shared" si="47"/>
        <v>1.2937998880453754E-2</v>
      </c>
      <c r="Q69" s="12">
        <f t="shared" si="48"/>
        <v>2.4582197872862134E-3</v>
      </c>
      <c r="R69" s="9">
        <f t="shared" si="49"/>
        <v>1.8955666666666669E-2</v>
      </c>
      <c r="S69" s="13">
        <f t="shared" si="50"/>
        <v>0.12968258149469181</v>
      </c>
      <c r="T69" s="2">
        <f t="shared" si="51"/>
        <v>0.01</v>
      </c>
      <c r="U69" s="14">
        <f t="shared" si="52"/>
        <v>1.296825814946918E-3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1.3296825814946919E-2</v>
      </c>
      <c r="AR69" s="9">
        <f t="shared" si="56"/>
        <v>9.9766666666666666</v>
      </c>
      <c r="AS69" s="1">
        <f t="shared" si="57"/>
        <v>0.19</v>
      </c>
      <c r="AT69" s="1">
        <f t="shared" si="58"/>
        <v>86000</v>
      </c>
      <c r="AU69" s="1">
        <f t="shared" si="59"/>
        <v>14523132.401434315</v>
      </c>
      <c r="AV69" s="1">
        <f>SUM(AU58:AU69)</f>
        <v>222744615.59657604</v>
      </c>
    </row>
    <row r="70" spans="1:48" x14ac:dyDescent="0.15">
      <c r="C70" s="7">
        <v>12</v>
      </c>
      <c r="D70" s="7">
        <f t="shared" si="60"/>
        <v>9.4899506819354897</v>
      </c>
      <c r="E70" s="10">
        <f t="shared" si="61"/>
        <v>9.9706250774999994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6.3364331526774196</v>
      </c>
      <c r="E73" s="7"/>
      <c r="F73" s="7"/>
      <c r="G73" s="1">
        <v>1</v>
      </c>
      <c r="H73" s="9">
        <f t="shared" ref="H73:H84" si="63">E74</f>
        <v>6.3364331526774196</v>
      </c>
      <c r="I73" s="9">
        <f t="shared" ref="I73:I84" si="64">H73+273.15</f>
        <v>279.48643315267742</v>
      </c>
      <c r="J73" s="9">
        <f t="shared" ref="J73:J84" si="65">EXP(($C$15*(I73-$C$13))/($C$16*I73*$C$13))</f>
        <v>3.9100972265290655E-2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4.2815564630493269E-3</v>
      </c>
      <c r="Q73" s="12">
        <f t="shared" ref="Q73:Q84" si="69">P73*$B$75</f>
        <v>7.7068016334887884E-4</v>
      </c>
      <c r="R73" s="9">
        <f t="shared" ref="R73:R84" si="70">L73*$B$75</f>
        <v>1.9710000000000002E-2</v>
      </c>
      <c r="S73" s="13">
        <f t="shared" ref="S73:S84" si="71">Q73/R73</f>
        <v>3.9100972265290655E-2</v>
      </c>
      <c r="T73" s="2">
        <f t="shared" ref="T73:T84" si="72">$B$74/100</f>
        <v>0.01</v>
      </c>
      <c r="U73" s="14">
        <f t="shared" ref="U73:U84" si="73">S73*T73</f>
        <v>3.9100972265290659E-4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1.2991009722652908E-2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39000</v>
      </c>
      <c r="AU73" s="1">
        <f t="shared" ref="AU73:AU84" si="80">AT73*10000*AS73*0.67*AR73*AQ73</f>
        <v>6690659.7066830629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4.20059542248387</v>
      </c>
      <c r="E74" s="10">
        <f t="shared" ref="E74:E85" si="82">D73</f>
        <v>6.3364331526774196</v>
      </c>
      <c r="F74" s="7" t="s">
        <v>83</v>
      </c>
      <c r="G74" s="1">
        <v>2</v>
      </c>
      <c r="H74" s="9">
        <f t="shared" si="63"/>
        <v>4.20059542248387</v>
      </c>
      <c r="I74" s="9">
        <f t="shared" si="64"/>
        <v>277.35059542248382</v>
      </c>
      <c r="J74" s="9">
        <f t="shared" si="65"/>
        <v>2.9900155945985482E-2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0.21471844353695069</v>
      </c>
      <c r="P74" s="9">
        <f t="shared" si="68"/>
        <v>6.4201149462341043E-3</v>
      </c>
      <c r="Q74" s="12">
        <f t="shared" si="69"/>
        <v>1.1556206903221386E-3</v>
      </c>
      <c r="R74" s="9">
        <f t="shared" si="70"/>
        <v>1.9710000000000002E-2</v>
      </c>
      <c r="S74" s="13">
        <f t="shared" si="71"/>
        <v>5.8631186723599113E-2</v>
      </c>
      <c r="T74" s="2">
        <f t="shared" si="72"/>
        <v>0.01</v>
      </c>
      <c r="U74" s="14">
        <f t="shared" si="73"/>
        <v>5.8631186723599119E-4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1.3186311867235991E-2</v>
      </c>
      <c r="AR74" s="9">
        <f t="shared" si="77"/>
        <v>10.950000000000001</v>
      </c>
      <c r="AS74" s="1">
        <f t="shared" si="78"/>
        <v>0.18</v>
      </c>
      <c r="AT74" s="1">
        <f t="shared" si="79"/>
        <v>39000</v>
      </c>
      <c r="AU74" s="1">
        <f t="shared" si="80"/>
        <v>6791244.6663811756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3.5056049607142898</v>
      </c>
      <c r="E75" s="10">
        <f t="shared" si="82"/>
        <v>4.20059542248387</v>
      </c>
      <c r="F75" s="7" t="s">
        <v>83</v>
      </c>
      <c r="G75" s="1">
        <v>3</v>
      </c>
      <c r="H75" s="9">
        <f t="shared" si="63"/>
        <v>3.5056049607142898</v>
      </c>
      <c r="I75" s="9">
        <f t="shared" si="64"/>
        <v>276.65560496071424</v>
      </c>
      <c r="J75" s="9">
        <f t="shared" si="65"/>
        <v>2.7376153860072843E-2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0.31779832859071661</v>
      </c>
      <c r="P75" s="9">
        <f t="shared" si="68"/>
        <v>8.7000959399734443E-3</v>
      </c>
      <c r="Q75" s="12">
        <f t="shared" si="69"/>
        <v>1.56601726919522E-3</v>
      </c>
      <c r="R75" s="9">
        <f t="shared" si="70"/>
        <v>1.9710000000000002E-2</v>
      </c>
      <c r="S75" s="13">
        <f t="shared" si="71"/>
        <v>7.9452930958661586E-2</v>
      </c>
      <c r="T75" s="2">
        <f t="shared" si="72"/>
        <v>0.01</v>
      </c>
      <c r="U75" s="14">
        <f t="shared" si="73"/>
        <v>7.9452930958661587E-4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1.3394529309586616E-2</v>
      </c>
      <c r="AR75" s="9">
        <f t="shared" si="77"/>
        <v>10.950000000000001</v>
      </c>
      <c r="AS75" s="1">
        <f t="shared" si="78"/>
        <v>0.18</v>
      </c>
      <c r="AT75" s="1">
        <f t="shared" si="79"/>
        <v>39000</v>
      </c>
      <c r="AU75" s="1">
        <f t="shared" si="80"/>
        <v>6898481.2924407115</v>
      </c>
    </row>
    <row r="76" spans="1:48" x14ac:dyDescent="0.15">
      <c r="C76" s="7">
        <v>3</v>
      </c>
      <c r="D76" s="7">
        <f t="shared" si="81"/>
        <v>6.0671412965483897</v>
      </c>
      <c r="E76" s="10">
        <f t="shared" si="82"/>
        <v>3.5056049607142898</v>
      </c>
      <c r="F76" s="7" t="s">
        <v>83</v>
      </c>
      <c r="G76" s="1">
        <v>4</v>
      </c>
      <c r="H76" s="9">
        <f t="shared" si="63"/>
        <v>6.0671412965483897</v>
      </c>
      <c r="I76" s="9">
        <f t="shared" si="64"/>
        <v>279.21714129654839</v>
      </c>
      <c r="J76" s="9">
        <f t="shared" si="65"/>
        <v>3.7809015243183239E-2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0.41859823265074314</v>
      </c>
      <c r="P76" s="9">
        <f t="shared" si="68"/>
        <v>1.582678695906151E-2</v>
      </c>
      <c r="Q76" s="12">
        <f t="shared" si="69"/>
        <v>2.8488216526310717E-3</v>
      </c>
      <c r="R76" s="9">
        <f t="shared" si="70"/>
        <v>1.9710000000000002E-2</v>
      </c>
      <c r="S76" s="13">
        <f t="shared" si="71"/>
        <v>0.14453686720604117</v>
      </c>
      <c r="T76" s="2">
        <f t="shared" si="72"/>
        <v>0.01</v>
      </c>
      <c r="U76" s="14">
        <f t="shared" si="73"/>
        <v>1.4453686720604117E-3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1.4045368672060412E-2</v>
      </c>
      <c r="AR76" s="9">
        <f t="shared" si="77"/>
        <v>10.950000000000001</v>
      </c>
      <c r="AS76" s="1">
        <f t="shared" si="78"/>
        <v>0.18</v>
      </c>
      <c r="AT76" s="1">
        <f t="shared" si="79"/>
        <v>39000</v>
      </c>
      <c r="AU76" s="1">
        <f t="shared" si="80"/>
        <v>7233678.0778324995</v>
      </c>
    </row>
    <row r="77" spans="1:48" x14ac:dyDescent="0.15">
      <c r="C77" s="7">
        <v>4</v>
      </c>
      <c r="D77" s="7">
        <f t="shared" si="81"/>
        <v>8.5426649058000006</v>
      </c>
      <c r="E77" s="10">
        <f t="shared" si="82"/>
        <v>6.0671412965483897</v>
      </c>
      <c r="F77" s="7" t="s">
        <v>83</v>
      </c>
      <c r="G77" s="1">
        <v>5</v>
      </c>
      <c r="H77" s="9">
        <f t="shared" si="63"/>
        <v>8.5426649058000006</v>
      </c>
      <c r="I77" s="9">
        <f t="shared" si="64"/>
        <v>281.69266490579997</v>
      </c>
      <c r="J77" s="9">
        <f t="shared" si="65"/>
        <v>5.1367286575811556E-2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0.38263287340709751</v>
      </c>
      <c r="O77" s="9">
        <f t="shared" si="83"/>
        <v>0.1296385722845842</v>
      </c>
      <c r="P77" s="9">
        <f t="shared" si="68"/>
        <v>6.6591816938212983E-3</v>
      </c>
      <c r="Q77" s="12">
        <f t="shared" si="69"/>
        <v>1.1986527048878336E-3</v>
      </c>
      <c r="R77" s="9">
        <f t="shared" si="70"/>
        <v>1.9710000000000002E-2</v>
      </c>
      <c r="S77" s="13">
        <f t="shared" si="71"/>
        <v>6.0814444692431933E-2</v>
      </c>
      <c r="T77" s="2">
        <f t="shared" si="72"/>
        <v>0.01</v>
      </c>
      <c r="U77" s="14">
        <f t="shared" si="73"/>
        <v>6.081444469243193E-4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1.3208144446924319E-2</v>
      </c>
      <c r="AR77" s="9">
        <f t="shared" si="77"/>
        <v>10.950000000000001</v>
      </c>
      <c r="AS77" s="1">
        <f t="shared" si="78"/>
        <v>0.18</v>
      </c>
      <c r="AT77" s="1">
        <f t="shared" si="79"/>
        <v>39000</v>
      </c>
      <c r="AU77" s="1">
        <f t="shared" si="80"/>
        <v>6802488.931787191</v>
      </c>
    </row>
    <row r="78" spans="1:48" x14ac:dyDescent="0.15">
      <c r="C78" s="7">
        <v>5</v>
      </c>
      <c r="D78" s="7">
        <f t="shared" si="81"/>
        <v>11.872031998322599</v>
      </c>
      <c r="E78" s="10">
        <f t="shared" si="82"/>
        <v>8.5426649058000006</v>
      </c>
      <c r="F78" s="7" t="s">
        <v>85</v>
      </c>
      <c r="G78" s="1">
        <v>6</v>
      </c>
      <c r="H78" s="9">
        <f t="shared" si="63"/>
        <v>11.872031998322599</v>
      </c>
      <c r="I78" s="9">
        <f t="shared" si="64"/>
        <v>285.02203199832257</v>
      </c>
      <c r="J78" s="9">
        <f t="shared" si="65"/>
        <v>7.6919674882333117E-2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0.23247939059076292</v>
      </c>
      <c r="P78" s="9">
        <f t="shared" si="68"/>
        <v>1.7882239141084416E-2</v>
      </c>
      <c r="Q78" s="12">
        <f t="shared" si="69"/>
        <v>3.2188030453951947E-3</v>
      </c>
      <c r="R78" s="9">
        <f t="shared" si="70"/>
        <v>1.9710000000000002E-2</v>
      </c>
      <c r="S78" s="13">
        <f t="shared" si="71"/>
        <v>0.16330812000990333</v>
      </c>
      <c r="T78" s="2">
        <f t="shared" si="72"/>
        <v>0.01</v>
      </c>
      <c r="U78" s="14">
        <f t="shared" si="73"/>
        <v>1.6330812000990332E-3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1.4233081200099033E-2</v>
      </c>
      <c r="AR78" s="9">
        <f t="shared" si="77"/>
        <v>10.950000000000001</v>
      </c>
      <c r="AS78" s="1">
        <f t="shared" si="78"/>
        <v>0.18</v>
      </c>
      <c r="AT78" s="1">
        <f t="shared" si="79"/>
        <v>39000</v>
      </c>
      <c r="AU78" s="1">
        <f t="shared" si="80"/>
        <v>7330354.2157617649</v>
      </c>
    </row>
    <row r="79" spans="1:48" x14ac:dyDescent="0.15">
      <c r="C79" s="7">
        <v>6</v>
      </c>
      <c r="D79" s="7">
        <f t="shared" si="81"/>
        <v>15.102359257</v>
      </c>
      <c r="E79" s="10">
        <f t="shared" si="82"/>
        <v>11.872031998322599</v>
      </c>
      <c r="F79" s="7" t="s">
        <v>83</v>
      </c>
      <c r="G79" s="1">
        <v>7</v>
      </c>
      <c r="H79" s="9">
        <f t="shared" si="63"/>
        <v>15.102359257</v>
      </c>
      <c r="I79" s="9">
        <f t="shared" si="64"/>
        <v>288.25235925699997</v>
      </c>
      <c r="J79" s="9">
        <f t="shared" si="65"/>
        <v>0.11279771929859951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0.32409715144967854</v>
      </c>
      <c r="P79" s="9">
        <f t="shared" si="68"/>
        <v>3.6557419514696536E-2</v>
      </c>
      <c r="Q79" s="12">
        <f t="shared" si="69"/>
        <v>6.5803355126453763E-3</v>
      </c>
      <c r="R79" s="9">
        <f t="shared" si="70"/>
        <v>1.9710000000000002E-2</v>
      </c>
      <c r="S79" s="13">
        <f t="shared" si="71"/>
        <v>0.33385771246298201</v>
      </c>
      <c r="T79" s="2">
        <f t="shared" si="72"/>
        <v>0.01</v>
      </c>
      <c r="U79" s="14">
        <f t="shared" si="73"/>
        <v>3.33857712462982E-3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2.493857712462982E-2</v>
      </c>
      <c r="AR79" s="9">
        <f t="shared" si="77"/>
        <v>10.950000000000001</v>
      </c>
      <c r="AS79" s="1">
        <f t="shared" si="78"/>
        <v>0.18</v>
      </c>
      <c r="AT79" s="1">
        <f t="shared" si="79"/>
        <v>39000</v>
      </c>
      <c r="AU79" s="1">
        <f t="shared" si="80"/>
        <v>12843923.349454239</v>
      </c>
    </row>
    <row r="80" spans="1:48" x14ac:dyDescent="0.15">
      <c r="C80" s="7">
        <v>7</v>
      </c>
      <c r="D80" s="7">
        <f t="shared" si="81"/>
        <v>18.015448034838698</v>
      </c>
      <c r="E80" s="10">
        <f t="shared" si="82"/>
        <v>15.102359257</v>
      </c>
      <c r="F80" s="7" t="s">
        <v>83</v>
      </c>
      <c r="G80" s="1">
        <v>8</v>
      </c>
      <c r="H80" s="9">
        <f t="shared" si="63"/>
        <v>18.015448034838698</v>
      </c>
      <c r="I80" s="9">
        <f t="shared" si="64"/>
        <v>291.16544803483868</v>
      </c>
      <c r="J80" s="9">
        <f t="shared" si="65"/>
        <v>0.15815087565006528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0.39703973193498204</v>
      </c>
      <c r="P80" s="9">
        <f t="shared" si="68"/>
        <v>6.2792181273384595E-2</v>
      </c>
      <c r="Q80" s="12">
        <f t="shared" si="69"/>
        <v>1.1302592629209227E-2</v>
      </c>
      <c r="R80" s="9">
        <f t="shared" si="70"/>
        <v>1.9710000000000002E-2</v>
      </c>
      <c r="S80" s="13">
        <f t="shared" si="71"/>
        <v>0.57344457783912861</v>
      </c>
      <c r="T80" s="2">
        <f t="shared" si="72"/>
        <v>0.01</v>
      </c>
      <c r="U80" s="14">
        <f t="shared" si="73"/>
        <v>5.7344457783912858E-3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2.7334445778391288E-2</v>
      </c>
      <c r="AR80" s="9">
        <f t="shared" si="77"/>
        <v>10.950000000000001</v>
      </c>
      <c r="AS80" s="1">
        <f t="shared" si="78"/>
        <v>0.18</v>
      </c>
      <c r="AT80" s="1">
        <f t="shared" si="79"/>
        <v>39000</v>
      </c>
      <c r="AU80" s="1">
        <f t="shared" si="80"/>
        <v>14077849.134012373</v>
      </c>
    </row>
    <row r="81" spans="1:48" x14ac:dyDescent="0.15">
      <c r="C81" s="7">
        <v>8</v>
      </c>
      <c r="D81" s="7">
        <f t="shared" si="81"/>
        <v>18.4180932748387</v>
      </c>
      <c r="E81" s="10">
        <f t="shared" si="82"/>
        <v>18.015448034838698</v>
      </c>
      <c r="F81" s="7" t="s">
        <v>83</v>
      </c>
      <c r="G81" s="1">
        <v>9</v>
      </c>
      <c r="H81" s="9">
        <f t="shared" si="63"/>
        <v>18.4180932748387</v>
      </c>
      <c r="I81" s="9">
        <f t="shared" si="64"/>
        <v>291.5680932748387</v>
      </c>
      <c r="J81" s="9">
        <f t="shared" si="65"/>
        <v>0.16562562539175812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0.44374755066159743</v>
      </c>
      <c r="P81" s="9">
        <f t="shared" si="68"/>
        <v>7.3495965594387952E-2</v>
      </c>
      <c r="Q81" s="12">
        <f t="shared" si="69"/>
        <v>1.3229273806989831E-2</v>
      </c>
      <c r="R81" s="9">
        <f t="shared" si="70"/>
        <v>1.9710000000000002E-2</v>
      </c>
      <c r="S81" s="13">
        <f t="shared" si="71"/>
        <v>0.6711960328254607</v>
      </c>
      <c r="T81" s="2">
        <f t="shared" si="72"/>
        <v>0.01</v>
      </c>
      <c r="U81" s="14">
        <f t="shared" si="73"/>
        <v>6.711960328254607E-3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2.8311960328254608E-2</v>
      </c>
      <c r="AR81" s="9">
        <f t="shared" si="77"/>
        <v>10.950000000000001</v>
      </c>
      <c r="AS81" s="1">
        <f t="shared" si="78"/>
        <v>0.18</v>
      </c>
      <c r="AT81" s="1">
        <f t="shared" si="79"/>
        <v>39000</v>
      </c>
      <c r="AU81" s="1">
        <f t="shared" si="80"/>
        <v>14581290.925766446</v>
      </c>
    </row>
    <row r="82" spans="1:48" x14ac:dyDescent="0.15">
      <c r="C82" s="7">
        <v>9</v>
      </c>
      <c r="D82" s="7">
        <f t="shared" si="81"/>
        <v>13.768721210666699</v>
      </c>
      <c r="E82" s="10">
        <f t="shared" si="82"/>
        <v>18.4180932748387</v>
      </c>
      <c r="F82" s="7" t="s">
        <v>83</v>
      </c>
      <c r="G82" s="1">
        <v>10</v>
      </c>
      <c r="H82" s="9">
        <f t="shared" si="63"/>
        <v>13.768721210666699</v>
      </c>
      <c r="I82" s="9">
        <f t="shared" si="64"/>
        <v>286.91872121066666</v>
      </c>
      <c r="J82" s="9">
        <f t="shared" si="65"/>
        <v>9.6407890181561443E-2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0.4797515850672095</v>
      </c>
      <c r="P82" s="9">
        <f t="shared" si="68"/>
        <v>4.6251838127589567E-2</v>
      </c>
      <c r="Q82" s="12">
        <f t="shared" si="69"/>
        <v>8.325330862966121E-3</v>
      </c>
      <c r="R82" s="9">
        <f t="shared" si="70"/>
        <v>1.9710000000000002E-2</v>
      </c>
      <c r="S82" s="13">
        <f t="shared" si="71"/>
        <v>0.42239121577707356</v>
      </c>
      <c r="T82" s="2">
        <f t="shared" si="72"/>
        <v>0.01</v>
      </c>
      <c r="U82" s="14">
        <f t="shared" si="73"/>
        <v>4.2239121577707355E-3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2.5823912157770738E-2</v>
      </c>
      <c r="AR82" s="9">
        <f t="shared" si="77"/>
        <v>10.950000000000001</v>
      </c>
      <c r="AS82" s="1">
        <f t="shared" si="78"/>
        <v>0.18</v>
      </c>
      <c r="AT82" s="1">
        <f t="shared" si="79"/>
        <v>39000</v>
      </c>
      <c r="AU82" s="1">
        <f t="shared" si="80"/>
        <v>13299890.634493049</v>
      </c>
    </row>
    <row r="83" spans="1:48" x14ac:dyDescent="0.15">
      <c r="C83" s="7">
        <v>10</v>
      </c>
      <c r="D83" s="7">
        <f t="shared" si="81"/>
        <v>10.4063637666774</v>
      </c>
      <c r="E83" s="10">
        <f t="shared" si="82"/>
        <v>13.768721210666699</v>
      </c>
      <c r="F83" s="7" t="s">
        <v>83</v>
      </c>
      <c r="G83" s="1">
        <v>11</v>
      </c>
      <c r="H83" s="9">
        <f t="shared" si="63"/>
        <v>10.4063637666774</v>
      </c>
      <c r="I83" s="9">
        <f t="shared" si="64"/>
        <v>283.55636376667735</v>
      </c>
      <c r="J83" s="9">
        <f t="shared" si="65"/>
        <v>6.4469027041956742E-2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0.41182475959263892</v>
      </c>
      <c r="O83" s="9">
        <f t="shared" si="83"/>
        <v>0.13117498734698102</v>
      </c>
      <c r="P83" s="9">
        <f t="shared" si="68"/>
        <v>8.4567238065008533E-3</v>
      </c>
      <c r="Q83" s="12">
        <f t="shared" si="69"/>
        <v>1.5222102851701535E-3</v>
      </c>
      <c r="R83" s="9">
        <f t="shared" si="70"/>
        <v>1.9710000000000002E-2</v>
      </c>
      <c r="S83" s="13">
        <f t="shared" si="71"/>
        <v>7.7230354397268053E-2</v>
      </c>
      <c r="T83" s="2">
        <f t="shared" si="72"/>
        <v>0.01</v>
      </c>
      <c r="U83" s="14">
        <f t="shared" si="73"/>
        <v>7.7230354397268049E-4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1.3372303543972681E-2</v>
      </c>
      <c r="AR83" s="9">
        <f t="shared" si="77"/>
        <v>10.950000000000001</v>
      </c>
      <c r="AS83" s="1">
        <f t="shared" si="78"/>
        <v>0.18</v>
      </c>
      <c r="AT83" s="1">
        <f t="shared" si="79"/>
        <v>39000</v>
      </c>
      <c r="AU83" s="1">
        <f t="shared" si="80"/>
        <v>6887034.5275149625</v>
      </c>
    </row>
    <row r="84" spans="1:48" x14ac:dyDescent="0.15">
      <c r="C84" s="7">
        <v>11</v>
      </c>
      <c r="D84" s="7">
        <f t="shared" si="81"/>
        <v>9.9706250774999994</v>
      </c>
      <c r="E84" s="10">
        <f t="shared" si="82"/>
        <v>10.4063637666774</v>
      </c>
      <c r="F84" s="7" t="s">
        <v>85</v>
      </c>
      <c r="G84" s="1">
        <v>12</v>
      </c>
      <c r="H84" s="9">
        <f t="shared" si="63"/>
        <v>9.9706250774999994</v>
      </c>
      <c r="I84" s="9">
        <f t="shared" si="64"/>
        <v>283.12062507749999</v>
      </c>
      <c r="J84" s="9">
        <f t="shared" si="65"/>
        <v>6.1150412793407931E-2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0.23221826354048017</v>
      </c>
      <c r="P84" s="9">
        <f t="shared" si="68"/>
        <v>1.4200242673668753E-2</v>
      </c>
      <c r="Q84" s="12">
        <f t="shared" si="69"/>
        <v>2.5560436812603754E-3</v>
      </c>
      <c r="R84" s="9">
        <f t="shared" si="70"/>
        <v>1.9710000000000002E-2</v>
      </c>
      <c r="S84" s="13">
        <f t="shared" si="71"/>
        <v>0.12968258149469178</v>
      </c>
      <c r="T84" s="2">
        <f t="shared" si="72"/>
        <v>0.01</v>
      </c>
      <c r="U84" s="14">
        <f t="shared" si="73"/>
        <v>1.2968258149469178E-3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1.3896825814946917E-2</v>
      </c>
      <c r="AR84" s="9">
        <f t="shared" si="77"/>
        <v>10.950000000000001</v>
      </c>
      <c r="AS84" s="1">
        <f t="shared" si="78"/>
        <v>0.18</v>
      </c>
      <c r="AT84" s="1">
        <f t="shared" si="79"/>
        <v>39000</v>
      </c>
      <c r="AU84" s="1">
        <f t="shared" si="80"/>
        <v>7157175.1939133368</v>
      </c>
      <c r="AV84" s="1">
        <f>SUM(AU73:AU84)</f>
        <v>110594070.65604082</v>
      </c>
    </row>
    <row r="85" spans="1:48" x14ac:dyDescent="0.15">
      <c r="C85" s="7">
        <v>12</v>
      </c>
      <c r="D85" s="7">
        <f t="shared" si="81"/>
        <v>9.4899506819354897</v>
      </c>
      <c r="E85" s="10">
        <f t="shared" si="82"/>
        <v>9.9706250774999994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6.3364331526774196</v>
      </c>
      <c r="E89" s="7"/>
      <c r="F89" s="7"/>
      <c r="G89" s="1">
        <v>1</v>
      </c>
      <c r="H89" s="9">
        <f t="shared" ref="H89:H100" si="84">E90</f>
        <v>6.3364331526774196</v>
      </c>
      <c r="I89" s="9">
        <f t="shared" ref="I89:I100" si="85">H89+273.15</f>
        <v>279.48643315267742</v>
      </c>
      <c r="J89" s="9">
        <f t="shared" ref="J89:J100" si="86">EXP(($C$15*(I89-$C$13))/($C$16*I89*$C$13))</f>
        <v>3.9100972265290655E-2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0.20744141063473989</v>
      </c>
      <c r="Q89" s="12">
        <f t="shared" ref="Q89:Q100" si="90">P89*$B$91</f>
        <v>9.3348634785632947E-2</v>
      </c>
      <c r="R89" s="9">
        <f t="shared" ref="R89:R100" si="91">L89*$B$91</f>
        <v>2.3873737500000001</v>
      </c>
      <c r="S89" s="13">
        <f t="shared" ref="S89:S100" si="92">Q89/R89</f>
        <v>3.9100972265290655E-2</v>
      </c>
      <c r="T89" s="2">
        <f t="shared" ref="T89:T100" si="93">$B$90/100</f>
        <v>0.51</v>
      </c>
      <c r="U89" s="14">
        <f t="shared" ref="U89:U100" si="94">S89*T89</f>
        <v>1.9941495855298235E-2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3.6349361000372421E-2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1050250</v>
      </c>
      <c r="AN89" s="1">
        <f t="shared" ref="AN89:AN100" si="99">AM89*10000*AK89*AJ89</f>
        <v>3971249702.5364442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4.20059542248387</v>
      </c>
      <c r="E90" s="10">
        <f t="shared" ref="E90:E101" si="101">D89</f>
        <v>6.3364331526774196</v>
      </c>
      <c r="F90" s="7" t="s">
        <v>83</v>
      </c>
      <c r="G90" s="1">
        <v>2</v>
      </c>
      <c r="H90" s="9">
        <f t="shared" si="84"/>
        <v>4.20059542248387</v>
      </c>
      <c r="I90" s="9">
        <f t="shared" si="85"/>
        <v>277.35059542248382</v>
      </c>
      <c r="J90" s="9">
        <f t="shared" si="86"/>
        <v>2.9900155945985482E-2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10.40310858936526</v>
      </c>
      <c r="P90" s="9">
        <f t="shared" si="89"/>
        <v>0.31105456914504231</v>
      </c>
      <c r="Q90" s="12">
        <f t="shared" si="90"/>
        <v>0.13997455611526904</v>
      </c>
      <c r="R90" s="9">
        <f t="shared" si="91"/>
        <v>2.3873737500000001</v>
      </c>
      <c r="S90" s="13">
        <f t="shared" si="92"/>
        <v>5.863118672359912E-2</v>
      </c>
      <c r="T90" s="2">
        <f t="shared" si="93"/>
        <v>0.51</v>
      </c>
      <c r="U90" s="14">
        <f t="shared" si="94"/>
        <v>2.990190522903555E-2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3.9352424426554219E-2</v>
      </c>
      <c r="AK90" s="9">
        <f t="shared" si="96"/>
        <v>10.4025</v>
      </c>
      <c r="AL90" s="1">
        <f t="shared" si="97"/>
        <v>0.45</v>
      </c>
      <c r="AM90" s="17">
        <f t="shared" si="98"/>
        <v>1050250</v>
      </c>
      <c r="AN90" s="1">
        <f t="shared" si="99"/>
        <v>4299341157.5086613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3.5056049607142898</v>
      </c>
      <c r="E91" s="10">
        <f t="shared" si="101"/>
        <v>4.20059542248387</v>
      </c>
      <c r="F91" s="7" t="s">
        <v>83</v>
      </c>
      <c r="G91" s="1">
        <v>3</v>
      </c>
      <c r="H91" s="9">
        <f t="shared" si="84"/>
        <v>3.5056049607142898</v>
      </c>
      <c r="I91" s="9">
        <f t="shared" si="85"/>
        <v>276.65560496071424</v>
      </c>
      <c r="J91" s="9">
        <f t="shared" si="86"/>
        <v>2.7376153860072843E-2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15.397329020220218</v>
      </c>
      <c r="P91" s="9">
        <f t="shared" si="89"/>
        <v>0.42151964829171329</v>
      </c>
      <c r="Q91" s="12">
        <f t="shared" si="90"/>
        <v>0.18968384173127098</v>
      </c>
      <c r="R91" s="9">
        <f t="shared" si="91"/>
        <v>2.3873737500000001</v>
      </c>
      <c r="S91" s="13">
        <f t="shared" si="92"/>
        <v>7.9452930958661572E-2</v>
      </c>
      <c r="T91" s="2">
        <f t="shared" si="93"/>
        <v>0.51</v>
      </c>
      <c r="U91" s="14">
        <f t="shared" si="94"/>
        <v>4.0520994788917401E-2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4.2554079928858596E-2</v>
      </c>
      <c r="AK91" s="9">
        <f t="shared" si="96"/>
        <v>10.4025</v>
      </c>
      <c r="AL91" s="1">
        <f t="shared" si="97"/>
        <v>0.45</v>
      </c>
      <c r="AM91" s="17">
        <f t="shared" si="98"/>
        <v>1050250</v>
      </c>
      <c r="AN91" s="1">
        <f t="shared" si="99"/>
        <v>4649129244.8706408</v>
      </c>
    </row>
    <row r="92" spans="1:48" x14ac:dyDescent="0.15">
      <c r="C92" s="7">
        <v>3</v>
      </c>
      <c r="D92" s="7">
        <f t="shared" si="100"/>
        <v>6.0671412965483897</v>
      </c>
      <c r="E92" s="10">
        <f t="shared" si="101"/>
        <v>3.5056049607142898</v>
      </c>
      <c r="F92" s="7" t="s">
        <v>83</v>
      </c>
      <c r="G92" s="1">
        <v>4</v>
      </c>
      <c r="H92" s="9">
        <f t="shared" si="84"/>
        <v>6.0671412965483897</v>
      </c>
      <c r="I92" s="9">
        <f t="shared" si="85"/>
        <v>279.21714129654839</v>
      </c>
      <c r="J92" s="9">
        <f t="shared" si="86"/>
        <v>3.7809015243183239E-2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20.281084371928504</v>
      </c>
      <c r="P92" s="9">
        <f t="shared" si="89"/>
        <v>0.76680782816653015</v>
      </c>
      <c r="Q92" s="12">
        <f t="shared" si="90"/>
        <v>0.34506352267493856</v>
      </c>
      <c r="R92" s="9">
        <f t="shared" si="91"/>
        <v>2.3873737500000001</v>
      </c>
      <c r="S92" s="13">
        <f t="shared" si="92"/>
        <v>0.14453686720604117</v>
      </c>
      <c r="T92" s="2">
        <f t="shared" si="93"/>
        <v>0.51</v>
      </c>
      <c r="U92" s="14">
        <f t="shared" si="94"/>
        <v>7.3713802275080995E-2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5.2561711385936918E-2</v>
      </c>
      <c r="AK92" s="9">
        <f t="shared" si="96"/>
        <v>10.4025</v>
      </c>
      <c r="AL92" s="1">
        <f t="shared" si="97"/>
        <v>0.45</v>
      </c>
      <c r="AM92" s="17">
        <f t="shared" si="98"/>
        <v>1050250</v>
      </c>
      <c r="AN92" s="1">
        <f t="shared" si="99"/>
        <v>5742485561.2749233</v>
      </c>
    </row>
    <row r="93" spans="1:48" x14ac:dyDescent="0.15">
      <c r="C93" s="7">
        <v>4</v>
      </c>
      <c r="D93" s="7">
        <f t="shared" si="100"/>
        <v>8.5426649058000006</v>
      </c>
      <c r="E93" s="10">
        <f t="shared" si="101"/>
        <v>6.0671412965483897</v>
      </c>
      <c r="F93" s="7" t="s">
        <v>83</v>
      </c>
      <c r="G93" s="1">
        <v>5</v>
      </c>
      <c r="H93" s="9">
        <f t="shared" si="84"/>
        <v>8.5426649058000006</v>
      </c>
      <c r="I93" s="9">
        <f t="shared" si="85"/>
        <v>281.69266490579997</v>
      </c>
      <c r="J93" s="9">
        <f t="shared" si="86"/>
        <v>5.1367286575811556E-2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18.538562716573875</v>
      </c>
      <c r="O93" s="9">
        <f t="shared" si="102"/>
        <v>6.2809888271880965</v>
      </c>
      <c r="P93" s="9">
        <f t="shared" si="89"/>
        <v>0.32263735306564145</v>
      </c>
      <c r="Q93" s="12">
        <f t="shared" si="90"/>
        <v>0.14518680887953866</v>
      </c>
      <c r="R93" s="9">
        <f t="shared" si="91"/>
        <v>2.3873737500000001</v>
      </c>
      <c r="S93" s="13">
        <f t="shared" si="92"/>
        <v>6.0814444692431864E-2</v>
      </c>
      <c r="T93" s="2">
        <f t="shared" si="93"/>
        <v>0.51</v>
      </c>
      <c r="U93" s="14">
        <f t="shared" si="94"/>
        <v>3.101536679314025E-2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3.2262133088131785E-2</v>
      </c>
      <c r="AK93" s="9">
        <f t="shared" si="96"/>
        <v>10.4025</v>
      </c>
      <c r="AL93" s="1">
        <f t="shared" si="97"/>
        <v>0.45</v>
      </c>
      <c r="AM93" s="17">
        <f t="shared" si="98"/>
        <v>1050250</v>
      </c>
      <c r="AN93" s="1">
        <f t="shared" si="99"/>
        <v>3524710831.3161778</v>
      </c>
    </row>
    <row r="94" spans="1:48" x14ac:dyDescent="0.15">
      <c r="C94" s="7">
        <v>5</v>
      </c>
      <c r="D94" s="7">
        <f t="shared" si="100"/>
        <v>11.872031998322599</v>
      </c>
      <c r="E94" s="10">
        <f t="shared" si="101"/>
        <v>8.5426649058000006</v>
      </c>
      <c r="F94" s="7" t="s">
        <v>85</v>
      </c>
      <c r="G94" s="1">
        <v>6</v>
      </c>
      <c r="H94" s="9">
        <f t="shared" si="84"/>
        <v>11.872031998322599</v>
      </c>
      <c r="I94" s="9">
        <f t="shared" si="85"/>
        <v>285.02203199832257</v>
      </c>
      <c r="J94" s="9">
        <f t="shared" si="86"/>
        <v>7.6919674882333117E-2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11.263626474122455</v>
      </c>
      <c r="P94" s="9">
        <f t="shared" si="89"/>
        <v>0.8663944863855394</v>
      </c>
      <c r="Q94" s="12">
        <f t="shared" si="90"/>
        <v>0.38987751887349276</v>
      </c>
      <c r="R94" s="9">
        <f t="shared" si="91"/>
        <v>2.3873737500000001</v>
      </c>
      <c r="S94" s="13">
        <f t="shared" si="92"/>
        <v>0.16330812000990325</v>
      </c>
      <c r="T94" s="2">
        <f t="shared" si="93"/>
        <v>0.51</v>
      </c>
      <c r="U94" s="14">
        <f t="shared" si="94"/>
        <v>8.3287141205050652E-2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5.1240073073322775E-2</v>
      </c>
      <c r="AK94" s="9">
        <f t="shared" si="96"/>
        <v>10.4025</v>
      </c>
      <c r="AL94" s="1">
        <f t="shared" si="97"/>
        <v>0.45</v>
      </c>
      <c r="AM94" s="17">
        <f t="shared" si="98"/>
        <v>1050250</v>
      </c>
      <c r="AN94" s="1">
        <f t="shared" si="99"/>
        <v>5598093593.6753845</v>
      </c>
    </row>
    <row r="95" spans="1:48" x14ac:dyDescent="0.15">
      <c r="C95" s="7">
        <v>6</v>
      </c>
      <c r="D95" s="7">
        <f t="shared" si="100"/>
        <v>15.102359257</v>
      </c>
      <c r="E95" s="10">
        <f t="shared" si="101"/>
        <v>11.872031998322599</v>
      </c>
      <c r="F95" s="7" t="s">
        <v>83</v>
      </c>
      <c r="G95" s="1">
        <v>7</v>
      </c>
      <c r="H95" s="9">
        <f t="shared" si="84"/>
        <v>15.102359257</v>
      </c>
      <c r="I95" s="9">
        <f t="shared" si="85"/>
        <v>288.25235925699997</v>
      </c>
      <c r="J95" s="9">
        <f t="shared" si="86"/>
        <v>0.11279771929859951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15.702506987736916</v>
      </c>
      <c r="P95" s="9">
        <f t="shared" si="89"/>
        <v>1.7712069754870461</v>
      </c>
      <c r="Q95" s="12">
        <f t="shared" si="90"/>
        <v>0.79704313896917078</v>
      </c>
      <c r="R95" s="9">
        <f t="shared" si="91"/>
        <v>2.3873737500000001</v>
      </c>
      <c r="S95" s="13">
        <f t="shared" si="92"/>
        <v>0.33385771246298185</v>
      </c>
      <c r="T95" s="2">
        <f t="shared" si="93"/>
        <v>0.51</v>
      </c>
      <c r="U95" s="14">
        <f t="shared" si="94"/>
        <v>0.17026743335612074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9.7790631156870395E-2</v>
      </c>
      <c r="AK95" s="9">
        <f t="shared" si="96"/>
        <v>10.4025</v>
      </c>
      <c r="AL95" s="1">
        <f t="shared" si="97"/>
        <v>0.45</v>
      </c>
      <c r="AM95" s="17">
        <f t="shared" si="98"/>
        <v>1050250</v>
      </c>
      <c r="AN95" s="1">
        <f t="shared" si="99"/>
        <v>10683847093.999638</v>
      </c>
    </row>
    <row r="96" spans="1:48" x14ac:dyDescent="0.15">
      <c r="C96" s="7">
        <v>7</v>
      </c>
      <c r="D96" s="7">
        <f t="shared" si="100"/>
        <v>18.015448034838698</v>
      </c>
      <c r="E96" s="10">
        <f t="shared" si="101"/>
        <v>15.102359257</v>
      </c>
      <c r="F96" s="7" t="s">
        <v>83</v>
      </c>
      <c r="G96" s="1">
        <v>8</v>
      </c>
      <c r="H96" s="9">
        <f t="shared" si="84"/>
        <v>18.015448034838698</v>
      </c>
      <c r="I96" s="9">
        <f t="shared" si="85"/>
        <v>291.16544803483868</v>
      </c>
      <c r="J96" s="9">
        <f t="shared" si="86"/>
        <v>0.15815087565006528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19.236575012249869</v>
      </c>
      <c r="P96" s="9">
        <f t="shared" si="89"/>
        <v>3.0422811826954819</v>
      </c>
      <c r="Q96" s="12">
        <f t="shared" si="90"/>
        <v>1.3690265322129669</v>
      </c>
      <c r="R96" s="9">
        <f t="shared" si="91"/>
        <v>2.3873737500000001</v>
      </c>
      <c r="S96" s="13">
        <f t="shared" si="92"/>
        <v>0.57344457783912839</v>
      </c>
      <c r="T96" s="2">
        <f t="shared" si="93"/>
        <v>0.51</v>
      </c>
      <c r="U96" s="14">
        <f t="shared" si="94"/>
        <v>0.29245673469795547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0.13463070551143358</v>
      </c>
      <c r="AK96" s="9">
        <f t="shared" si="96"/>
        <v>10.4025</v>
      </c>
      <c r="AL96" s="1">
        <f t="shared" si="97"/>
        <v>0.45</v>
      </c>
      <c r="AM96" s="17">
        <f t="shared" si="98"/>
        <v>1050250</v>
      </c>
      <c r="AN96" s="1">
        <f t="shared" si="99"/>
        <v>14708708337.653429</v>
      </c>
    </row>
    <row r="97" spans="1:50" x14ac:dyDescent="0.15">
      <c r="C97" s="7">
        <v>8</v>
      </c>
      <c r="D97" s="7">
        <f t="shared" si="100"/>
        <v>18.4180932748387</v>
      </c>
      <c r="E97" s="10">
        <f t="shared" si="101"/>
        <v>18.015448034838698</v>
      </c>
      <c r="F97" s="7" t="s">
        <v>83</v>
      </c>
      <c r="G97" s="1">
        <v>9</v>
      </c>
      <c r="H97" s="9">
        <f t="shared" si="84"/>
        <v>18.4180932748387</v>
      </c>
      <c r="I97" s="9">
        <f t="shared" si="85"/>
        <v>291.5680932748387</v>
      </c>
      <c r="J97" s="9">
        <f t="shared" si="86"/>
        <v>0.16562562539175812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21.499568829554384</v>
      </c>
      <c r="P97" s="9">
        <f t="shared" si="89"/>
        <v>3.560879533048094</v>
      </c>
      <c r="Q97" s="12">
        <f t="shared" si="90"/>
        <v>1.6023957898716423</v>
      </c>
      <c r="R97" s="9">
        <f t="shared" si="91"/>
        <v>2.3873737500000001</v>
      </c>
      <c r="S97" s="13">
        <f t="shared" si="92"/>
        <v>0.67119603282546036</v>
      </c>
      <c r="T97" s="2">
        <f t="shared" si="93"/>
        <v>0.51</v>
      </c>
      <c r="U97" s="14">
        <f t="shared" si="94"/>
        <v>0.34230997674098479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0.14966145798740693</v>
      </c>
      <c r="AK97" s="9">
        <f t="shared" si="96"/>
        <v>10.4025</v>
      </c>
      <c r="AL97" s="1">
        <f t="shared" si="97"/>
        <v>0.45</v>
      </c>
      <c r="AM97" s="17">
        <f t="shared" si="98"/>
        <v>1050250</v>
      </c>
      <c r="AN97" s="1">
        <f t="shared" si="99"/>
        <v>16350851958.788792</v>
      </c>
    </row>
    <row r="98" spans="1:50" x14ac:dyDescent="0.15">
      <c r="C98" s="7">
        <v>9</v>
      </c>
      <c r="D98" s="7">
        <f t="shared" si="100"/>
        <v>13.768721210666699</v>
      </c>
      <c r="E98" s="10">
        <f t="shared" si="101"/>
        <v>18.4180932748387</v>
      </c>
      <c r="F98" s="7" t="s">
        <v>83</v>
      </c>
      <c r="G98" s="1">
        <v>10</v>
      </c>
      <c r="H98" s="9">
        <f t="shared" si="84"/>
        <v>13.768721210666699</v>
      </c>
      <c r="I98" s="9">
        <f t="shared" si="85"/>
        <v>286.91872121066666</v>
      </c>
      <c r="J98" s="9">
        <f t="shared" si="86"/>
        <v>9.6407890181561443E-2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23.243964296506292</v>
      </c>
      <c r="P98" s="9">
        <f t="shared" si="89"/>
        <v>2.2409015572817137</v>
      </c>
      <c r="Q98" s="12">
        <f t="shared" si="90"/>
        <v>1.0084057007767713</v>
      </c>
      <c r="R98" s="9">
        <f t="shared" si="91"/>
        <v>2.3873737500000001</v>
      </c>
      <c r="S98" s="13">
        <f t="shared" si="92"/>
        <v>0.42239121577707356</v>
      </c>
      <c r="T98" s="2">
        <f t="shared" si="93"/>
        <v>0.51</v>
      </c>
      <c r="U98" s="14">
        <f t="shared" si="94"/>
        <v>0.21541952004630752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0.10819798529396173</v>
      </c>
      <c r="AK98" s="9">
        <f t="shared" si="96"/>
        <v>10.4025</v>
      </c>
      <c r="AL98" s="1">
        <f t="shared" si="97"/>
        <v>0.45</v>
      </c>
      <c r="AM98" s="17">
        <f t="shared" si="98"/>
        <v>1050250</v>
      </c>
      <c r="AN98" s="1">
        <f t="shared" si="99"/>
        <v>11820874015.069637</v>
      </c>
    </row>
    <row r="99" spans="1:50" x14ac:dyDescent="0.15">
      <c r="C99" s="7">
        <v>10</v>
      </c>
      <c r="D99" s="7">
        <f t="shared" si="100"/>
        <v>10.4063637666774</v>
      </c>
      <c r="E99" s="10">
        <f t="shared" si="101"/>
        <v>13.768721210666699</v>
      </c>
      <c r="F99" s="7" t="s">
        <v>83</v>
      </c>
      <c r="G99" s="1">
        <v>11</v>
      </c>
      <c r="H99" s="9">
        <f t="shared" si="84"/>
        <v>10.4063637666774</v>
      </c>
      <c r="I99" s="9">
        <f t="shared" si="85"/>
        <v>283.55636376667735</v>
      </c>
      <c r="J99" s="9">
        <f t="shared" si="86"/>
        <v>6.4469027041956742E-2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19.952909602263347</v>
      </c>
      <c r="O99" s="9">
        <f t="shared" si="102"/>
        <v>6.3554281369612333</v>
      </c>
      <c r="P99" s="9">
        <f t="shared" si="89"/>
        <v>0.40972826842496651</v>
      </c>
      <c r="Q99" s="12">
        <f t="shared" si="90"/>
        <v>0.18437772079123493</v>
      </c>
      <c r="R99" s="9">
        <f t="shared" si="91"/>
        <v>2.3873737500000001</v>
      </c>
      <c r="S99" s="13">
        <f t="shared" si="92"/>
        <v>7.7230354397268094E-2</v>
      </c>
      <c r="T99" s="2">
        <f t="shared" si="93"/>
        <v>0.51</v>
      </c>
      <c r="U99" s="14">
        <f t="shared" si="94"/>
        <v>3.9387480742606729E-2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4.2212325443895929E-2</v>
      </c>
      <c r="AK99" s="9">
        <f t="shared" si="96"/>
        <v>10.4025</v>
      </c>
      <c r="AL99" s="1">
        <f t="shared" si="97"/>
        <v>0.45</v>
      </c>
      <c r="AM99" s="17">
        <f t="shared" si="98"/>
        <v>1050250</v>
      </c>
      <c r="AN99" s="1">
        <f t="shared" si="99"/>
        <v>4611791796.3049126</v>
      </c>
    </row>
    <row r="100" spans="1:50" x14ac:dyDescent="0.15">
      <c r="C100" s="7">
        <v>11</v>
      </c>
      <c r="D100" s="7">
        <f t="shared" si="100"/>
        <v>9.9706250774999994</v>
      </c>
      <c r="E100" s="10">
        <f t="shared" si="101"/>
        <v>10.4063637666774</v>
      </c>
      <c r="F100" s="7" t="s">
        <v>85</v>
      </c>
      <c r="G100" s="1">
        <v>12</v>
      </c>
      <c r="H100" s="9">
        <f t="shared" si="84"/>
        <v>9.9706250774999994</v>
      </c>
      <c r="I100" s="9">
        <f t="shared" si="85"/>
        <v>283.12062507749999</v>
      </c>
      <c r="J100" s="9">
        <f t="shared" si="86"/>
        <v>6.1150412793407931E-2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11.250974868536266</v>
      </c>
      <c r="P100" s="9">
        <f t="shared" si="89"/>
        <v>0.68800175753925119</v>
      </c>
      <c r="Q100" s="12">
        <f t="shared" si="90"/>
        <v>0.30960079089266307</v>
      </c>
      <c r="R100" s="9">
        <f t="shared" si="91"/>
        <v>2.3873737500000001</v>
      </c>
      <c r="S100" s="13">
        <f t="shared" si="92"/>
        <v>0.12968258149469183</v>
      </c>
      <c r="T100" s="2">
        <f t="shared" si="93"/>
        <v>0.51</v>
      </c>
      <c r="U100" s="14">
        <f t="shared" si="94"/>
        <v>6.6138116562292834E-2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5.0277642143531295E-2</v>
      </c>
      <c r="AK100" s="9">
        <f t="shared" si="96"/>
        <v>10.4025</v>
      </c>
      <c r="AL100" s="1">
        <f t="shared" si="97"/>
        <v>0.45</v>
      </c>
      <c r="AM100" s="17">
        <f t="shared" si="98"/>
        <v>1050250</v>
      </c>
      <c r="AN100" s="1">
        <f t="shared" si="99"/>
        <v>5492945843.1108799</v>
      </c>
      <c r="AO100" s="1">
        <f>SUM(AN89:AN100)</f>
        <v>91454029136.109528</v>
      </c>
    </row>
    <row r="101" spans="1:50" x14ac:dyDescent="0.15">
      <c r="C101" s="7">
        <v>12</v>
      </c>
      <c r="D101" s="7">
        <f t="shared" si="100"/>
        <v>9.4899506819354897</v>
      </c>
      <c r="E101" s="10">
        <f t="shared" si="101"/>
        <v>9.9706250774999994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6.3364331526774196</v>
      </c>
      <c r="E105" s="7"/>
      <c r="F105" s="7"/>
      <c r="G105" s="1">
        <v>1</v>
      </c>
      <c r="H105" s="9">
        <f t="shared" ref="H105:H116" si="103">E106</f>
        <v>6.3364331526774196</v>
      </c>
      <c r="I105" s="9">
        <f t="shared" ref="I105:I116" si="104">H105+273.15</f>
        <v>279.48643315267742</v>
      </c>
      <c r="J105" s="9">
        <f t="shared" ref="J105:J116" si="105">EXP(($C$15*(I105-$C$13))/($C$16*I105*$C$13))</f>
        <v>3.9100972265290655E-2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2.5333137066995054E-2</v>
      </c>
      <c r="Q105" s="12">
        <f t="shared" ref="Q105:Q116" si="109">P105*$B$107</f>
        <v>7.599941120098516E-3</v>
      </c>
      <c r="R105" s="9">
        <f t="shared" ref="R105:R116" si="110">L105*$B$107</f>
        <v>0.19436706250000002</v>
      </c>
      <c r="S105" s="13">
        <f t="shared" ref="S105:S116" si="111">Q105/R105</f>
        <v>3.9100972265290655E-2</v>
      </c>
      <c r="T105" s="2">
        <f t="shared" ref="T105:T116" si="112">$B$106/100</f>
        <v>0.01</v>
      </c>
      <c r="U105" s="14">
        <f t="shared" ref="U105:U116" si="113">S105*T105</f>
        <v>3.9100972265290659E-4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5.8810097226529067E-3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11415.083333333334</v>
      </c>
      <c r="AX105" s="1">
        <f t="shared" ref="AX105:AX116" si="120">AW105*10000*AV105*0.67*AU105*AT105</f>
        <v>8742355.3963186424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4.20059542248387</v>
      </c>
      <c r="E106" s="10">
        <f t="shared" ref="E106:E117" si="122">D105</f>
        <v>6.3364331526774196</v>
      </c>
      <c r="F106" s="7" t="s">
        <v>83</v>
      </c>
      <c r="G106" s="1">
        <v>2</v>
      </c>
      <c r="H106" s="9">
        <f t="shared" si="103"/>
        <v>4.20059542248387</v>
      </c>
      <c r="I106" s="9">
        <f t="shared" si="104"/>
        <v>277.35059542248382</v>
      </c>
      <c r="J106" s="9">
        <f t="shared" si="105"/>
        <v>2.9900155945985482E-2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1.2704472795996717</v>
      </c>
      <c r="P106" s="9">
        <f t="shared" si="108"/>
        <v>3.7986571781183205E-2</v>
      </c>
      <c r="Q106" s="12">
        <f t="shared" si="109"/>
        <v>1.1395971534354961E-2</v>
      </c>
      <c r="R106" s="9">
        <f t="shared" si="110"/>
        <v>0.19436706250000002</v>
      </c>
      <c r="S106" s="13">
        <f t="shared" si="111"/>
        <v>5.8631186723599113E-2</v>
      </c>
      <c r="T106" s="2">
        <f t="shared" si="112"/>
        <v>0.01</v>
      </c>
      <c r="U106" s="14">
        <f t="shared" si="113"/>
        <v>5.8631186723599119E-4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6.0763118672359914E-3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11415.083333333334</v>
      </c>
      <c r="AX106" s="1">
        <f t="shared" si="120"/>
        <v>9032679.8198664971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3.5056049607142898</v>
      </c>
      <c r="E107" s="10">
        <f t="shared" si="122"/>
        <v>4.20059542248387</v>
      </c>
      <c r="F107" s="7" t="s">
        <v>83</v>
      </c>
      <c r="G107" s="1">
        <v>3</v>
      </c>
      <c r="H107" s="9">
        <f t="shared" si="103"/>
        <v>3.5056049607142898</v>
      </c>
      <c r="I107" s="9">
        <f t="shared" si="104"/>
        <v>276.65560496071424</v>
      </c>
      <c r="J107" s="9">
        <f t="shared" si="105"/>
        <v>2.7376153860072843E-2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1.8803509161518221</v>
      </c>
      <c r="P107" s="9">
        <f t="shared" si="108"/>
        <v>5.147677599150121E-2</v>
      </c>
      <c r="Q107" s="12">
        <f t="shared" si="109"/>
        <v>1.5443032797450362E-2</v>
      </c>
      <c r="R107" s="9">
        <f t="shared" si="110"/>
        <v>0.19436706250000002</v>
      </c>
      <c r="S107" s="13">
        <f t="shared" si="111"/>
        <v>7.9452930958661572E-2</v>
      </c>
      <c r="T107" s="2">
        <f t="shared" si="112"/>
        <v>0.01</v>
      </c>
      <c r="U107" s="14">
        <f t="shared" si="113"/>
        <v>7.9452930958661577E-4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6.2845293095866155E-3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11415.083333333334</v>
      </c>
      <c r="AX107" s="1">
        <f t="shared" si="120"/>
        <v>9342203.3484078702</v>
      </c>
    </row>
    <row r="108" spans="1:50" x14ac:dyDescent="0.15">
      <c r="C108" s="7">
        <v>3</v>
      </c>
      <c r="D108" s="7">
        <f t="shared" si="121"/>
        <v>6.0671412965483897</v>
      </c>
      <c r="E108" s="10">
        <f t="shared" si="122"/>
        <v>3.5056049607142898</v>
      </c>
      <c r="F108" s="7" t="s">
        <v>83</v>
      </c>
      <c r="G108" s="1">
        <v>4</v>
      </c>
      <c r="H108" s="9">
        <f t="shared" si="103"/>
        <v>6.0671412965483897</v>
      </c>
      <c r="I108" s="9">
        <f t="shared" si="104"/>
        <v>279.21714129654839</v>
      </c>
      <c r="J108" s="9">
        <f t="shared" si="105"/>
        <v>3.7809015243183239E-2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2.4767643484936541</v>
      </c>
      <c r="P108" s="9">
        <f t="shared" si="108"/>
        <v>9.3644021005969372E-2</v>
      </c>
      <c r="Q108" s="12">
        <f t="shared" si="109"/>
        <v>2.809320630179081E-2</v>
      </c>
      <c r="R108" s="9">
        <f t="shared" si="110"/>
        <v>0.19436706250000002</v>
      </c>
      <c r="S108" s="13">
        <f t="shared" si="111"/>
        <v>0.1445368672060412</v>
      </c>
      <c r="T108" s="2">
        <f t="shared" si="112"/>
        <v>0.01</v>
      </c>
      <c r="U108" s="14">
        <f t="shared" si="113"/>
        <v>1.4453686720604119E-3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6.9353686720604124E-3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11415.083333333334</v>
      </c>
      <c r="AX108" s="1">
        <f t="shared" si="120"/>
        <v>10309702.006120121</v>
      </c>
    </row>
    <row r="109" spans="1:50" x14ac:dyDescent="0.15">
      <c r="C109" s="7">
        <v>4</v>
      </c>
      <c r="D109" s="7">
        <f t="shared" si="121"/>
        <v>8.5426649058000006</v>
      </c>
      <c r="E109" s="10">
        <f t="shared" si="122"/>
        <v>6.0671412965483897</v>
      </c>
      <c r="F109" s="7" t="s">
        <v>83</v>
      </c>
      <c r="G109" s="1">
        <v>5</v>
      </c>
      <c r="H109" s="9">
        <f t="shared" si="103"/>
        <v>8.5426649058000006</v>
      </c>
      <c r="I109" s="9">
        <f t="shared" si="104"/>
        <v>281.69266490579997</v>
      </c>
      <c r="J109" s="9">
        <f t="shared" si="105"/>
        <v>5.1367286575811556E-2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2.2639643111133005</v>
      </c>
      <c r="O109" s="9">
        <f t="shared" si="123"/>
        <v>0.76704622470771788</v>
      </c>
      <c r="P109" s="9">
        <f t="shared" si="108"/>
        <v>3.9401083241455692E-2</v>
      </c>
      <c r="Q109" s="12">
        <f t="shared" si="109"/>
        <v>1.1820324972436708E-2</v>
      </c>
      <c r="R109" s="9">
        <f t="shared" si="110"/>
        <v>0.19436706250000002</v>
      </c>
      <c r="S109" s="13">
        <f t="shared" si="111"/>
        <v>6.0814444692431913E-2</v>
      </c>
      <c r="T109" s="2">
        <f t="shared" si="112"/>
        <v>0.01</v>
      </c>
      <c r="U109" s="14">
        <f t="shared" si="113"/>
        <v>6.0814444692431919E-4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6.0981444469243194E-3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11415.083333333334</v>
      </c>
      <c r="AX109" s="1">
        <f t="shared" si="120"/>
        <v>9065134.8199183773</v>
      </c>
    </row>
    <row r="110" spans="1:50" x14ac:dyDescent="0.15">
      <c r="C110" s="7">
        <v>5</v>
      </c>
      <c r="D110" s="7">
        <f t="shared" si="121"/>
        <v>11.872031998322599</v>
      </c>
      <c r="E110" s="10">
        <f t="shared" si="122"/>
        <v>8.5426649058000006</v>
      </c>
      <c r="F110" s="7" t="s">
        <v>85</v>
      </c>
      <c r="G110" s="1">
        <v>6</v>
      </c>
      <c r="H110" s="9">
        <f t="shared" si="103"/>
        <v>11.872031998322599</v>
      </c>
      <c r="I110" s="9">
        <f t="shared" si="104"/>
        <v>285.02203199832257</v>
      </c>
      <c r="J110" s="9">
        <f t="shared" si="105"/>
        <v>7.6919674882333117E-2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1.3755353497995957</v>
      </c>
      <c r="P110" s="9">
        <f t="shared" si="108"/>
        <v>0.10580573189574126</v>
      </c>
      <c r="Q110" s="12">
        <f t="shared" si="109"/>
        <v>3.1741719568722376E-2</v>
      </c>
      <c r="R110" s="9">
        <f t="shared" si="110"/>
        <v>0.19436706250000002</v>
      </c>
      <c r="S110" s="13">
        <f t="shared" si="111"/>
        <v>0.1633081200099033</v>
      </c>
      <c r="T110" s="2">
        <f t="shared" si="112"/>
        <v>0.01</v>
      </c>
      <c r="U110" s="14">
        <f t="shared" si="113"/>
        <v>1.633081200099033E-3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7.1230812000990336E-3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11415.083333333334</v>
      </c>
      <c r="AX110" s="1">
        <f t="shared" si="120"/>
        <v>10588744.162118254</v>
      </c>
    </row>
    <row r="111" spans="1:50" x14ac:dyDescent="0.15">
      <c r="C111" s="7">
        <v>6</v>
      </c>
      <c r="D111" s="7">
        <f t="shared" si="121"/>
        <v>15.102359257</v>
      </c>
      <c r="E111" s="10">
        <f t="shared" si="122"/>
        <v>11.872031998322599</v>
      </c>
      <c r="F111" s="7" t="s">
        <v>83</v>
      </c>
      <c r="G111" s="1">
        <v>7</v>
      </c>
      <c r="H111" s="9">
        <f t="shared" si="103"/>
        <v>15.102359257</v>
      </c>
      <c r="I111" s="9">
        <f t="shared" si="104"/>
        <v>288.25235925699997</v>
      </c>
      <c r="J111" s="9">
        <f t="shared" si="105"/>
        <v>0.11279771929859951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1.917619826237188</v>
      </c>
      <c r="P111" s="9">
        <f t="shared" si="108"/>
        <v>0.21630314288133148</v>
      </c>
      <c r="Q111" s="12">
        <f t="shared" si="109"/>
        <v>6.4890942864399448E-2</v>
      </c>
      <c r="R111" s="9">
        <f t="shared" si="110"/>
        <v>0.19436706250000002</v>
      </c>
      <c r="S111" s="13">
        <f t="shared" si="111"/>
        <v>0.33385771246298196</v>
      </c>
      <c r="T111" s="2">
        <f t="shared" si="112"/>
        <v>0.01</v>
      </c>
      <c r="U111" s="14">
        <f t="shared" si="113"/>
        <v>3.3385771246298196E-3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1.328857712462982E-2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11415.083333333334</v>
      </c>
      <c r="AX111" s="1">
        <f t="shared" si="120"/>
        <v>19753999.638432574</v>
      </c>
    </row>
    <row r="112" spans="1:50" x14ac:dyDescent="0.15">
      <c r="C112" s="7">
        <v>7</v>
      </c>
      <c r="D112" s="7">
        <f t="shared" si="121"/>
        <v>18.015448034838698</v>
      </c>
      <c r="E112" s="10">
        <f t="shared" si="122"/>
        <v>15.102359257</v>
      </c>
      <c r="F112" s="7" t="s">
        <v>83</v>
      </c>
      <c r="G112" s="1">
        <v>8</v>
      </c>
      <c r="H112" s="9">
        <f t="shared" si="103"/>
        <v>18.015448034838698</v>
      </c>
      <c r="I112" s="9">
        <f t="shared" si="104"/>
        <v>291.16544803483868</v>
      </c>
      <c r="J112" s="9">
        <f t="shared" si="105"/>
        <v>0.15815087565006528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2.3492068916891897</v>
      </c>
      <c r="P112" s="9">
        <f t="shared" si="108"/>
        <v>0.37152912700381341</v>
      </c>
      <c r="Q112" s="12">
        <f t="shared" si="109"/>
        <v>0.11145873810114403</v>
      </c>
      <c r="R112" s="9">
        <f t="shared" si="110"/>
        <v>0.19436706250000002</v>
      </c>
      <c r="S112" s="13">
        <f t="shared" si="111"/>
        <v>0.5734445778391285</v>
      </c>
      <c r="T112" s="2">
        <f t="shared" si="112"/>
        <v>0.01</v>
      </c>
      <c r="U112" s="14">
        <f t="shared" si="113"/>
        <v>5.7344457783912849E-3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1.5684445778391284E-2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11415.083333333334</v>
      </c>
      <c r="AX112" s="1">
        <f t="shared" si="120"/>
        <v>23315553.902388755</v>
      </c>
    </row>
    <row r="113" spans="1:53" x14ac:dyDescent="0.15">
      <c r="C113" s="7">
        <v>8</v>
      </c>
      <c r="D113" s="7">
        <f t="shared" si="121"/>
        <v>18.4180932748387</v>
      </c>
      <c r="E113" s="10">
        <f t="shared" si="122"/>
        <v>18.015448034838698</v>
      </c>
      <c r="F113" s="7" t="s">
        <v>83</v>
      </c>
      <c r="G113" s="1">
        <v>9</v>
      </c>
      <c r="H113" s="9">
        <f t="shared" si="103"/>
        <v>18.4180932748387</v>
      </c>
      <c r="I113" s="9">
        <f t="shared" si="104"/>
        <v>291.5680932748387</v>
      </c>
      <c r="J113" s="9">
        <f t="shared" si="105"/>
        <v>0.16562562539175812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2.6255679730187098</v>
      </c>
      <c r="P113" s="9">
        <f t="shared" si="108"/>
        <v>0.43486133753979456</v>
      </c>
      <c r="Q113" s="12">
        <f t="shared" si="109"/>
        <v>0.13045840126193836</v>
      </c>
      <c r="R113" s="9">
        <f t="shared" si="110"/>
        <v>0.19436706250000002</v>
      </c>
      <c r="S113" s="13">
        <f t="shared" si="111"/>
        <v>0.67119603282546059</v>
      </c>
      <c r="T113" s="2">
        <f t="shared" si="112"/>
        <v>0.01</v>
      </c>
      <c r="U113" s="14">
        <f t="shared" si="113"/>
        <v>6.7119603282546061E-3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1.6661960328254607E-2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11415.083333333334</v>
      </c>
      <c r="AX113" s="1">
        <f t="shared" si="120"/>
        <v>24768668.248903155</v>
      </c>
    </row>
    <row r="114" spans="1:53" x14ac:dyDescent="0.15">
      <c r="C114" s="7">
        <v>9</v>
      </c>
      <c r="D114" s="7">
        <f t="shared" si="121"/>
        <v>13.768721210666699</v>
      </c>
      <c r="E114" s="10">
        <f t="shared" si="122"/>
        <v>18.4180932748387</v>
      </c>
      <c r="F114" s="7" t="s">
        <v>83</v>
      </c>
      <c r="G114" s="1">
        <v>10</v>
      </c>
      <c r="H114" s="9">
        <f t="shared" si="103"/>
        <v>13.768721210666699</v>
      </c>
      <c r="I114" s="9">
        <f t="shared" si="104"/>
        <v>286.91872121066666</v>
      </c>
      <c r="J114" s="9">
        <f t="shared" si="105"/>
        <v>9.6407890181561443E-2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2.8385968438122489</v>
      </c>
      <c r="P114" s="9">
        <f t="shared" si="108"/>
        <v>0.27366313278797821</v>
      </c>
      <c r="Q114" s="12">
        <f t="shared" si="109"/>
        <v>8.2098939836393464E-2</v>
      </c>
      <c r="R114" s="9">
        <f t="shared" si="110"/>
        <v>0.19436706250000002</v>
      </c>
      <c r="S114" s="13">
        <f t="shared" si="111"/>
        <v>0.42239121577707361</v>
      </c>
      <c r="T114" s="2">
        <f t="shared" si="112"/>
        <v>0.01</v>
      </c>
      <c r="U114" s="14">
        <f t="shared" si="113"/>
        <v>4.2239121577707364E-3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1.4173912157770738E-2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11415.083333333334</v>
      </c>
      <c r="AX114" s="1">
        <f t="shared" si="120"/>
        <v>21070085.458647475</v>
      </c>
    </row>
    <row r="115" spans="1:53" x14ac:dyDescent="0.15">
      <c r="C115" s="7">
        <v>10</v>
      </c>
      <c r="D115" s="7">
        <f t="shared" si="121"/>
        <v>10.4063637666774</v>
      </c>
      <c r="E115" s="10">
        <f t="shared" si="122"/>
        <v>13.768721210666699</v>
      </c>
      <c r="F115" s="7" t="s">
        <v>83</v>
      </c>
      <c r="G115" s="1">
        <v>11</v>
      </c>
      <c r="H115" s="9">
        <f t="shared" si="103"/>
        <v>10.4063637666774</v>
      </c>
      <c r="I115" s="9">
        <f t="shared" si="104"/>
        <v>283.55636376667735</v>
      </c>
      <c r="J115" s="9">
        <f t="shared" si="105"/>
        <v>6.4469027041956742E-2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2.436687025473057</v>
      </c>
      <c r="O115" s="9">
        <f t="shared" si="123"/>
        <v>0.77613689388454699</v>
      </c>
      <c r="P115" s="9">
        <f t="shared" si="108"/>
        <v>5.003679040010317E-2</v>
      </c>
      <c r="Q115" s="12">
        <f t="shared" si="109"/>
        <v>1.501103712003095E-2</v>
      </c>
      <c r="R115" s="9">
        <f t="shared" si="110"/>
        <v>0.19436706250000002</v>
      </c>
      <c r="S115" s="13">
        <f t="shared" si="111"/>
        <v>7.7230354397268053E-2</v>
      </c>
      <c r="T115" s="2">
        <f t="shared" si="112"/>
        <v>0.01</v>
      </c>
      <c r="U115" s="14">
        <f t="shared" si="113"/>
        <v>7.7230354397268049E-4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6.2623035439726806E-3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11415.083333333334</v>
      </c>
      <c r="AX115" s="1">
        <f t="shared" si="120"/>
        <v>9309163.8618034087</v>
      </c>
    </row>
    <row r="116" spans="1:53" x14ac:dyDescent="0.15">
      <c r="C116" s="7">
        <v>11</v>
      </c>
      <c r="D116" s="7">
        <f t="shared" si="121"/>
        <v>9.9706250774999994</v>
      </c>
      <c r="E116" s="10">
        <f t="shared" si="122"/>
        <v>10.4063637666774</v>
      </c>
      <c r="F116" s="7" t="s">
        <v>85</v>
      </c>
      <c r="G116" s="1">
        <v>12</v>
      </c>
      <c r="H116" s="9">
        <f t="shared" si="103"/>
        <v>9.9706250774999994</v>
      </c>
      <c r="I116" s="9">
        <f t="shared" si="104"/>
        <v>283.12062507749999</v>
      </c>
      <c r="J116" s="9">
        <f t="shared" si="105"/>
        <v>6.1150412793407931E-2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1.3739903118177774</v>
      </c>
      <c r="P116" s="9">
        <f t="shared" si="108"/>
        <v>8.4020074741800371E-2</v>
      </c>
      <c r="Q116" s="12">
        <f t="shared" si="109"/>
        <v>2.5206022422540112E-2</v>
      </c>
      <c r="R116" s="9">
        <f t="shared" si="110"/>
        <v>0.19436706250000002</v>
      </c>
      <c r="S116" s="13">
        <f t="shared" si="111"/>
        <v>0.12968258149469183</v>
      </c>
      <c r="T116" s="2">
        <f t="shared" si="112"/>
        <v>0.01</v>
      </c>
      <c r="U116" s="14">
        <f t="shared" si="113"/>
        <v>1.2968258149469185E-3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6.7868258149469188E-3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11415.083333333334</v>
      </c>
      <c r="AX116" s="1">
        <f t="shared" si="120"/>
        <v>10088887.127432087</v>
      </c>
      <c r="AY116" s="1">
        <f>SUM(AX105:AX116)</f>
        <v>165387177.7903572</v>
      </c>
    </row>
    <row r="117" spans="1:53" x14ac:dyDescent="0.15">
      <c r="C117" s="7">
        <v>12</v>
      </c>
      <c r="D117" s="7">
        <f t="shared" si="121"/>
        <v>9.4899506819354897</v>
      </c>
      <c r="E117" s="10">
        <f t="shared" si="122"/>
        <v>9.9706250774999994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6.3364331526774196</v>
      </c>
      <c r="E121" s="7"/>
      <c r="F121" s="7"/>
      <c r="G121" s="1">
        <v>1</v>
      </c>
      <c r="H121" s="9">
        <f t="shared" ref="H121:H132" si="124">E122</f>
        <v>6.3364331526774196</v>
      </c>
      <c r="I121" s="9">
        <f t="shared" ref="I121:I132" si="125">H121+273.15</f>
        <v>279.48643315267742</v>
      </c>
      <c r="J121" s="9">
        <f t="shared" ref="J121:J132" si="126">EXP(($C$15*(I121-$C$13))/($C$16*I121*$C$13))</f>
        <v>3.9100972265290655E-2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1.113204680392825E-2</v>
      </c>
      <c r="Q121" s="12">
        <f t="shared" ref="Q121:Q132" si="130">P121*$B$123</f>
        <v>3.6735754452963225E-3</v>
      </c>
      <c r="R121" s="9">
        <f t="shared" ref="R121:R132" si="131">L121*$B$123</f>
        <v>9.3951000000000007E-2</v>
      </c>
      <c r="S121" s="13">
        <f t="shared" ref="S121:S132" si="132">Q121/R121</f>
        <v>3.9100972265290655E-2</v>
      </c>
      <c r="T121" s="2">
        <f t="shared" ref="T121:T132" si="133">$B$122/100</f>
        <v>0.01</v>
      </c>
      <c r="U121" s="14">
        <f t="shared" ref="U121:U132" si="134">S121*T121</f>
        <v>3.9100972265290659E-4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5.8810097226529067E-3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4.20059542248387</v>
      </c>
      <c r="E122" s="10">
        <f t="shared" ref="E122:E133" si="145">D121</f>
        <v>6.3364331526774196</v>
      </c>
      <c r="F122" s="7" t="s">
        <v>83</v>
      </c>
      <c r="G122" s="1">
        <v>2</v>
      </c>
      <c r="H122" s="9">
        <f t="shared" si="124"/>
        <v>4.20059542248387</v>
      </c>
      <c r="I122" s="9">
        <f t="shared" si="125"/>
        <v>277.35059542248382</v>
      </c>
      <c r="J122" s="9">
        <f t="shared" si="126"/>
        <v>2.9900155945985482E-2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0.55826795319607181</v>
      </c>
      <c r="P122" s="9">
        <f t="shared" si="129"/>
        <v>1.6692298860208673E-2</v>
      </c>
      <c r="Q122" s="12">
        <f t="shared" si="130"/>
        <v>5.5084586238688619E-3</v>
      </c>
      <c r="R122" s="9">
        <f t="shared" si="131"/>
        <v>9.3951000000000007E-2</v>
      </c>
      <c r="S122" s="13">
        <f t="shared" si="132"/>
        <v>5.8631186723599127E-2</v>
      </c>
      <c r="T122" s="2">
        <f t="shared" si="133"/>
        <v>0.01</v>
      </c>
      <c r="U122" s="14">
        <f t="shared" si="134"/>
        <v>5.863118672359913E-4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6.0763118672359914E-3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3.5056049607142898</v>
      </c>
      <c r="E123" s="10">
        <f t="shared" si="145"/>
        <v>4.20059542248387</v>
      </c>
      <c r="F123" s="7" t="s">
        <v>83</v>
      </c>
      <c r="G123" s="1">
        <v>3</v>
      </c>
      <c r="H123" s="9">
        <f t="shared" si="124"/>
        <v>3.5056049607142898</v>
      </c>
      <c r="I123" s="9">
        <f t="shared" si="125"/>
        <v>276.65560496071424</v>
      </c>
      <c r="J123" s="9">
        <f t="shared" si="126"/>
        <v>2.7376153860072843E-2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0.82627565433586325</v>
      </c>
      <c r="P123" s="9">
        <f t="shared" si="129"/>
        <v>2.2620249443930956E-2</v>
      </c>
      <c r="Q123" s="12">
        <f t="shared" si="130"/>
        <v>7.4646823164972158E-3</v>
      </c>
      <c r="R123" s="9">
        <f t="shared" si="131"/>
        <v>9.3951000000000007E-2</v>
      </c>
      <c r="S123" s="13">
        <f t="shared" si="132"/>
        <v>7.9452930958661599E-2</v>
      </c>
      <c r="T123" s="2">
        <f t="shared" si="133"/>
        <v>0.01</v>
      </c>
      <c r="U123" s="14">
        <f t="shared" si="134"/>
        <v>7.9452930958661598E-4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6.2845293095866164E-3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6.0671412965483897</v>
      </c>
      <c r="E124" s="10">
        <f t="shared" si="145"/>
        <v>3.5056049607142898</v>
      </c>
      <c r="F124" s="7" t="s">
        <v>83</v>
      </c>
      <c r="G124" s="1">
        <v>4</v>
      </c>
      <c r="H124" s="9">
        <f t="shared" si="124"/>
        <v>6.0671412965483897</v>
      </c>
      <c r="I124" s="9">
        <f t="shared" si="125"/>
        <v>279.21714129654839</v>
      </c>
      <c r="J124" s="9">
        <f t="shared" si="126"/>
        <v>3.7809015243183239E-2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1.0883554048919324</v>
      </c>
      <c r="P124" s="9">
        <f t="shared" si="129"/>
        <v>4.1149646093559936E-2</v>
      </c>
      <c r="Q124" s="12">
        <f t="shared" si="130"/>
        <v>1.357938321087478E-2</v>
      </c>
      <c r="R124" s="9">
        <f t="shared" si="131"/>
        <v>9.3951000000000007E-2</v>
      </c>
      <c r="S124" s="13">
        <f t="shared" si="132"/>
        <v>0.14453686720604123</v>
      </c>
      <c r="T124" s="2">
        <f t="shared" si="133"/>
        <v>0.01</v>
      </c>
      <c r="U124" s="14">
        <f t="shared" si="134"/>
        <v>1.4453686720604124E-3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6.9353686720604124E-3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8.5426649058000006</v>
      </c>
      <c r="E125" s="10">
        <f t="shared" si="145"/>
        <v>6.0671412965483897</v>
      </c>
      <c r="F125" s="7" t="s">
        <v>83</v>
      </c>
      <c r="G125" s="1">
        <v>5</v>
      </c>
      <c r="H125" s="9">
        <f t="shared" si="124"/>
        <v>8.5426649058000006</v>
      </c>
      <c r="I125" s="9">
        <f t="shared" si="125"/>
        <v>281.69266490579997</v>
      </c>
      <c r="J125" s="9">
        <f t="shared" si="126"/>
        <v>5.1367286575811556E-2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0.99484547085845387</v>
      </c>
      <c r="O125" s="9">
        <f t="shared" si="146"/>
        <v>0.3370602879399186</v>
      </c>
      <c r="P125" s="9">
        <f t="shared" si="129"/>
        <v>1.7313872403935358E-2</v>
      </c>
      <c r="Q125" s="12">
        <f t="shared" si="130"/>
        <v>5.7135778932986686E-3</v>
      </c>
      <c r="R125" s="9">
        <f t="shared" si="131"/>
        <v>9.3951000000000007E-2</v>
      </c>
      <c r="S125" s="13">
        <f t="shared" si="132"/>
        <v>6.0814444692431885E-2</v>
      </c>
      <c r="T125" s="2">
        <f t="shared" si="133"/>
        <v>0.01</v>
      </c>
      <c r="U125" s="14">
        <f t="shared" si="134"/>
        <v>6.0814444692431887E-4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6.0981444469243194E-3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11.872031998322599</v>
      </c>
      <c r="E126" s="10">
        <f t="shared" si="145"/>
        <v>8.5426649058000006</v>
      </c>
      <c r="F126" s="7" t="s">
        <v>85</v>
      </c>
      <c r="G126" s="1">
        <v>6</v>
      </c>
      <c r="H126" s="9">
        <f t="shared" si="124"/>
        <v>11.872031998322599</v>
      </c>
      <c r="I126" s="9">
        <f t="shared" si="125"/>
        <v>285.02203199832257</v>
      </c>
      <c r="J126" s="9">
        <f t="shared" si="126"/>
        <v>7.6919674882333117E-2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0.60444641553598333</v>
      </c>
      <c r="P126" s="9">
        <f t="shared" si="129"/>
        <v>4.649382176681946E-2</v>
      </c>
      <c r="Q126" s="12">
        <f t="shared" si="130"/>
        <v>1.5342961183050422E-2</v>
      </c>
      <c r="R126" s="9">
        <f t="shared" si="131"/>
        <v>9.3951000000000007E-2</v>
      </c>
      <c r="S126" s="13">
        <f t="shared" si="132"/>
        <v>0.16330812000990327</v>
      </c>
      <c r="T126" s="2">
        <f t="shared" si="133"/>
        <v>0.01</v>
      </c>
      <c r="U126" s="14">
        <f t="shared" si="134"/>
        <v>1.6330812000990328E-3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7.1230812000990327E-3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15.102359257</v>
      </c>
      <c r="E127" s="10">
        <f t="shared" si="145"/>
        <v>11.872031998322599</v>
      </c>
      <c r="F127" s="7" t="s">
        <v>83</v>
      </c>
      <c r="G127" s="1">
        <v>7</v>
      </c>
      <c r="H127" s="9">
        <f t="shared" si="124"/>
        <v>15.102359257</v>
      </c>
      <c r="I127" s="9">
        <f t="shared" si="125"/>
        <v>288.25235925699997</v>
      </c>
      <c r="J127" s="9">
        <f t="shared" si="126"/>
        <v>0.11279771929859951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0.8426525937691639</v>
      </c>
      <c r="P127" s="9">
        <f t="shared" si="129"/>
        <v>9.5049290738210959E-2</v>
      </c>
      <c r="Q127" s="12">
        <f t="shared" si="130"/>
        <v>3.1366265943609618E-2</v>
      </c>
      <c r="R127" s="9">
        <f t="shared" si="131"/>
        <v>9.3951000000000007E-2</v>
      </c>
      <c r="S127" s="13">
        <f t="shared" si="132"/>
        <v>0.33385771246298196</v>
      </c>
      <c r="T127" s="2">
        <f t="shared" si="133"/>
        <v>0.01</v>
      </c>
      <c r="U127" s="14">
        <f t="shared" si="134"/>
        <v>3.3385771246298196E-3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1.328857712462982E-2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18.015448034838698</v>
      </c>
      <c r="E128" s="10">
        <f t="shared" si="145"/>
        <v>15.102359257</v>
      </c>
      <c r="F128" s="7" t="s">
        <v>83</v>
      </c>
      <c r="G128" s="1">
        <v>8</v>
      </c>
      <c r="H128" s="9">
        <f t="shared" si="124"/>
        <v>18.015448034838698</v>
      </c>
      <c r="I128" s="9">
        <f t="shared" si="125"/>
        <v>291.16544803483868</v>
      </c>
      <c r="J128" s="9">
        <f t="shared" si="126"/>
        <v>0.15815087565006528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1.032303303030953</v>
      </c>
      <c r="P128" s="9">
        <f t="shared" si="129"/>
        <v>0.16325967131079991</v>
      </c>
      <c r="Q128" s="12">
        <f t="shared" si="130"/>
        <v>5.3875691532563975E-2</v>
      </c>
      <c r="R128" s="9">
        <f t="shared" si="131"/>
        <v>9.3951000000000007E-2</v>
      </c>
      <c r="S128" s="13">
        <f t="shared" si="132"/>
        <v>0.57344457783912861</v>
      </c>
      <c r="T128" s="2">
        <f t="shared" si="133"/>
        <v>0.01</v>
      </c>
      <c r="U128" s="14">
        <f t="shared" si="134"/>
        <v>5.7344457783912858E-3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1.5684445778391287E-2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18.4180932748387</v>
      </c>
      <c r="E129" s="10">
        <f t="shared" si="145"/>
        <v>18.015448034838698</v>
      </c>
      <c r="F129" s="7" t="s">
        <v>83</v>
      </c>
      <c r="G129" s="1">
        <v>9</v>
      </c>
      <c r="H129" s="9">
        <f t="shared" si="124"/>
        <v>18.4180932748387</v>
      </c>
      <c r="I129" s="9">
        <f t="shared" si="125"/>
        <v>291.5680932748387</v>
      </c>
      <c r="J129" s="9">
        <f t="shared" si="126"/>
        <v>0.16562562539175812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1.153743631720153</v>
      </c>
      <c r="P129" s="9">
        <f t="shared" si="129"/>
        <v>0.19108951054540863</v>
      </c>
      <c r="Q129" s="12">
        <f t="shared" si="130"/>
        <v>6.3059538479984856E-2</v>
      </c>
      <c r="R129" s="9">
        <f t="shared" si="131"/>
        <v>9.3951000000000007E-2</v>
      </c>
      <c r="S129" s="13">
        <f t="shared" si="132"/>
        <v>0.67119603282546059</v>
      </c>
      <c r="T129" s="2">
        <f t="shared" si="133"/>
        <v>0.01</v>
      </c>
      <c r="U129" s="14">
        <f t="shared" si="134"/>
        <v>6.7119603282546061E-3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1.6661960328254607E-2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13.768721210666699</v>
      </c>
      <c r="E130" s="10">
        <f t="shared" si="145"/>
        <v>18.4180932748387</v>
      </c>
      <c r="F130" s="7" t="s">
        <v>83</v>
      </c>
      <c r="G130" s="1">
        <v>10</v>
      </c>
      <c r="H130" s="9">
        <f t="shared" si="124"/>
        <v>13.768721210666699</v>
      </c>
      <c r="I130" s="9">
        <f t="shared" si="125"/>
        <v>286.91872121066666</v>
      </c>
      <c r="J130" s="9">
        <f t="shared" si="126"/>
        <v>9.6407890181561443E-2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1.2473541211747443</v>
      </c>
      <c r="P130" s="9">
        <f t="shared" si="129"/>
        <v>0.12025477913173284</v>
      </c>
      <c r="Q130" s="12">
        <f t="shared" si="130"/>
        <v>3.9684077113471841E-2</v>
      </c>
      <c r="R130" s="9">
        <f t="shared" si="131"/>
        <v>9.3951000000000007E-2</v>
      </c>
      <c r="S130" s="13">
        <f t="shared" si="132"/>
        <v>0.42239121577707356</v>
      </c>
      <c r="T130" s="2">
        <f t="shared" si="133"/>
        <v>0.01</v>
      </c>
      <c r="U130" s="14">
        <f t="shared" si="134"/>
        <v>4.2239121577707355E-3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1.4173912157770734E-2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10.4063637666774</v>
      </c>
      <c r="E131" s="10">
        <f t="shared" si="145"/>
        <v>13.768721210666699</v>
      </c>
      <c r="F131" s="7" t="s">
        <v>83</v>
      </c>
      <c r="G131" s="1">
        <v>11</v>
      </c>
      <c r="H131" s="9">
        <f t="shared" si="124"/>
        <v>10.4063637666774</v>
      </c>
      <c r="I131" s="9">
        <f t="shared" si="125"/>
        <v>283.55636376667735</v>
      </c>
      <c r="J131" s="9">
        <f t="shared" si="126"/>
        <v>6.4469027041956742E-2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1.0707443749408609</v>
      </c>
      <c r="O131" s="9">
        <f t="shared" si="146"/>
        <v>0.34105496710215055</v>
      </c>
      <c r="P131" s="9">
        <f t="shared" si="129"/>
        <v>2.1987481896902212E-2</v>
      </c>
      <c r="Q131" s="12">
        <f t="shared" si="130"/>
        <v>7.2558690259777302E-3</v>
      </c>
      <c r="R131" s="9">
        <f t="shared" si="131"/>
        <v>9.3951000000000007E-2</v>
      </c>
      <c r="S131" s="13">
        <f t="shared" si="132"/>
        <v>7.7230354397268039E-2</v>
      </c>
      <c r="T131" s="2">
        <f t="shared" si="133"/>
        <v>0.01</v>
      </c>
      <c r="U131" s="14">
        <f t="shared" si="134"/>
        <v>7.7230354397268039E-4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6.2623035439726806E-3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9.9706250774999994</v>
      </c>
      <c r="E132" s="10">
        <f t="shared" si="145"/>
        <v>10.4063637666774</v>
      </c>
      <c r="F132" s="7" t="s">
        <v>85</v>
      </c>
      <c r="G132" s="1">
        <v>12</v>
      </c>
      <c r="H132" s="9">
        <f t="shared" si="124"/>
        <v>9.9706250774999994</v>
      </c>
      <c r="I132" s="9">
        <f t="shared" si="125"/>
        <v>283.12062507749999</v>
      </c>
      <c r="J132" s="9">
        <f t="shared" si="126"/>
        <v>6.1150412793407931E-2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0.60376748520524826</v>
      </c>
      <c r="P132" s="9">
        <f t="shared" si="129"/>
        <v>3.6920630951538747E-2</v>
      </c>
      <c r="Q132" s="12">
        <f t="shared" si="130"/>
        <v>1.2183808214007786E-2</v>
      </c>
      <c r="R132" s="9">
        <f t="shared" si="131"/>
        <v>9.3951000000000007E-2</v>
      </c>
      <c r="S132" s="13">
        <f t="shared" si="132"/>
        <v>0.12968258149469175</v>
      </c>
      <c r="T132" s="2">
        <f t="shared" si="133"/>
        <v>0.01</v>
      </c>
      <c r="U132" s="14">
        <f t="shared" si="134"/>
        <v>1.2968258149469176E-3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6.7868258149469179E-3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9.4899506819354897</v>
      </c>
      <c r="E133" s="10">
        <f t="shared" si="145"/>
        <v>9.9706250774999994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6.3364331526774196</v>
      </c>
      <c r="E136" s="7"/>
      <c r="F136" s="7"/>
      <c r="G136" s="1">
        <v>1</v>
      </c>
      <c r="H136" s="9">
        <f t="shared" ref="H136:H147" si="147">E137</f>
        <v>6.3364331526774196</v>
      </c>
      <c r="I136" s="9">
        <f t="shared" ref="I136:I147" si="148">H136+273.15</f>
        <v>279.48643315267742</v>
      </c>
      <c r="J136" s="9">
        <f t="shared" ref="J136:J147" si="149">EXP(($C$15*(I136-$C$13))/($C$16*I136*$C$13))</f>
        <v>3.9100972265290655E-2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2.9679511537609986E-2</v>
      </c>
      <c r="Q136" s="12">
        <f t="shared" ref="Q136:Q147" si="153">P136*$B$138</f>
        <v>7.7166729997785967E-3</v>
      </c>
      <c r="R136" s="9">
        <f t="shared" ref="R136:R147" si="154">L136*$B$138</f>
        <v>0.19735245833333334</v>
      </c>
      <c r="S136" s="13">
        <f t="shared" ref="S136:S147" si="155">Q136/R136</f>
        <v>3.9100972265290655E-2</v>
      </c>
      <c r="T136" s="2">
        <f t="shared" ref="T136:T147" si="156">$B$137/100</f>
        <v>0.01</v>
      </c>
      <c r="U136" s="14">
        <f t="shared" ref="U136:U147" si="157">S136*T136</f>
        <v>3.9100972265290659E-4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5.8810097226529067E-3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4.20059542248387</v>
      </c>
      <c r="E137" s="10">
        <f t="shared" ref="E137:E148" si="166">D136</f>
        <v>6.3364331526774196</v>
      </c>
      <c r="F137" s="7" t="s">
        <v>83</v>
      </c>
      <c r="G137" s="1">
        <v>2</v>
      </c>
      <c r="H137" s="9">
        <f t="shared" si="147"/>
        <v>4.20059542248387</v>
      </c>
      <c r="I137" s="9">
        <f t="shared" si="148"/>
        <v>277.35059542248382</v>
      </c>
      <c r="J137" s="9">
        <f t="shared" si="149"/>
        <v>2.9900155945985482E-2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1.4884163217957234</v>
      </c>
      <c r="P137" s="9">
        <f t="shared" si="152"/>
        <v>4.4503880134242238E-2</v>
      </c>
      <c r="Q137" s="12">
        <f t="shared" si="153"/>
        <v>1.1571008834902983E-2</v>
      </c>
      <c r="R137" s="9">
        <f t="shared" si="154"/>
        <v>0.19735245833333334</v>
      </c>
      <c r="S137" s="13">
        <f t="shared" si="155"/>
        <v>5.863118672359912E-2</v>
      </c>
      <c r="T137" s="2">
        <f t="shared" si="156"/>
        <v>0.01</v>
      </c>
      <c r="U137" s="14">
        <f t="shared" si="157"/>
        <v>5.8631186723599119E-4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6.0763118672359914E-3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3.5056049607142898</v>
      </c>
      <c r="E138" s="10">
        <f t="shared" si="166"/>
        <v>4.20059542248387</v>
      </c>
      <c r="F138" s="7" t="s">
        <v>83</v>
      </c>
      <c r="G138" s="1">
        <v>3</v>
      </c>
      <c r="H138" s="9">
        <f t="shared" si="147"/>
        <v>3.5056049607142898</v>
      </c>
      <c r="I138" s="9">
        <f t="shared" si="148"/>
        <v>276.65560496071424</v>
      </c>
      <c r="J138" s="9">
        <f t="shared" si="149"/>
        <v>2.7376153860072843E-2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2.2029603583281481</v>
      </c>
      <c r="P138" s="9">
        <f t="shared" si="152"/>
        <v>6.0308581717232586E-2</v>
      </c>
      <c r="Q138" s="12">
        <f t="shared" si="153"/>
        <v>1.5680231246480474E-2</v>
      </c>
      <c r="R138" s="9">
        <f t="shared" si="154"/>
        <v>0.19735245833333334</v>
      </c>
      <c r="S138" s="13">
        <f t="shared" si="155"/>
        <v>7.9452930958661599E-2</v>
      </c>
      <c r="T138" s="2">
        <f t="shared" si="156"/>
        <v>0.01</v>
      </c>
      <c r="U138" s="14">
        <f t="shared" si="157"/>
        <v>7.9452930958661598E-4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6.2845293095866164E-3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6.0671412965483897</v>
      </c>
      <c r="E139" s="10">
        <f t="shared" si="166"/>
        <v>3.5056049607142898</v>
      </c>
      <c r="F139" s="7" t="s">
        <v>83</v>
      </c>
      <c r="G139" s="1">
        <v>4</v>
      </c>
      <c r="H139" s="9">
        <f t="shared" si="147"/>
        <v>6.0671412965483897</v>
      </c>
      <c r="I139" s="9">
        <f t="shared" si="148"/>
        <v>279.21714129654839</v>
      </c>
      <c r="J139" s="9">
        <f t="shared" si="149"/>
        <v>3.7809015243183239E-2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2.9016996932775823</v>
      </c>
      <c r="P139" s="9">
        <f t="shared" si="152"/>
        <v>0.10971040793427224</v>
      </c>
      <c r="Q139" s="12">
        <f t="shared" si="153"/>
        <v>2.8524706062910785E-2</v>
      </c>
      <c r="R139" s="9">
        <f t="shared" si="154"/>
        <v>0.19735245833333334</v>
      </c>
      <c r="S139" s="13">
        <f t="shared" si="155"/>
        <v>0.14453686720604123</v>
      </c>
      <c r="T139" s="2">
        <f t="shared" si="156"/>
        <v>0.01</v>
      </c>
      <c r="U139" s="14">
        <f t="shared" si="157"/>
        <v>1.4453686720604124E-3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6.9353686720604124E-3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8.5426649058000006</v>
      </c>
      <c r="E140" s="10">
        <f t="shared" si="166"/>
        <v>6.0671412965483897</v>
      </c>
      <c r="F140" s="7" t="s">
        <v>83</v>
      </c>
      <c r="G140" s="1">
        <v>5</v>
      </c>
      <c r="H140" s="9">
        <f t="shared" si="147"/>
        <v>8.5426649058000006</v>
      </c>
      <c r="I140" s="9">
        <f t="shared" si="148"/>
        <v>281.69266490579997</v>
      </c>
      <c r="J140" s="9">
        <f t="shared" si="149"/>
        <v>5.1367286575811556E-2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3.5510372020099767</v>
      </c>
      <c r="P140" s="9">
        <f t="shared" si="152"/>
        <v>0.18240714559701451</v>
      </c>
      <c r="Q140" s="12">
        <f t="shared" si="153"/>
        <v>4.7425857855223776E-2</v>
      </c>
      <c r="R140" s="9">
        <f t="shared" si="154"/>
        <v>0.19735245833333334</v>
      </c>
      <c r="S140" s="13">
        <f t="shared" si="155"/>
        <v>0.24031044890821826</v>
      </c>
      <c r="T140" s="2">
        <f t="shared" si="156"/>
        <v>0.01</v>
      </c>
      <c r="U140" s="14">
        <f t="shared" si="157"/>
        <v>2.4031044890821828E-3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7.8931044890821825E-3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11.872031998322599</v>
      </c>
      <c r="E141" s="10">
        <f t="shared" si="166"/>
        <v>8.5426649058000006</v>
      </c>
      <c r="F141" s="7" t="s">
        <v>85</v>
      </c>
      <c r="G141" s="1">
        <v>6</v>
      </c>
      <c r="H141" s="9">
        <f t="shared" si="147"/>
        <v>11.872031998322599</v>
      </c>
      <c r="I141" s="9">
        <f t="shared" si="148"/>
        <v>285.02203199832257</v>
      </c>
      <c r="J141" s="9">
        <f t="shared" si="149"/>
        <v>7.6919674882333117E-2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4.1276779730796287</v>
      </c>
      <c r="P141" s="9">
        <f t="shared" si="152"/>
        <v>0.31749964770825279</v>
      </c>
      <c r="Q141" s="12">
        <f t="shared" si="153"/>
        <v>8.2549908404145722E-2</v>
      </c>
      <c r="R141" s="9">
        <f t="shared" si="154"/>
        <v>0.19735245833333334</v>
      </c>
      <c r="S141" s="13">
        <f t="shared" si="155"/>
        <v>0.41828669934638879</v>
      </c>
      <c r="T141" s="2">
        <f t="shared" si="156"/>
        <v>0.01</v>
      </c>
      <c r="U141" s="14">
        <f t="shared" si="157"/>
        <v>4.1828669934638879E-3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9.6728669934638897E-3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15.102359257</v>
      </c>
      <c r="E142" s="10">
        <f t="shared" si="166"/>
        <v>11.872031998322599</v>
      </c>
      <c r="F142" s="7" t="s">
        <v>83</v>
      </c>
      <c r="G142" s="1">
        <v>7</v>
      </c>
      <c r="H142" s="9">
        <f t="shared" si="147"/>
        <v>15.102359257</v>
      </c>
      <c r="I142" s="9">
        <f t="shared" si="148"/>
        <v>288.25235925699997</v>
      </c>
      <c r="J142" s="9">
        <f t="shared" si="149"/>
        <v>0.11279771929859951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4.5692262420380425</v>
      </c>
      <c r="P142" s="9">
        <f t="shared" si="152"/>
        <v>0.51539829906120183</v>
      </c>
      <c r="Q142" s="12">
        <f t="shared" si="153"/>
        <v>0.13400355775591247</v>
      </c>
      <c r="R142" s="9">
        <f t="shared" si="154"/>
        <v>0.19735245833333334</v>
      </c>
      <c r="S142" s="13">
        <f t="shared" si="155"/>
        <v>0.67900627581530826</v>
      </c>
      <c r="T142" s="2">
        <f t="shared" si="156"/>
        <v>0.01</v>
      </c>
      <c r="U142" s="14">
        <f t="shared" si="157"/>
        <v>6.7900627581530823E-3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1.6740062758153082E-2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18.015448034838698</v>
      </c>
      <c r="E143" s="10">
        <f t="shared" si="166"/>
        <v>15.102359257</v>
      </c>
      <c r="F143" s="7" t="s">
        <v>83</v>
      </c>
      <c r="G143" s="1">
        <v>8</v>
      </c>
      <c r="H143" s="9">
        <f t="shared" si="147"/>
        <v>18.015448034838698</v>
      </c>
      <c r="I143" s="9">
        <f t="shared" si="148"/>
        <v>291.16544803483868</v>
      </c>
      <c r="J143" s="9">
        <f t="shared" si="149"/>
        <v>0.15815087565006528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4.8128758596435075</v>
      </c>
      <c r="P143" s="9">
        <f t="shared" si="152"/>
        <v>0.76116053159768138</v>
      </c>
      <c r="Q143" s="12">
        <f t="shared" si="153"/>
        <v>0.19790173821539717</v>
      </c>
      <c r="R143" s="9">
        <f t="shared" si="154"/>
        <v>0.19735245833333334</v>
      </c>
      <c r="S143" s="13">
        <f t="shared" si="155"/>
        <v>1.0027832431716461</v>
      </c>
      <c r="T143" s="2">
        <f t="shared" si="156"/>
        <v>0.01</v>
      </c>
      <c r="U143" s="14">
        <f t="shared" si="157"/>
        <v>1.0027832431716462E-2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1.9977832431716462E-2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18.4180932748387</v>
      </c>
      <c r="E144" s="10">
        <f t="shared" si="166"/>
        <v>18.015448034838698</v>
      </c>
      <c r="F144" s="7" t="s">
        <v>83</v>
      </c>
      <c r="G144" s="1">
        <v>9</v>
      </c>
      <c r="H144" s="9">
        <f t="shared" si="147"/>
        <v>18.4180932748387</v>
      </c>
      <c r="I144" s="9">
        <f t="shared" si="148"/>
        <v>291.5680932748387</v>
      </c>
      <c r="J144" s="9">
        <f t="shared" si="149"/>
        <v>0.16562562539175812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4.8107632447124926</v>
      </c>
      <c r="P144" s="9">
        <f t="shared" si="152"/>
        <v>0.79678567101719011</v>
      </c>
      <c r="Q144" s="12">
        <f t="shared" si="153"/>
        <v>0.20716427446446944</v>
      </c>
      <c r="R144" s="9">
        <f t="shared" si="154"/>
        <v>0.19735245833333334</v>
      </c>
      <c r="S144" s="13">
        <f t="shared" si="155"/>
        <v>1.0497172227495828</v>
      </c>
      <c r="T144" s="2">
        <f t="shared" si="156"/>
        <v>0.01</v>
      </c>
      <c r="U144" s="14">
        <f t="shared" si="157"/>
        <v>1.0497172227495829E-2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2.0447172227495827E-2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13.768721210666699</v>
      </c>
      <c r="E145" s="10">
        <f t="shared" si="166"/>
        <v>18.4180932748387</v>
      </c>
      <c r="F145" s="7" t="s">
        <v>83</v>
      </c>
      <c r="G145" s="1">
        <v>10</v>
      </c>
      <c r="H145" s="9">
        <f t="shared" si="147"/>
        <v>13.768721210666699</v>
      </c>
      <c r="I145" s="9">
        <f t="shared" si="148"/>
        <v>286.91872121066666</v>
      </c>
      <c r="J145" s="9">
        <f t="shared" si="149"/>
        <v>9.6407890181561443E-2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4.7730254903619693</v>
      </c>
      <c r="P145" s="9">
        <f t="shared" si="152"/>
        <v>0.4601573173086102</v>
      </c>
      <c r="Q145" s="12">
        <f t="shared" si="153"/>
        <v>0.11964090250023866</v>
      </c>
      <c r="R145" s="9">
        <f t="shared" si="154"/>
        <v>0.19735245833333334</v>
      </c>
      <c r="S145" s="13">
        <f t="shared" si="155"/>
        <v>0.60622960317100349</v>
      </c>
      <c r="T145" s="2">
        <f t="shared" si="156"/>
        <v>0.01</v>
      </c>
      <c r="U145" s="14">
        <f t="shared" si="157"/>
        <v>6.0622960317100348E-3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1.6012296031710036E-2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10.4063637666774</v>
      </c>
      <c r="E146" s="10">
        <f t="shared" si="166"/>
        <v>13.768721210666699</v>
      </c>
      <c r="F146" s="7" t="s">
        <v>83</v>
      </c>
      <c r="G146" s="1">
        <v>11</v>
      </c>
      <c r="H146" s="9">
        <f t="shared" si="147"/>
        <v>10.4063637666774</v>
      </c>
      <c r="I146" s="9">
        <f t="shared" si="148"/>
        <v>283.55636376667735</v>
      </c>
      <c r="J146" s="9">
        <f t="shared" si="149"/>
        <v>6.4469027041956742E-2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5.0719160897200259</v>
      </c>
      <c r="P146" s="9">
        <f t="shared" si="152"/>
        <v>0.32698149554269584</v>
      </c>
      <c r="Q146" s="12">
        <f t="shared" si="153"/>
        <v>8.5015188841100917E-2</v>
      </c>
      <c r="R146" s="9">
        <f t="shared" si="154"/>
        <v>0.19735245833333334</v>
      </c>
      <c r="S146" s="13">
        <f t="shared" si="155"/>
        <v>0.43077846386645002</v>
      </c>
      <c r="T146" s="2">
        <f t="shared" si="156"/>
        <v>0.01</v>
      </c>
      <c r="U146" s="14">
        <f t="shared" si="157"/>
        <v>4.3077846386645E-3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9.7977846386645001E-3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9.9706250774999994</v>
      </c>
      <c r="E147" s="10">
        <f t="shared" si="166"/>
        <v>10.4063637666774</v>
      </c>
      <c r="F147" s="7" t="s">
        <v>85</v>
      </c>
      <c r="G147" s="1">
        <v>12</v>
      </c>
      <c r="H147" s="9">
        <f t="shared" si="147"/>
        <v>9.9706250774999994</v>
      </c>
      <c r="I147" s="9">
        <f t="shared" si="148"/>
        <v>283.12062507749999</v>
      </c>
      <c r="J147" s="9">
        <f t="shared" si="149"/>
        <v>6.1150412793407931E-2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5.503982510843997</v>
      </c>
      <c r="P147" s="9">
        <f t="shared" si="152"/>
        <v>0.33657080254580823</v>
      </c>
      <c r="Q147" s="12">
        <f t="shared" si="153"/>
        <v>8.7508408661910148E-2</v>
      </c>
      <c r="R147" s="9">
        <f t="shared" si="154"/>
        <v>0.19735245833333334</v>
      </c>
      <c r="S147" s="13">
        <f t="shared" si="155"/>
        <v>0.44341179938131914</v>
      </c>
      <c r="T147" s="2">
        <f t="shared" si="156"/>
        <v>0.01</v>
      </c>
      <c r="U147" s="14">
        <f t="shared" si="157"/>
        <v>4.4341179938131919E-3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9.9241179938131911E-3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9.4899506819354897</v>
      </c>
      <c r="E148" s="10">
        <f t="shared" si="166"/>
        <v>9.9706250774999994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5960693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81727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227554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11639790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207065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24489769.48631664</v>
      </c>
      <c r="J13" s="6" t="s">
        <v>37</v>
      </c>
      <c r="K13" s="6">
        <f>I13/(10000*1000)</f>
        <v>2.4489769486316639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2.7813910501935499</v>
      </c>
      <c r="E26" s="7"/>
      <c r="F26" s="7"/>
      <c r="G26" s="1">
        <v>1</v>
      </c>
      <c r="H26" s="9">
        <f t="shared" ref="H26:H37" si="0">E27</f>
        <v>2.7813910501935499</v>
      </c>
      <c r="I26" s="9">
        <f t="shared" ref="I26:I37" si="1">H26+273.15</f>
        <v>275.93139105019355</v>
      </c>
      <c r="J26" s="9">
        <f t="shared" ref="J26:J37" si="2">EXP(($C$15*(I26-$C$13))/($C$16*I26*$C$13))</f>
        <v>2.4960634817690047E-2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1.0117068008903916</v>
      </c>
      <c r="Q26" s="12">
        <f t="shared" ref="Q26:Q37" si="6">P26*$B$28</f>
        <v>0.10117068008903916</v>
      </c>
      <c r="R26" s="9">
        <f t="shared" ref="R26:R37" si="7">L26*$B$28</f>
        <v>4.0532094166666672</v>
      </c>
      <c r="S26" s="13">
        <f t="shared" ref="S26:S37" si="8">Q26/R26</f>
        <v>2.4960634817690043E-2</v>
      </c>
      <c r="T26" s="2">
        <f t="shared" ref="T26:T37" si="9">$B$27/100</f>
        <v>0.34</v>
      </c>
      <c r="U26" s="14">
        <f t="shared" ref="U26:U37" si="10">S26*T26</f>
        <v>8.4866158380146155E-3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2.1386615838014614E-2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1.3642105643871001</v>
      </c>
      <c r="E27" s="10">
        <f t="shared" ref="E27:E38" si="18">D26</f>
        <v>2.7813910501935499</v>
      </c>
      <c r="F27" s="7" t="s">
        <v>83</v>
      </c>
      <c r="G27" s="1">
        <v>2</v>
      </c>
      <c r="H27" s="9">
        <f t="shared" si="0"/>
        <v>1.3642105643871001</v>
      </c>
      <c r="I27" s="9">
        <f t="shared" si="1"/>
        <v>274.5142105643871</v>
      </c>
      <c r="J27" s="9">
        <f t="shared" si="2"/>
        <v>2.0803698048248321E-2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80.05248153244294</v>
      </c>
      <c r="P27" s="9">
        <f t="shared" si="5"/>
        <v>1.6653876538139178</v>
      </c>
      <c r="Q27" s="12">
        <f t="shared" si="6"/>
        <v>0.16653876538139178</v>
      </c>
      <c r="R27" s="9">
        <f t="shared" si="7"/>
        <v>4.0532094166666672</v>
      </c>
      <c r="S27" s="13">
        <f t="shared" si="8"/>
        <v>4.1088122586656818E-2</v>
      </c>
      <c r="T27" s="2">
        <f t="shared" si="9"/>
        <v>0.34</v>
      </c>
      <c r="U27" s="14">
        <f t="shared" si="10"/>
        <v>1.3969961679463318E-2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2.6869961679463317E-2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0.94193074657142895</v>
      </c>
      <c r="E28" s="10">
        <f t="shared" si="18"/>
        <v>1.3642105643871001</v>
      </c>
      <c r="F28" s="7" t="s">
        <v>83</v>
      </c>
      <c r="G28" s="1">
        <v>3</v>
      </c>
      <c r="H28" s="9">
        <f t="shared" si="0"/>
        <v>0.94193074657142895</v>
      </c>
      <c r="I28" s="9">
        <f t="shared" si="1"/>
        <v>274.09193074657139</v>
      </c>
      <c r="J28" s="9">
        <f t="shared" si="2"/>
        <v>1.9697371207472725E-2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118.91918804529568</v>
      </c>
      <c r="P28" s="9">
        <f t="shared" si="5"/>
        <v>2.3423953906194419</v>
      </c>
      <c r="Q28" s="12">
        <f t="shared" si="6"/>
        <v>0.2342395390619442</v>
      </c>
      <c r="R28" s="9">
        <f t="shared" si="7"/>
        <v>4.0532094166666672</v>
      </c>
      <c r="S28" s="13">
        <f t="shared" si="8"/>
        <v>5.7791126730032435E-2</v>
      </c>
      <c r="T28" s="2">
        <f t="shared" si="9"/>
        <v>0.34</v>
      </c>
      <c r="U28" s="14">
        <f t="shared" si="10"/>
        <v>1.9648983088211031E-2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3.2548983088211032E-2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5.0330466449354798</v>
      </c>
      <c r="E29" s="10">
        <f t="shared" si="18"/>
        <v>0.94193074657142895</v>
      </c>
      <c r="F29" s="7" t="s">
        <v>83</v>
      </c>
      <c r="G29" s="1">
        <v>4</v>
      </c>
      <c r="H29" s="9">
        <f t="shared" si="0"/>
        <v>5.0330466449354798</v>
      </c>
      <c r="I29" s="9">
        <f t="shared" si="1"/>
        <v>278.18304664493547</v>
      </c>
      <c r="J29" s="9">
        <f t="shared" si="2"/>
        <v>3.3212231587165096E-2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157.10888682134291</v>
      </c>
      <c r="P29" s="9">
        <f t="shared" si="5"/>
        <v>5.2179367335121514</v>
      </c>
      <c r="Q29" s="12">
        <f t="shared" si="6"/>
        <v>0.52179367335121518</v>
      </c>
      <c r="R29" s="9">
        <f t="shared" si="7"/>
        <v>4.0532094166666672</v>
      </c>
      <c r="S29" s="13">
        <f t="shared" si="8"/>
        <v>0.12873592743706169</v>
      </c>
      <c r="T29" s="2">
        <f t="shared" si="9"/>
        <v>0.34</v>
      </c>
      <c r="U29" s="14">
        <f t="shared" si="10"/>
        <v>4.3770215328600981E-2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5.6670215328600983E-2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8.1685762654666707</v>
      </c>
      <c r="E30" s="10">
        <f t="shared" si="18"/>
        <v>5.0330466449354798</v>
      </c>
      <c r="F30" s="7" t="s">
        <v>83</v>
      </c>
      <c r="G30" s="1">
        <v>5</v>
      </c>
      <c r="H30" s="9">
        <f t="shared" si="0"/>
        <v>8.1685762654666707</v>
      </c>
      <c r="I30" s="9">
        <f t="shared" si="1"/>
        <v>281.31857626546667</v>
      </c>
      <c r="J30" s="9">
        <f t="shared" si="2"/>
        <v>4.9059687965667634E-2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144.29640258343923</v>
      </c>
      <c r="O30" s="9">
        <f t="shared" si="19"/>
        <v>48.126641671058195</v>
      </c>
      <c r="P30" s="9">
        <f t="shared" si="5"/>
        <v>2.3610780232176123</v>
      </c>
      <c r="Q30" s="12">
        <f t="shared" si="6"/>
        <v>0.23610780232176123</v>
      </c>
      <c r="R30" s="9">
        <f t="shared" si="7"/>
        <v>4.0532094166666672</v>
      </c>
      <c r="S30" s="13">
        <f t="shared" si="8"/>
        <v>5.8252061033632639E-2</v>
      </c>
      <c r="T30" s="2">
        <f t="shared" si="9"/>
        <v>0.34</v>
      </c>
      <c r="U30" s="14">
        <f t="shared" si="10"/>
        <v>1.9805700751435097E-2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3.2705700751435099E-2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12.639332266935501</v>
      </c>
      <c r="E31" s="10">
        <f t="shared" si="18"/>
        <v>8.1685762654666707</v>
      </c>
      <c r="F31" s="7" t="s">
        <v>85</v>
      </c>
      <c r="G31" s="1">
        <v>6</v>
      </c>
      <c r="H31" s="9">
        <f t="shared" si="0"/>
        <v>12.639332266935501</v>
      </c>
      <c r="I31" s="9">
        <f t="shared" si="1"/>
        <v>285.7893322669355</v>
      </c>
      <c r="J31" s="9">
        <f t="shared" si="2"/>
        <v>8.4308284656921612E-2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86.297657814507247</v>
      </c>
      <c r="P31" s="9">
        <f t="shared" si="5"/>
        <v>7.2756075002510929</v>
      </c>
      <c r="Q31" s="12">
        <f t="shared" si="6"/>
        <v>0.72756075002510934</v>
      </c>
      <c r="R31" s="9">
        <f t="shared" si="7"/>
        <v>4.0532094166666672</v>
      </c>
      <c r="S31" s="13">
        <f t="shared" si="8"/>
        <v>0.17950238323078074</v>
      </c>
      <c r="T31" s="2">
        <f t="shared" si="9"/>
        <v>0.34</v>
      </c>
      <c r="U31" s="14">
        <f t="shared" si="10"/>
        <v>6.1030810298465459E-2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7.393081029846546E-2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16.312401659999999</v>
      </c>
      <c r="E32" s="10">
        <f t="shared" si="18"/>
        <v>12.639332266935501</v>
      </c>
      <c r="F32" s="7" t="s">
        <v>83</v>
      </c>
      <c r="G32" s="1">
        <v>7</v>
      </c>
      <c r="H32" s="9">
        <f t="shared" si="0"/>
        <v>16.312401659999999</v>
      </c>
      <c r="I32" s="9">
        <f t="shared" si="1"/>
        <v>289.46240165999995</v>
      </c>
      <c r="J32" s="9">
        <f t="shared" si="2"/>
        <v>0.12990475464581069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119.55414448092282</v>
      </c>
      <c r="P32" s="9">
        <f t="shared" si="5"/>
        <v>15.530651805684082</v>
      </c>
      <c r="Q32" s="12">
        <f t="shared" si="6"/>
        <v>1.5530651805684084</v>
      </c>
      <c r="R32" s="9">
        <f t="shared" si="7"/>
        <v>4.0532094166666672</v>
      </c>
      <c r="S32" s="13">
        <f t="shared" si="8"/>
        <v>0.38316924217689174</v>
      </c>
      <c r="T32" s="2">
        <f t="shared" si="9"/>
        <v>0.34</v>
      </c>
      <c r="U32" s="14">
        <f t="shared" si="10"/>
        <v>0.13027754234014322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0.15592754234014322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19.166004878387099</v>
      </c>
      <c r="E33" s="10">
        <f t="shared" si="18"/>
        <v>16.312401659999999</v>
      </c>
      <c r="F33" s="7" t="s">
        <v>83</v>
      </c>
      <c r="G33" s="1">
        <v>8</v>
      </c>
      <c r="H33" s="9">
        <f t="shared" si="0"/>
        <v>19.166004878387099</v>
      </c>
      <c r="I33" s="9">
        <f t="shared" si="1"/>
        <v>292.31600487838705</v>
      </c>
      <c r="J33" s="9">
        <f t="shared" si="2"/>
        <v>0.18039923621914369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144.55558684190541</v>
      </c>
      <c r="P33" s="9">
        <f t="shared" si="5"/>
        <v>26.077717457489832</v>
      </c>
      <c r="Q33" s="12">
        <f t="shared" si="6"/>
        <v>2.6077717457489835</v>
      </c>
      <c r="R33" s="9">
        <f t="shared" si="7"/>
        <v>4.0532094166666672</v>
      </c>
      <c r="S33" s="13">
        <f t="shared" si="8"/>
        <v>0.64338440916127093</v>
      </c>
      <c r="T33" s="2">
        <f t="shared" si="9"/>
        <v>0.34</v>
      </c>
      <c r="U33" s="14">
        <f t="shared" si="10"/>
        <v>0.21875069911483214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0.24440069911483214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21.679297837741899</v>
      </c>
      <c r="E34" s="10">
        <f t="shared" si="18"/>
        <v>19.166004878387099</v>
      </c>
      <c r="F34" s="7" t="s">
        <v>83</v>
      </c>
      <c r="G34" s="1">
        <v>9</v>
      </c>
      <c r="H34" s="9">
        <f t="shared" si="0"/>
        <v>21.679297837741899</v>
      </c>
      <c r="I34" s="9">
        <f t="shared" si="1"/>
        <v>294.82929783774188</v>
      </c>
      <c r="J34" s="9">
        <f t="shared" si="2"/>
        <v>0.2396353284147269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159.00996355108225</v>
      </c>
      <c r="P34" s="9">
        <f t="shared" si="5"/>
        <v>38.104404836777348</v>
      </c>
      <c r="Q34" s="12">
        <f t="shared" si="6"/>
        <v>3.810440483677735</v>
      </c>
      <c r="R34" s="9">
        <f t="shared" si="7"/>
        <v>4.0532094166666672</v>
      </c>
      <c r="S34" s="13">
        <f t="shared" si="8"/>
        <v>0.94010451767168157</v>
      </c>
      <c r="T34" s="2">
        <f t="shared" si="9"/>
        <v>0.34</v>
      </c>
      <c r="U34" s="14">
        <f t="shared" si="10"/>
        <v>0.31963553600837175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0.34528553600837175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14.7154967452667</v>
      </c>
      <c r="E35" s="10">
        <f t="shared" si="18"/>
        <v>21.679297837741899</v>
      </c>
      <c r="F35" s="7" t="s">
        <v>83</v>
      </c>
      <c r="G35" s="1">
        <v>10</v>
      </c>
      <c r="H35" s="9">
        <f t="shared" si="0"/>
        <v>14.7154967452667</v>
      </c>
      <c r="I35" s="9">
        <f t="shared" si="1"/>
        <v>287.86549674526668</v>
      </c>
      <c r="J35" s="9">
        <f t="shared" si="2"/>
        <v>0.10779172797046482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161.43765288097157</v>
      </c>
      <c r="P35" s="9">
        <f t="shared" si="5"/>
        <v>17.401643563536012</v>
      </c>
      <c r="Q35" s="12">
        <f t="shared" si="6"/>
        <v>1.7401643563536013</v>
      </c>
      <c r="R35" s="9">
        <f t="shared" si="7"/>
        <v>4.0532094166666672</v>
      </c>
      <c r="S35" s="13">
        <f t="shared" si="8"/>
        <v>0.42932998951352014</v>
      </c>
      <c r="T35" s="2">
        <f t="shared" si="9"/>
        <v>0.34</v>
      </c>
      <c r="U35" s="14">
        <f t="shared" si="10"/>
        <v>0.14597219643459686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0.17162219643459686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7.5963096545806401</v>
      </c>
      <c r="E36" s="10">
        <f t="shared" si="18"/>
        <v>14.7154967452667</v>
      </c>
      <c r="F36" s="7" t="s">
        <v>83</v>
      </c>
      <c r="G36" s="1">
        <v>11</v>
      </c>
      <c r="H36" s="9">
        <f t="shared" si="0"/>
        <v>7.5963096545806401</v>
      </c>
      <c r="I36" s="9">
        <f t="shared" si="1"/>
        <v>280.74630965458061</v>
      </c>
      <c r="J36" s="9">
        <f t="shared" si="2"/>
        <v>4.571776335174868E-2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136.8342088515638</v>
      </c>
      <c r="O36" s="9">
        <f t="shared" si="19"/>
        <v>47.733894632538409</v>
      </c>
      <c r="P36" s="9">
        <f t="shared" si="5"/>
        <v>2.1822868986676975</v>
      </c>
      <c r="Q36" s="12">
        <f t="shared" si="6"/>
        <v>0.21822868986676977</v>
      </c>
      <c r="R36" s="9">
        <f t="shared" si="7"/>
        <v>4.0532094166666672</v>
      </c>
      <c r="S36" s="13">
        <f t="shared" si="8"/>
        <v>5.3840960935652715E-2</v>
      </c>
      <c r="T36" s="2">
        <f t="shared" si="9"/>
        <v>0.34</v>
      </c>
      <c r="U36" s="14">
        <f t="shared" si="10"/>
        <v>1.8305926718121923E-2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3.1205926718121925E-2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5.72385933503333</v>
      </c>
      <c r="E37" s="10">
        <f t="shared" si="18"/>
        <v>7.5963096545806401</v>
      </c>
      <c r="F37" s="7" t="s">
        <v>85</v>
      </c>
      <c r="G37" s="1">
        <v>12</v>
      </c>
      <c r="H37" s="9">
        <f t="shared" si="0"/>
        <v>5.72385933503333</v>
      </c>
      <c r="I37" s="9">
        <f t="shared" si="1"/>
        <v>278.87385933503333</v>
      </c>
      <c r="J37" s="9">
        <f t="shared" si="2"/>
        <v>3.6220379290320417E-2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86.083701900537378</v>
      </c>
      <c r="P37" s="9">
        <f t="shared" si="5"/>
        <v>3.1179843335523403</v>
      </c>
      <c r="Q37" s="12">
        <f t="shared" si="6"/>
        <v>0.31179843335523405</v>
      </c>
      <c r="R37" s="9">
        <f t="shared" si="7"/>
        <v>4.0532094166666672</v>
      </c>
      <c r="S37" s="13">
        <f t="shared" si="8"/>
        <v>7.6926307353656312E-2</v>
      </c>
      <c r="T37" s="2">
        <f t="shared" si="9"/>
        <v>0.34</v>
      </c>
      <c r="U37" s="14">
        <f t="shared" si="10"/>
        <v>2.6154944500243148E-2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3.9054944500243147E-2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4.5658045524516098</v>
      </c>
      <c r="E38" s="10">
        <f t="shared" si="18"/>
        <v>5.72385933503333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2.7813910501935499</v>
      </c>
      <c r="E42" s="7"/>
      <c r="F42" s="7"/>
      <c r="G42" s="1">
        <v>1</v>
      </c>
      <c r="H42" s="9">
        <f t="shared" ref="H42:H53" si="20">E43</f>
        <v>2.7813910501935499</v>
      </c>
      <c r="I42" s="9">
        <f t="shared" ref="I42:I53" si="21">H42+273.15</f>
        <v>275.93139105019355</v>
      </c>
      <c r="J42" s="9">
        <f t="shared" ref="J42:J53" si="22">EXP(($C$15*(I42-$C$13))/($C$16*I42*$C$13))</f>
        <v>2.4960634817690047E-2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1.4690893629886699</v>
      </c>
      <c r="Q42" s="12">
        <f t="shared" ref="Q42:Q53" si="26">P42*$B$44</f>
        <v>0.35258144711728073</v>
      </c>
      <c r="R42" s="9">
        <f t="shared" ref="R42:R53" si="27">L42*$B$44</f>
        <v>14.125500000000001</v>
      </c>
      <c r="S42" s="13">
        <f t="shared" ref="S42:S53" si="28">Q42/R42</f>
        <v>2.4960634817690043E-2</v>
      </c>
      <c r="T42" s="2">
        <f t="shared" ref="T42:T53" si="29">$B$43/100</f>
        <v>0.43</v>
      </c>
      <c r="U42" s="14">
        <f t="shared" ref="U42:U53" si="30">S42*T42</f>
        <v>1.0733072971606718E-2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1.9153072971606719E-2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496724.41666666669</v>
      </c>
      <c r="AU42" s="1">
        <f t="shared" ref="AU42:AU53" si="38">AT42*10000*AS42*0.67*AR42*AQ42</f>
        <v>2093939590.727922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1.3642105643871001</v>
      </c>
      <c r="E43" s="10">
        <f t="shared" ref="E43:E54" si="40">D42</f>
        <v>2.7813910501935499</v>
      </c>
      <c r="F43" s="7" t="s">
        <v>83</v>
      </c>
      <c r="G43" s="1">
        <v>2</v>
      </c>
      <c r="H43" s="9">
        <f t="shared" si="20"/>
        <v>1.3642105643871001</v>
      </c>
      <c r="I43" s="9">
        <f t="shared" si="21"/>
        <v>274.5142105643871</v>
      </c>
      <c r="J43" s="9">
        <f t="shared" si="22"/>
        <v>2.0803698048248321E-2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116.24341063701134</v>
      </c>
      <c r="P43" s="9">
        <f t="shared" si="25"/>
        <v>2.4182928149909211</v>
      </c>
      <c r="Q43" s="12">
        <f t="shared" si="26"/>
        <v>0.58039027559782108</v>
      </c>
      <c r="R43" s="9">
        <f t="shared" si="27"/>
        <v>14.125500000000001</v>
      </c>
      <c r="S43" s="13">
        <f t="shared" si="28"/>
        <v>4.1088122586656832E-2</v>
      </c>
      <c r="T43" s="2">
        <f t="shared" si="29"/>
        <v>0.43</v>
      </c>
      <c r="U43" s="14">
        <f t="shared" si="30"/>
        <v>1.7667892712262438E-2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2.6087892712262438E-2</v>
      </c>
      <c r="AR43" s="9">
        <f t="shared" si="35"/>
        <v>136.875</v>
      </c>
      <c r="AS43" s="1">
        <f t="shared" si="36"/>
        <v>0.24</v>
      </c>
      <c r="AT43" s="1">
        <f t="shared" si="37"/>
        <v>496724.41666666669</v>
      </c>
      <c r="AU43" s="1">
        <f t="shared" si="38"/>
        <v>2852099580.5659599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0.94193074657142895</v>
      </c>
      <c r="E44" s="10">
        <f t="shared" si="40"/>
        <v>1.3642105643871001</v>
      </c>
      <c r="F44" s="7" t="s">
        <v>83</v>
      </c>
      <c r="G44" s="1">
        <v>3</v>
      </c>
      <c r="H44" s="9">
        <f t="shared" si="20"/>
        <v>0.94193074657142895</v>
      </c>
      <c r="I44" s="9">
        <f t="shared" si="21"/>
        <v>274.09193074657139</v>
      </c>
      <c r="J44" s="9">
        <f t="shared" si="22"/>
        <v>1.9697371207472725E-2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172.68136782202041</v>
      </c>
      <c r="P44" s="9">
        <f t="shared" si="25"/>
        <v>3.4013690026044716</v>
      </c>
      <c r="Q44" s="12">
        <f t="shared" si="26"/>
        <v>0.8163285606250732</v>
      </c>
      <c r="R44" s="9">
        <f t="shared" si="27"/>
        <v>14.125500000000001</v>
      </c>
      <c r="S44" s="13">
        <f t="shared" si="28"/>
        <v>5.7791126730032435E-2</v>
      </c>
      <c r="T44" s="2">
        <f t="shared" si="29"/>
        <v>0.43</v>
      </c>
      <c r="U44" s="14">
        <f t="shared" si="30"/>
        <v>2.4850184493913945E-2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3.3270184493913946E-2</v>
      </c>
      <c r="AR44" s="9">
        <f t="shared" si="35"/>
        <v>136.875</v>
      </c>
      <c r="AS44" s="1">
        <f t="shared" si="36"/>
        <v>0.24</v>
      </c>
      <c r="AT44" s="1">
        <f t="shared" si="37"/>
        <v>496724.41666666669</v>
      </c>
      <c r="AU44" s="1">
        <f t="shared" si="38"/>
        <v>3637314837.4625797</v>
      </c>
    </row>
    <row r="45" spans="1:48" x14ac:dyDescent="0.15">
      <c r="C45" s="7">
        <v>3</v>
      </c>
      <c r="D45" s="7">
        <f t="shared" si="39"/>
        <v>5.0330466449354798</v>
      </c>
      <c r="E45" s="10">
        <f t="shared" si="40"/>
        <v>0.94193074657142895</v>
      </c>
      <c r="F45" s="7" t="s">
        <v>83</v>
      </c>
      <c r="G45" s="1">
        <v>4</v>
      </c>
      <c r="H45" s="9">
        <f t="shared" si="20"/>
        <v>5.0330466449354798</v>
      </c>
      <c r="I45" s="9">
        <f t="shared" si="21"/>
        <v>278.18304664493547</v>
      </c>
      <c r="J45" s="9">
        <f t="shared" si="22"/>
        <v>3.3212231587165096E-2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228.13624881941595</v>
      </c>
      <c r="P45" s="9">
        <f t="shared" si="25"/>
        <v>7.5769139292175627</v>
      </c>
      <c r="Q45" s="12">
        <f t="shared" si="26"/>
        <v>1.8184593430122149</v>
      </c>
      <c r="R45" s="9">
        <f t="shared" si="27"/>
        <v>14.125500000000001</v>
      </c>
      <c r="S45" s="13">
        <f t="shared" si="28"/>
        <v>0.12873592743706169</v>
      </c>
      <c r="T45" s="2">
        <f t="shared" si="29"/>
        <v>0.43</v>
      </c>
      <c r="U45" s="14">
        <f t="shared" si="30"/>
        <v>5.5356448797936525E-2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6.3776448797936536E-2</v>
      </c>
      <c r="AR45" s="9">
        <f t="shared" si="35"/>
        <v>136.875</v>
      </c>
      <c r="AS45" s="1">
        <f t="shared" si="36"/>
        <v>0.24</v>
      </c>
      <c r="AT45" s="1">
        <f t="shared" si="37"/>
        <v>496724.41666666669</v>
      </c>
      <c r="AU45" s="1">
        <f t="shared" si="38"/>
        <v>6972459787.105835</v>
      </c>
    </row>
    <row r="46" spans="1:48" x14ac:dyDescent="0.15">
      <c r="C46" s="7">
        <v>4</v>
      </c>
      <c r="D46" s="7">
        <f t="shared" si="39"/>
        <v>8.1685762654666707</v>
      </c>
      <c r="E46" s="10">
        <f t="shared" si="40"/>
        <v>5.0330466449354798</v>
      </c>
      <c r="F46" s="7" t="s">
        <v>83</v>
      </c>
      <c r="G46" s="1">
        <v>5</v>
      </c>
      <c r="H46" s="9">
        <f t="shared" si="20"/>
        <v>8.1685762654666707</v>
      </c>
      <c r="I46" s="9">
        <f t="shared" si="21"/>
        <v>281.31857626546667</v>
      </c>
      <c r="J46" s="9">
        <f t="shared" si="22"/>
        <v>4.9059687965667634E-2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209.53136814568848</v>
      </c>
      <c r="O46" s="9">
        <f t="shared" si="41"/>
        <v>69.884216744509956</v>
      </c>
      <c r="P46" s="9">
        <f t="shared" si="25"/>
        <v>3.4284978672107438</v>
      </c>
      <c r="Q46" s="12">
        <f t="shared" si="26"/>
        <v>0.8228394881305785</v>
      </c>
      <c r="R46" s="9">
        <f t="shared" si="27"/>
        <v>14.125500000000001</v>
      </c>
      <c r="S46" s="13">
        <f t="shared" si="28"/>
        <v>5.8252061033632681E-2</v>
      </c>
      <c r="T46" s="2">
        <f t="shared" si="29"/>
        <v>0.43</v>
      </c>
      <c r="U46" s="14">
        <f t="shared" si="30"/>
        <v>2.5048386244462054E-2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3.3468386244462051E-2</v>
      </c>
      <c r="AR46" s="9">
        <f t="shared" si="35"/>
        <v>136.875</v>
      </c>
      <c r="AS46" s="1">
        <f t="shared" si="36"/>
        <v>0.24</v>
      </c>
      <c r="AT46" s="1">
        <f t="shared" si="37"/>
        <v>496724.41666666669</v>
      </c>
      <c r="AU46" s="1">
        <f t="shared" si="38"/>
        <v>3658983553.1323581</v>
      </c>
    </row>
    <row r="47" spans="1:48" x14ac:dyDescent="0.15">
      <c r="C47" s="7">
        <v>5</v>
      </c>
      <c r="D47" s="7">
        <f t="shared" si="39"/>
        <v>12.639332266935501</v>
      </c>
      <c r="E47" s="10">
        <f t="shared" si="40"/>
        <v>8.1685762654666707</v>
      </c>
      <c r="F47" s="7" t="s">
        <v>85</v>
      </c>
      <c r="G47" s="1">
        <v>6</v>
      </c>
      <c r="H47" s="9">
        <f t="shared" si="20"/>
        <v>12.639332266935501</v>
      </c>
      <c r="I47" s="9">
        <f t="shared" si="21"/>
        <v>285.7893322669355</v>
      </c>
      <c r="J47" s="9">
        <f t="shared" si="22"/>
        <v>8.4308284656921612E-2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125.31196887729921</v>
      </c>
      <c r="P47" s="9">
        <f t="shared" si="25"/>
        <v>10.564837143026644</v>
      </c>
      <c r="Q47" s="12">
        <f t="shared" si="26"/>
        <v>2.5355609143263944</v>
      </c>
      <c r="R47" s="9">
        <f t="shared" si="27"/>
        <v>14.125500000000001</v>
      </c>
      <c r="S47" s="13">
        <f t="shared" si="28"/>
        <v>0.1795023832307808</v>
      </c>
      <c r="T47" s="2">
        <f t="shared" si="29"/>
        <v>0.43</v>
      </c>
      <c r="U47" s="14">
        <f t="shared" si="30"/>
        <v>7.7186024789235738E-2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8.5606024789235749E-2</v>
      </c>
      <c r="AR47" s="9">
        <f t="shared" si="35"/>
        <v>136.875</v>
      </c>
      <c r="AS47" s="1">
        <f t="shared" si="36"/>
        <v>0.24</v>
      </c>
      <c r="AT47" s="1">
        <f t="shared" si="37"/>
        <v>496724.41666666669</v>
      </c>
      <c r="AU47" s="1">
        <f t="shared" si="38"/>
        <v>9359012247.1077995</v>
      </c>
    </row>
    <row r="48" spans="1:48" x14ac:dyDescent="0.15">
      <c r="C48" s="7">
        <v>6</v>
      </c>
      <c r="D48" s="7">
        <f t="shared" si="39"/>
        <v>16.312401659999999</v>
      </c>
      <c r="E48" s="10">
        <f t="shared" si="40"/>
        <v>12.639332266935501</v>
      </c>
      <c r="F48" s="7" t="s">
        <v>83</v>
      </c>
      <c r="G48" s="1">
        <v>7</v>
      </c>
      <c r="H48" s="9">
        <f t="shared" si="20"/>
        <v>16.312401659999999</v>
      </c>
      <c r="I48" s="9">
        <f t="shared" si="21"/>
        <v>289.46240165999995</v>
      </c>
      <c r="J48" s="9">
        <f t="shared" si="22"/>
        <v>0.12990475464581069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173.60338173427257</v>
      </c>
      <c r="P48" s="9">
        <f t="shared" si="25"/>
        <v>22.551904709873693</v>
      </c>
      <c r="Q48" s="12">
        <f t="shared" si="26"/>
        <v>5.4124571303696865</v>
      </c>
      <c r="R48" s="9">
        <f t="shared" si="27"/>
        <v>14.125500000000001</v>
      </c>
      <c r="S48" s="13">
        <f t="shared" si="28"/>
        <v>0.38316924217689186</v>
      </c>
      <c r="T48" s="2">
        <f t="shared" si="29"/>
        <v>0.43</v>
      </c>
      <c r="U48" s="14">
        <f t="shared" si="30"/>
        <v>0.16476277413606349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0.1803627741360635</v>
      </c>
      <c r="AR48" s="9">
        <f t="shared" si="35"/>
        <v>136.875</v>
      </c>
      <c r="AS48" s="1">
        <f t="shared" si="36"/>
        <v>0.24</v>
      </c>
      <c r="AT48" s="1">
        <f t="shared" si="37"/>
        <v>496724.41666666669</v>
      </c>
      <c r="AU48" s="1">
        <f t="shared" si="38"/>
        <v>19718441736.054192</v>
      </c>
    </row>
    <row r="49" spans="1:48" x14ac:dyDescent="0.15">
      <c r="C49" s="7">
        <v>7</v>
      </c>
      <c r="D49" s="7">
        <f t="shared" si="39"/>
        <v>19.166004878387099</v>
      </c>
      <c r="E49" s="10">
        <f t="shared" si="40"/>
        <v>16.312401659999999</v>
      </c>
      <c r="F49" s="7" t="s">
        <v>83</v>
      </c>
      <c r="G49" s="1">
        <v>8</v>
      </c>
      <c r="H49" s="9">
        <f t="shared" si="20"/>
        <v>19.166004878387099</v>
      </c>
      <c r="I49" s="9">
        <f t="shared" si="21"/>
        <v>292.31600487838705</v>
      </c>
      <c r="J49" s="9">
        <f t="shared" si="22"/>
        <v>0.18039923621914369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209.90772702439889</v>
      </c>
      <c r="P49" s="9">
        <f t="shared" si="25"/>
        <v>37.867193631698072</v>
      </c>
      <c r="Q49" s="12">
        <f t="shared" si="26"/>
        <v>9.0881264716075361</v>
      </c>
      <c r="R49" s="9">
        <f t="shared" si="27"/>
        <v>14.125500000000001</v>
      </c>
      <c r="S49" s="13">
        <f t="shared" si="28"/>
        <v>0.64338440916127115</v>
      </c>
      <c r="T49" s="2">
        <f t="shared" si="29"/>
        <v>0.43</v>
      </c>
      <c r="U49" s="14">
        <f t="shared" si="30"/>
        <v>0.27665529593934657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0.29225529593934657</v>
      </c>
      <c r="AR49" s="9">
        <f t="shared" si="35"/>
        <v>136.875</v>
      </c>
      <c r="AS49" s="1">
        <f t="shared" si="36"/>
        <v>0.24</v>
      </c>
      <c r="AT49" s="1">
        <f t="shared" si="37"/>
        <v>496724.41666666669</v>
      </c>
      <c r="AU49" s="1">
        <f t="shared" si="38"/>
        <v>31951266288.939865</v>
      </c>
    </row>
    <row r="50" spans="1:48" x14ac:dyDescent="0.15">
      <c r="C50" s="7">
        <v>8</v>
      </c>
      <c r="D50" s="7">
        <f t="shared" si="39"/>
        <v>21.679297837741899</v>
      </c>
      <c r="E50" s="10">
        <f t="shared" si="40"/>
        <v>19.166004878387099</v>
      </c>
      <c r="F50" s="7" t="s">
        <v>83</v>
      </c>
      <c r="G50" s="1">
        <v>9</v>
      </c>
      <c r="H50" s="9">
        <f t="shared" si="20"/>
        <v>21.679297837741899</v>
      </c>
      <c r="I50" s="9">
        <f t="shared" si="21"/>
        <v>294.82929783774188</v>
      </c>
      <c r="J50" s="9">
        <f t="shared" si="22"/>
        <v>0.2396353284147269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230.89678339270085</v>
      </c>
      <c r="P50" s="9">
        <f t="shared" si="25"/>
        <v>55.331026518213932</v>
      </c>
      <c r="Q50" s="12">
        <f t="shared" si="26"/>
        <v>13.279446364371344</v>
      </c>
      <c r="R50" s="9">
        <f t="shared" si="27"/>
        <v>14.125500000000001</v>
      </c>
      <c r="S50" s="13">
        <f t="shared" si="28"/>
        <v>0.94010451767168191</v>
      </c>
      <c r="T50" s="2">
        <f t="shared" si="29"/>
        <v>0.43</v>
      </c>
      <c r="U50" s="14">
        <f t="shared" si="30"/>
        <v>0.40424494259882321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0.41984494259882321</v>
      </c>
      <c r="AR50" s="9">
        <f t="shared" si="35"/>
        <v>136.875</v>
      </c>
      <c r="AS50" s="1">
        <f t="shared" si="36"/>
        <v>0.24</v>
      </c>
      <c r="AT50" s="1">
        <f t="shared" si="37"/>
        <v>496724.41666666669</v>
      </c>
      <c r="AU50" s="1">
        <f t="shared" si="38"/>
        <v>45900203511.876404</v>
      </c>
    </row>
    <row r="51" spans="1:48" x14ac:dyDescent="0.15">
      <c r="C51" s="7">
        <v>9</v>
      </c>
      <c r="D51" s="7">
        <f t="shared" si="39"/>
        <v>14.7154967452667</v>
      </c>
      <c r="E51" s="10">
        <f t="shared" si="40"/>
        <v>21.679297837741899</v>
      </c>
      <c r="F51" s="7" t="s">
        <v>83</v>
      </c>
      <c r="G51" s="1">
        <v>10</v>
      </c>
      <c r="H51" s="9">
        <f t="shared" si="20"/>
        <v>14.7154967452667</v>
      </c>
      <c r="I51" s="9">
        <f t="shared" si="21"/>
        <v>287.86549674526668</v>
      </c>
      <c r="J51" s="9">
        <f t="shared" si="22"/>
        <v>0.10779172797046482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234.4220068744869</v>
      </c>
      <c r="P51" s="9">
        <f t="shared" si="25"/>
        <v>25.268753195305127</v>
      </c>
      <c r="Q51" s="12">
        <f t="shared" si="26"/>
        <v>6.0645007668732305</v>
      </c>
      <c r="R51" s="9">
        <f t="shared" si="27"/>
        <v>14.125500000000001</v>
      </c>
      <c r="S51" s="13">
        <f t="shared" si="28"/>
        <v>0.42932998951352025</v>
      </c>
      <c r="T51" s="2">
        <f t="shared" si="29"/>
        <v>0.43</v>
      </c>
      <c r="U51" s="14">
        <f t="shared" si="30"/>
        <v>0.18461189549081369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0.2002118954908137</v>
      </c>
      <c r="AR51" s="9">
        <f t="shared" si="35"/>
        <v>136.875</v>
      </c>
      <c r="AS51" s="1">
        <f t="shared" si="36"/>
        <v>0.24</v>
      </c>
      <c r="AT51" s="1">
        <f t="shared" si="37"/>
        <v>496724.41666666669</v>
      </c>
      <c r="AU51" s="1">
        <f t="shared" si="38"/>
        <v>21888477902.443207</v>
      </c>
    </row>
    <row r="52" spans="1:48" x14ac:dyDescent="0.15">
      <c r="C52" s="7">
        <v>10</v>
      </c>
      <c r="D52" s="7">
        <f t="shared" si="39"/>
        <v>7.5963096545806401</v>
      </c>
      <c r="E52" s="10">
        <f t="shared" si="40"/>
        <v>14.7154967452667</v>
      </c>
      <c r="F52" s="7" t="s">
        <v>83</v>
      </c>
      <c r="G52" s="1">
        <v>11</v>
      </c>
      <c r="H52" s="9">
        <f t="shared" si="20"/>
        <v>7.5963096545806401</v>
      </c>
      <c r="I52" s="9">
        <f t="shared" si="21"/>
        <v>280.74630965458061</v>
      </c>
      <c r="J52" s="9">
        <f t="shared" si="22"/>
        <v>4.571776335174868E-2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198.69559099522269</v>
      </c>
      <c r="O52" s="9">
        <f t="shared" si="41"/>
        <v>69.313912683959074</v>
      </c>
      <c r="P52" s="9">
        <f t="shared" si="25"/>
        <v>3.1688770570690123</v>
      </c>
      <c r="Q52" s="12">
        <f t="shared" si="26"/>
        <v>0.76053049369656289</v>
      </c>
      <c r="R52" s="9">
        <f t="shared" si="27"/>
        <v>14.125500000000001</v>
      </c>
      <c r="S52" s="13">
        <f t="shared" si="28"/>
        <v>5.3840960935652743E-2</v>
      </c>
      <c r="T52" s="2">
        <f t="shared" si="29"/>
        <v>0.43</v>
      </c>
      <c r="U52" s="14">
        <f t="shared" si="30"/>
        <v>2.3151613202330678E-2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3.1571613202330678E-2</v>
      </c>
      <c r="AR52" s="9">
        <f t="shared" si="35"/>
        <v>136.875</v>
      </c>
      <c r="AS52" s="1">
        <f t="shared" si="36"/>
        <v>0.24</v>
      </c>
      <c r="AT52" s="1">
        <f t="shared" si="37"/>
        <v>496724.41666666669</v>
      </c>
      <c r="AU52" s="1">
        <f t="shared" si="38"/>
        <v>3451615880.413094</v>
      </c>
    </row>
    <row r="53" spans="1:48" x14ac:dyDescent="0.15">
      <c r="C53" s="7">
        <v>11</v>
      </c>
      <c r="D53" s="7">
        <f t="shared" si="39"/>
        <v>5.72385933503333</v>
      </c>
      <c r="E53" s="10">
        <f t="shared" si="40"/>
        <v>7.5963096545806401</v>
      </c>
      <c r="F53" s="7" t="s">
        <v>85</v>
      </c>
      <c r="G53" s="1">
        <v>12</v>
      </c>
      <c r="H53" s="9">
        <f t="shared" si="20"/>
        <v>5.72385933503333</v>
      </c>
      <c r="I53" s="9">
        <f t="shared" si="21"/>
        <v>278.87385933503333</v>
      </c>
      <c r="J53" s="9">
        <f t="shared" si="22"/>
        <v>3.6220379290320417E-2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125.00128562689005</v>
      </c>
      <c r="P53" s="9">
        <f t="shared" si="25"/>
        <v>4.5275939771836358</v>
      </c>
      <c r="Q53" s="12">
        <f t="shared" si="26"/>
        <v>1.0866225545240726</v>
      </c>
      <c r="R53" s="9">
        <f t="shared" si="27"/>
        <v>14.125500000000001</v>
      </c>
      <c r="S53" s="13">
        <f t="shared" si="28"/>
        <v>7.692630735365634E-2</v>
      </c>
      <c r="T53" s="2">
        <f t="shared" si="29"/>
        <v>0.43</v>
      </c>
      <c r="U53" s="14">
        <f t="shared" si="30"/>
        <v>3.3078312162072222E-2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4.1498312162072219E-2</v>
      </c>
      <c r="AR53" s="9">
        <f t="shared" si="35"/>
        <v>136.875</v>
      </c>
      <c r="AS53" s="1">
        <f t="shared" si="36"/>
        <v>0.24</v>
      </c>
      <c r="AT53" s="1">
        <f t="shared" si="37"/>
        <v>496724.41666666669</v>
      </c>
      <c r="AU53" s="1">
        <f t="shared" si="38"/>
        <v>4536867734.664072</v>
      </c>
      <c r="AV53" s="1">
        <f>SUM(AU42:AU53)</f>
        <v>156020682650.49329</v>
      </c>
    </row>
    <row r="54" spans="1:48" x14ac:dyDescent="0.15">
      <c r="C54" s="7">
        <v>12</v>
      </c>
      <c r="D54" s="7">
        <f t="shared" si="39"/>
        <v>4.5658045524516098</v>
      </c>
      <c r="E54" s="10">
        <f t="shared" si="40"/>
        <v>5.72385933503333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2.7813910501935499</v>
      </c>
      <c r="E58" s="7"/>
      <c r="F58" s="7"/>
      <c r="G58" s="1">
        <v>1</v>
      </c>
      <c r="H58" s="9">
        <f t="shared" ref="H58:H69" si="42">E59</f>
        <v>2.7813910501935499</v>
      </c>
      <c r="I58" s="9">
        <f t="shared" ref="I58:I69" si="43">H58+273.15</f>
        <v>275.93139105019355</v>
      </c>
      <c r="J58" s="9">
        <f t="shared" ref="J58:J69" si="44">EXP(($C$15*(I58-$C$13))/($C$16*I58*$C$13))</f>
        <v>2.4960634817690047E-2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2.4902393336448769E-3</v>
      </c>
      <c r="Q58" s="12">
        <f t="shared" ref="Q58:Q69" si="48">P58*$B$60</f>
        <v>4.7314547339252663E-4</v>
      </c>
      <c r="R58" s="9">
        <f t="shared" ref="R58:R69" si="49">L58*$B$60</f>
        <v>1.8955666666666669E-2</v>
      </c>
      <c r="S58" s="13">
        <f t="shared" ref="S58:S69" si="50">Q58/R58</f>
        <v>2.4960634817690043E-2</v>
      </c>
      <c r="T58" s="2">
        <f t="shared" ref="T58:T69" si="51">$B$59/100</f>
        <v>0.01</v>
      </c>
      <c r="U58" s="14">
        <f t="shared" ref="U58:U69" si="52">S58*T58</f>
        <v>2.4960634817690043E-4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1.22496063481769E-2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18962.833333333332</v>
      </c>
      <c r="AU58" s="1">
        <f t="shared" ref="AU58:AU69" si="59">AT58*10000*AS58*0.67*AR58*AQ58</f>
        <v>2950116.9053409025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1.3642105643871001</v>
      </c>
      <c r="E59" s="10">
        <f t="shared" ref="E59:E70" si="61">D58</f>
        <v>2.7813910501935499</v>
      </c>
      <c r="F59" s="7" t="s">
        <v>83</v>
      </c>
      <c r="G59" s="1">
        <v>2</v>
      </c>
      <c r="H59" s="9">
        <f t="shared" si="42"/>
        <v>1.3642105643871001</v>
      </c>
      <c r="I59" s="9">
        <f t="shared" si="43"/>
        <v>274.5142105643871</v>
      </c>
      <c r="J59" s="9">
        <f t="shared" si="44"/>
        <v>2.0803698048248321E-2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0.19704309399968847</v>
      </c>
      <c r="P59" s="9">
        <f t="shared" si="47"/>
        <v>4.0992250300621296E-3</v>
      </c>
      <c r="Q59" s="12">
        <f t="shared" si="48"/>
        <v>7.7885275571180467E-4</v>
      </c>
      <c r="R59" s="9">
        <f t="shared" si="49"/>
        <v>1.8955666666666669E-2</v>
      </c>
      <c r="S59" s="13">
        <f t="shared" si="50"/>
        <v>4.1088122586656825E-2</v>
      </c>
      <c r="T59" s="2">
        <f t="shared" si="51"/>
        <v>0.01</v>
      </c>
      <c r="U59" s="14">
        <f t="shared" si="52"/>
        <v>4.1088122586656827E-4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1.2410881225866569E-2</v>
      </c>
      <c r="AR59" s="9">
        <f t="shared" si="56"/>
        <v>9.9766666666666666</v>
      </c>
      <c r="AS59" s="1">
        <f t="shared" si="57"/>
        <v>0.19</v>
      </c>
      <c r="AT59" s="1">
        <f t="shared" si="58"/>
        <v>18962.833333333332</v>
      </c>
      <c r="AU59" s="1">
        <f t="shared" si="59"/>
        <v>2988957.3161717281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0.94193074657142895</v>
      </c>
      <c r="E60" s="10">
        <f t="shared" si="61"/>
        <v>1.3642105643871001</v>
      </c>
      <c r="F60" s="7" t="s">
        <v>83</v>
      </c>
      <c r="G60" s="1">
        <v>3</v>
      </c>
      <c r="H60" s="9">
        <f t="shared" si="42"/>
        <v>0.94193074657142895</v>
      </c>
      <c r="I60" s="9">
        <f t="shared" si="43"/>
        <v>274.09193074657139</v>
      </c>
      <c r="J60" s="9">
        <f t="shared" si="44"/>
        <v>1.9697371207472725E-2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0.29271053563629301</v>
      </c>
      <c r="P60" s="9">
        <f t="shared" si="47"/>
        <v>5.7656280767662367E-3</v>
      </c>
      <c r="Q60" s="12">
        <f t="shared" si="48"/>
        <v>1.0954693345855849E-3</v>
      </c>
      <c r="R60" s="9">
        <f t="shared" si="49"/>
        <v>1.8955666666666669E-2</v>
      </c>
      <c r="S60" s="13">
        <f t="shared" si="50"/>
        <v>5.7791126730032429E-2</v>
      </c>
      <c r="T60" s="2">
        <f t="shared" si="51"/>
        <v>0.01</v>
      </c>
      <c r="U60" s="14">
        <f t="shared" si="52"/>
        <v>5.7791126730032431E-4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1.2577911267300325E-2</v>
      </c>
      <c r="AR60" s="9">
        <f t="shared" si="56"/>
        <v>9.9766666666666666</v>
      </c>
      <c r="AS60" s="1">
        <f t="shared" si="57"/>
        <v>0.19</v>
      </c>
      <c r="AT60" s="1">
        <f t="shared" si="58"/>
        <v>18962.833333333332</v>
      </c>
      <c r="AU60" s="1">
        <f t="shared" si="59"/>
        <v>3029183.7638572776</v>
      </c>
    </row>
    <row r="61" spans="1:48" x14ac:dyDescent="0.15">
      <c r="C61" s="7">
        <v>3</v>
      </c>
      <c r="D61" s="7">
        <f t="shared" si="60"/>
        <v>5.0330466449354798</v>
      </c>
      <c r="E61" s="10">
        <f t="shared" si="61"/>
        <v>0.94193074657142895</v>
      </c>
      <c r="F61" s="7" t="s">
        <v>83</v>
      </c>
      <c r="G61" s="1">
        <v>4</v>
      </c>
      <c r="H61" s="9">
        <f t="shared" si="42"/>
        <v>5.0330466449354798</v>
      </c>
      <c r="I61" s="9">
        <f t="shared" si="43"/>
        <v>278.18304664493547</v>
      </c>
      <c r="J61" s="9">
        <f t="shared" si="44"/>
        <v>3.3212231587165096E-2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0.38671157422619346</v>
      </c>
      <c r="P61" s="9">
        <f t="shared" si="47"/>
        <v>1.2843554360637522E-2</v>
      </c>
      <c r="Q61" s="12">
        <f t="shared" si="48"/>
        <v>2.4402753285211291E-3</v>
      </c>
      <c r="R61" s="9">
        <f t="shared" si="49"/>
        <v>1.8955666666666669E-2</v>
      </c>
      <c r="S61" s="13">
        <f t="shared" si="50"/>
        <v>0.12873592743706166</v>
      </c>
      <c r="T61" s="2">
        <f t="shared" si="51"/>
        <v>0.01</v>
      </c>
      <c r="U61" s="14">
        <f t="shared" si="52"/>
        <v>1.2873592743706166E-3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1.3287359274370617E-2</v>
      </c>
      <c r="AR61" s="9">
        <f t="shared" si="56"/>
        <v>9.9766666666666666</v>
      </c>
      <c r="AS61" s="1">
        <f t="shared" si="57"/>
        <v>0.19</v>
      </c>
      <c r="AT61" s="1">
        <f t="shared" si="58"/>
        <v>18962.833333333332</v>
      </c>
      <c r="AU61" s="1">
        <f t="shared" si="59"/>
        <v>3200042.6877793488</v>
      </c>
    </row>
    <row r="62" spans="1:48" x14ac:dyDescent="0.15">
      <c r="C62" s="7">
        <v>4</v>
      </c>
      <c r="D62" s="7">
        <f t="shared" si="60"/>
        <v>8.1685762654666707</v>
      </c>
      <c r="E62" s="10">
        <f t="shared" si="61"/>
        <v>5.0330466449354798</v>
      </c>
      <c r="F62" s="7" t="s">
        <v>83</v>
      </c>
      <c r="G62" s="1">
        <v>5</v>
      </c>
      <c r="H62" s="9">
        <f t="shared" si="42"/>
        <v>8.1685762654666707</v>
      </c>
      <c r="I62" s="9">
        <f t="shared" si="43"/>
        <v>281.31857626546667</v>
      </c>
      <c r="J62" s="9">
        <f t="shared" si="44"/>
        <v>4.9059687965667634E-2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0.35517461887227819</v>
      </c>
      <c r="O62" s="9">
        <f t="shared" si="62"/>
        <v>0.11846006765994443</v>
      </c>
      <c r="P62" s="9">
        <f t="shared" si="47"/>
        <v>5.8116139557887496E-3</v>
      </c>
      <c r="Q62" s="12">
        <f t="shared" si="48"/>
        <v>1.1042066515998623E-3</v>
      </c>
      <c r="R62" s="9">
        <f t="shared" si="49"/>
        <v>1.8955666666666669E-2</v>
      </c>
      <c r="S62" s="13">
        <f t="shared" si="50"/>
        <v>5.8252061033632625E-2</v>
      </c>
      <c r="T62" s="2">
        <f t="shared" si="51"/>
        <v>0.01</v>
      </c>
      <c r="U62" s="14">
        <f t="shared" si="52"/>
        <v>5.8252061033632629E-4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1.2582520610336326E-2</v>
      </c>
      <c r="AR62" s="9">
        <f t="shared" si="56"/>
        <v>9.9766666666666666</v>
      </c>
      <c r="AS62" s="1">
        <f t="shared" si="57"/>
        <v>0.19</v>
      </c>
      <c r="AT62" s="1">
        <f t="shared" si="58"/>
        <v>18962.833333333332</v>
      </c>
      <c r="AU62" s="1">
        <f t="shared" si="59"/>
        <v>3030293.8485756363</v>
      </c>
    </row>
    <row r="63" spans="1:48" x14ac:dyDescent="0.15">
      <c r="C63" s="7">
        <v>5</v>
      </c>
      <c r="D63" s="7">
        <f t="shared" si="60"/>
        <v>12.639332266935501</v>
      </c>
      <c r="E63" s="10">
        <f t="shared" si="61"/>
        <v>8.1685762654666707</v>
      </c>
      <c r="F63" s="7" t="s">
        <v>85</v>
      </c>
      <c r="G63" s="1">
        <v>6</v>
      </c>
      <c r="H63" s="9">
        <f t="shared" si="42"/>
        <v>12.639332266935501</v>
      </c>
      <c r="I63" s="9">
        <f t="shared" si="43"/>
        <v>285.7893322669355</v>
      </c>
      <c r="J63" s="9">
        <f t="shared" si="44"/>
        <v>8.4308284656921612E-2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0.21241512037082236</v>
      </c>
      <c r="P63" s="9">
        <f t="shared" si="47"/>
        <v>1.7908354433657559E-2</v>
      </c>
      <c r="Q63" s="12">
        <f t="shared" si="48"/>
        <v>3.4025873423949361E-3</v>
      </c>
      <c r="R63" s="9">
        <f t="shared" si="49"/>
        <v>1.8955666666666669E-2</v>
      </c>
      <c r="S63" s="13">
        <f t="shared" si="50"/>
        <v>0.17950238323078072</v>
      </c>
      <c r="T63" s="2">
        <f t="shared" si="51"/>
        <v>0.01</v>
      </c>
      <c r="U63" s="14">
        <f t="shared" si="52"/>
        <v>1.7950238323078073E-3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1.3795023832307808E-2</v>
      </c>
      <c r="AR63" s="9">
        <f t="shared" si="56"/>
        <v>9.9766666666666666</v>
      </c>
      <c r="AS63" s="1">
        <f t="shared" si="57"/>
        <v>0.19</v>
      </c>
      <c r="AT63" s="1">
        <f t="shared" si="58"/>
        <v>18962.833333333332</v>
      </c>
      <c r="AU63" s="1">
        <f t="shared" si="59"/>
        <v>3322305.3754154965</v>
      </c>
    </row>
    <row r="64" spans="1:48" x14ac:dyDescent="0.15">
      <c r="C64" s="7">
        <v>6</v>
      </c>
      <c r="D64" s="7">
        <f t="shared" si="60"/>
        <v>16.312401659999999</v>
      </c>
      <c r="E64" s="10">
        <f t="shared" si="61"/>
        <v>12.639332266935501</v>
      </c>
      <c r="F64" s="7" t="s">
        <v>83</v>
      </c>
      <c r="G64" s="1">
        <v>7</v>
      </c>
      <c r="H64" s="9">
        <f t="shared" si="42"/>
        <v>16.312401659999999</v>
      </c>
      <c r="I64" s="9">
        <f t="shared" si="43"/>
        <v>289.46240165999995</v>
      </c>
      <c r="J64" s="9">
        <f t="shared" si="44"/>
        <v>0.12990475464581069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0.29427343260383143</v>
      </c>
      <c r="P64" s="9">
        <f t="shared" si="47"/>
        <v>3.8227518061181229E-2</v>
      </c>
      <c r="Q64" s="12">
        <f t="shared" si="48"/>
        <v>7.2632284316244333E-3</v>
      </c>
      <c r="R64" s="9">
        <f t="shared" si="49"/>
        <v>1.8955666666666669E-2</v>
      </c>
      <c r="S64" s="13">
        <f t="shared" si="50"/>
        <v>0.38316924217689163</v>
      </c>
      <c r="T64" s="2">
        <f t="shared" si="51"/>
        <v>0.01</v>
      </c>
      <c r="U64" s="14">
        <f t="shared" si="52"/>
        <v>3.8316924217689165E-3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2.3931692421768916E-2</v>
      </c>
      <c r="AR64" s="9">
        <f t="shared" si="56"/>
        <v>9.9766666666666666</v>
      </c>
      <c r="AS64" s="1">
        <f t="shared" si="57"/>
        <v>0.19</v>
      </c>
      <c r="AT64" s="1">
        <f t="shared" si="58"/>
        <v>18962.833333333332</v>
      </c>
      <c r="AU64" s="1">
        <f t="shared" si="59"/>
        <v>5763555.8547876747</v>
      </c>
    </row>
    <row r="65" spans="1:48" x14ac:dyDescent="0.15">
      <c r="C65" s="7">
        <v>7</v>
      </c>
      <c r="D65" s="7">
        <f t="shared" si="60"/>
        <v>19.166004878387099</v>
      </c>
      <c r="E65" s="10">
        <f t="shared" si="61"/>
        <v>16.312401659999999</v>
      </c>
      <c r="F65" s="7" t="s">
        <v>83</v>
      </c>
      <c r="G65" s="1">
        <v>8</v>
      </c>
      <c r="H65" s="9">
        <f t="shared" si="42"/>
        <v>19.166004878387099</v>
      </c>
      <c r="I65" s="9">
        <f t="shared" si="43"/>
        <v>292.31600487838705</v>
      </c>
      <c r="J65" s="9">
        <f t="shared" si="44"/>
        <v>0.18039923621914369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0.35581258120931686</v>
      </c>
      <c r="P65" s="9">
        <f t="shared" si="47"/>
        <v>6.4188317887322807E-2</v>
      </c>
      <c r="Q65" s="12">
        <f t="shared" si="48"/>
        <v>1.2195780398591333E-2</v>
      </c>
      <c r="R65" s="9">
        <f t="shared" si="49"/>
        <v>1.8955666666666669E-2</v>
      </c>
      <c r="S65" s="13">
        <f t="shared" si="50"/>
        <v>0.64338440916127093</v>
      </c>
      <c r="T65" s="2">
        <f t="shared" si="51"/>
        <v>0.01</v>
      </c>
      <c r="U65" s="14">
        <f t="shared" si="52"/>
        <v>6.4338440916127098E-3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2.6533844091612711E-2</v>
      </c>
      <c r="AR65" s="9">
        <f t="shared" si="56"/>
        <v>9.9766666666666666</v>
      </c>
      <c r="AS65" s="1">
        <f t="shared" si="57"/>
        <v>0.19</v>
      </c>
      <c r="AT65" s="1">
        <f t="shared" si="58"/>
        <v>18962.833333333332</v>
      </c>
      <c r="AU65" s="1">
        <f t="shared" si="59"/>
        <v>6390241.4325335873</v>
      </c>
    </row>
    <row r="66" spans="1:48" x14ac:dyDescent="0.15">
      <c r="C66" s="7">
        <v>8</v>
      </c>
      <c r="D66" s="7">
        <f t="shared" si="60"/>
        <v>21.679297837741899</v>
      </c>
      <c r="E66" s="10">
        <f t="shared" si="61"/>
        <v>19.166004878387099</v>
      </c>
      <c r="F66" s="7" t="s">
        <v>83</v>
      </c>
      <c r="G66" s="1">
        <v>9</v>
      </c>
      <c r="H66" s="9">
        <f t="shared" si="42"/>
        <v>21.679297837741899</v>
      </c>
      <c r="I66" s="9">
        <f t="shared" si="43"/>
        <v>294.82929783774188</v>
      </c>
      <c r="J66" s="9">
        <f t="shared" si="44"/>
        <v>0.2396353284147269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0.39139092998866071</v>
      </c>
      <c r="P66" s="9">
        <f t="shared" si="47"/>
        <v>9.3791094046378087E-2</v>
      </c>
      <c r="Q66" s="12">
        <f t="shared" si="48"/>
        <v>1.7820307868811835E-2</v>
      </c>
      <c r="R66" s="9">
        <f t="shared" si="49"/>
        <v>1.8955666666666669E-2</v>
      </c>
      <c r="S66" s="13">
        <f t="shared" si="50"/>
        <v>0.94010451767168124</v>
      </c>
      <c r="T66" s="2">
        <f t="shared" si="51"/>
        <v>0.01</v>
      </c>
      <c r="U66" s="14">
        <f t="shared" si="52"/>
        <v>9.4010451767168133E-3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2.9501045176716811E-2</v>
      </c>
      <c r="AR66" s="9">
        <f t="shared" si="56"/>
        <v>9.9766666666666666</v>
      </c>
      <c r="AS66" s="1">
        <f t="shared" si="57"/>
        <v>0.19</v>
      </c>
      <c r="AT66" s="1">
        <f t="shared" si="58"/>
        <v>18962.833333333332</v>
      </c>
      <c r="AU66" s="1">
        <f t="shared" si="59"/>
        <v>7104843.1784104472</v>
      </c>
    </row>
    <row r="67" spans="1:48" x14ac:dyDescent="0.15">
      <c r="C67" s="7">
        <v>9</v>
      </c>
      <c r="D67" s="7">
        <f t="shared" si="60"/>
        <v>14.7154967452667</v>
      </c>
      <c r="E67" s="10">
        <f t="shared" si="61"/>
        <v>21.679297837741899</v>
      </c>
      <c r="F67" s="7" t="s">
        <v>83</v>
      </c>
      <c r="G67" s="1">
        <v>10</v>
      </c>
      <c r="H67" s="9">
        <f t="shared" si="42"/>
        <v>14.7154967452667</v>
      </c>
      <c r="I67" s="9">
        <f t="shared" si="43"/>
        <v>287.86549674526668</v>
      </c>
      <c r="J67" s="9">
        <f t="shared" si="44"/>
        <v>0.10779172797046482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0.39736650260894929</v>
      </c>
      <c r="P67" s="9">
        <f t="shared" si="47"/>
        <v>4.2832821953798859E-2</v>
      </c>
      <c r="Q67" s="12">
        <f t="shared" si="48"/>
        <v>8.1382361712217834E-3</v>
      </c>
      <c r="R67" s="9">
        <f t="shared" si="49"/>
        <v>1.8955666666666669E-2</v>
      </c>
      <c r="S67" s="13">
        <f t="shared" si="50"/>
        <v>0.42932998951352008</v>
      </c>
      <c r="T67" s="2">
        <f t="shared" si="51"/>
        <v>0.01</v>
      </c>
      <c r="U67" s="14">
        <f t="shared" si="52"/>
        <v>4.2932998951352008E-3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2.4393299895135202E-2</v>
      </c>
      <c r="AR67" s="9">
        <f t="shared" si="56"/>
        <v>9.9766666666666666</v>
      </c>
      <c r="AS67" s="1">
        <f t="shared" si="57"/>
        <v>0.19</v>
      </c>
      <c r="AT67" s="1">
        <f t="shared" si="58"/>
        <v>18962.833333333332</v>
      </c>
      <c r="AU67" s="1">
        <f t="shared" si="59"/>
        <v>5874726.4485277962</v>
      </c>
    </row>
    <row r="68" spans="1:48" x14ac:dyDescent="0.15">
      <c r="C68" s="7">
        <v>10</v>
      </c>
      <c r="D68" s="7">
        <f t="shared" si="60"/>
        <v>7.5963096545806401</v>
      </c>
      <c r="E68" s="10">
        <f t="shared" si="61"/>
        <v>14.7154967452667</v>
      </c>
      <c r="F68" s="7" t="s">
        <v>83</v>
      </c>
      <c r="G68" s="1">
        <v>11</v>
      </c>
      <c r="H68" s="9">
        <f t="shared" si="42"/>
        <v>7.5963096545806401</v>
      </c>
      <c r="I68" s="9">
        <f t="shared" si="43"/>
        <v>280.74630965458061</v>
      </c>
      <c r="J68" s="9">
        <f t="shared" si="44"/>
        <v>4.571776335174868E-2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0.33680699662239294</v>
      </c>
      <c r="O68" s="9">
        <f t="shared" si="62"/>
        <v>0.11749335069942418</v>
      </c>
      <c r="P68" s="9">
        <f t="shared" si="47"/>
        <v>5.3715332026802896E-3</v>
      </c>
      <c r="Q68" s="12">
        <f t="shared" si="48"/>
        <v>1.020591308509255E-3</v>
      </c>
      <c r="R68" s="9">
        <f t="shared" si="49"/>
        <v>1.8955666666666669E-2</v>
      </c>
      <c r="S68" s="13">
        <f t="shared" si="50"/>
        <v>5.3840960935652743E-2</v>
      </c>
      <c r="T68" s="2">
        <f t="shared" si="51"/>
        <v>0.01</v>
      </c>
      <c r="U68" s="14">
        <f t="shared" si="52"/>
        <v>5.3840960935652748E-4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1.2538409609356527E-2</v>
      </c>
      <c r="AR68" s="9">
        <f t="shared" si="56"/>
        <v>9.9766666666666666</v>
      </c>
      <c r="AS68" s="1">
        <f t="shared" si="57"/>
        <v>0.19</v>
      </c>
      <c r="AT68" s="1">
        <f t="shared" si="58"/>
        <v>18962.833333333332</v>
      </c>
      <c r="AU68" s="1">
        <f t="shared" si="59"/>
        <v>3019670.4370142207</v>
      </c>
    </row>
    <row r="69" spans="1:48" x14ac:dyDescent="0.15">
      <c r="C69" s="7">
        <v>11</v>
      </c>
      <c r="D69" s="7">
        <f t="shared" si="60"/>
        <v>5.72385933503333</v>
      </c>
      <c r="E69" s="10">
        <f t="shared" si="61"/>
        <v>7.5963096545806401</v>
      </c>
      <c r="F69" s="7" t="s">
        <v>85</v>
      </c>
      <c r="G69" s="1">
        <v>12</v>
      </c>
      <c r="H69" s="9">
        <f t="shared" si="42"/>
        <v>5.72385933503333</v>
      </c>
      <c r="I69" s="9">
        <f t="shared" si="43"/>
        <v>278.87385933503333</v>
      </c>
      <c r="J69" s="9">
        <f t="shared" si="44"/>
        <v>3.6220379290320417E-2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0.21188848416341055</v>
      </c>
      <c r="P69" s="9">
        <f t="shared" si="47"/>
        <v>7.6746812636497809E-3</v>
      </c>
      <c r="Q69" s="12">
        <f t="shared" si="48"/>
        <v>1.4581894400934583E-3</v>
      </c>
      <c r="R69" s="9">
        <f t="shared" si="49"/>
        <v>1.8955666666666669E-2</v>
      </c>
      <c r="S69" s="13">
        <f t="shared" si="50"/>
        <v>7.6926307353656326E-2</v>
      </c>
      <c r="T69" s="2">
        <f t="shared" si="51"/>
        <v>0.01</v>
      </c>
      <c r="U69" s="14">
        <f t="shared" si="52"/>
        <v>7.692630735365633E-4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1.2769263073536563E-2</v>
      </c>
      <c r="AR69" s="9">
        <f t="shared" si="56"/>
        <v>9.9766666666666666</v>
      </c>
      <c r="AS69" s="1">
        <f t="shared" si="57"/>
        <v>0.19</v>
      </c>
      <c r="AT69" s="1">
        <f t="shared" si="58"/>
        <v>18962.833333333332</v>
      </c>
      <c r="AU69" s="1">
        <f t="shared" si="59"/>
        <v>3075267.7099368232</v>
      </c>
      <c r="AV69" s="1">
        <f>SUM(AU58:AU69)</f>
        <v>49749204.958350942</v>
      </c>
    </row>
    <row r="70" spans="1:48" x14ac:dyDescent="0.15">
      <c r="C70" s="7">
        <v>12</v>
      </c>
      <c r="D70" s="7">
        <f t="shared" si="60"/>
        <v>4.5658045524516098</v>
      </c>
      <c r="E70" s="10">
        <f t="shared" si="61"/>
        <v>5.72385933503333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2.7813910501935499</v>
      </c>
      <c r="E73" s="7"/>
      <c r="F73" s="7"/>
      <c r="G73" s="1">
        <v>1</v>
      </c>
      <c r="H73" s="9">
        <f t="shared" ref="H73:H84" si="63">E74</f>
        <v>2.7813910501935499</v>
      </c>
      <c r="I73" s="9">
        <f t="shared" ref="I73:I84" si="64">H73+273.15</f>
        <v>275.93139105019355</v>
      </c>
      <c r="J73" s="9">
        <f t="shared" ref="J73:J84" si="65">EXP(($C$15*(I73-$C$13))/($C$16*I73*$C$13))</f>
        <v>2.4960634817690047E-2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2.7331895125370606E-3</v>
      </c>
      <c r="Q73" s="12">
        <f t="shared" ref="Q73:Q84" si="69">P73*$B$75</f>
        <v>4.9197411225667092E-4</v>
      </c>
      <c r="R73" s="9">
        <f t="shared" ref="R73:R84" si="70">L73*$B$75</f>
        <v>1.9710000000000002E-2</v>
      </c>
      <c r="S73" s="13">
        <f t="shared" ref="S73:S84" si="71">Q73/R73</f>
        <v>2.496063481769005E-2</v>
      </c>
      <c r="T73" s="2">
        <f t="shared" ref="T73:T84" si="72">$B$74/100</f>
        <v>0.01</v>
      </c>
      <c r="U73" s="14">
        <f t="shared" ref="U73:U84" si="73">S73*T73</f>
        <v>2.4960634817690049E-4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1.28496063481769E-2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6810.583333333333</v>
      </c>
      <c r="AU73" s="1">
        <f t="shared" ref="AU73:AU84" si="80">AT73*10000*AS73*0.67*AR73*AQ73</f>
        <v>1155674.5817137572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1.3642105643871001</v>
      </c>
      <c r="E74" s="10">
        <f t="shared" ref="E74:E85" si="82">D73</f>
        <v>2.7813910501935499</v>
      </c>
      <c r="F74" s="7" t="s">
        <v>83</v>
      </c>
      <c r="G74" s="1">
        <v>2</v>
      </c>
      <c r="H74" s="9">
        <f t="shared" si="63"/>
        <v>1.3642105643871001</v>
      </c>
      <c r="I74" s="9">
        <f t="shared" si="64"/>
        <v>274.5142105643871</v>
      </c>
      <c r="J74" s="9">
        <f t="shared" si="65"/>
        <v>2.0803698048248321E-2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0.21626681048746296</v>
      </c>
      <c r="P74" s="9">
        <f t="shared" si="68"/>
        <v>4.4991494232389231E-3</v>
      </c>
      <c r="Q74" s="12">
        <f t="shared" si="69"/>
        <v>8.0984689618300609E-4</v>
      </c>
      <c r="R74" s="9">
        <f t="shared" si="70"/>
        <v>1.9710000000000002E-2</v>
      </c>
      <c r="S74" s="13">
        <f t="shared" si="71"/>
        <v>4.1088122586656825E-2</v>
      </c>
      <c r="T74" s="2">
        <f t="shared" si="72"/>
        <v>0.01</v>
      </c>
      <c r="U74" s="14">
        <f t="shared" si="73"/>
        <v>4.1088122586656827E-4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1.3010881225866569E-2</v>
      </c>
      <c r="AR74" s="9">
        <f t="shared" si="77"/>
        <v>10.950000000000001</v>
      </c>
      <c r="AS74" s="1">
        <f t="shared" si="78"/>
        <v>0.18</v>
      </c>
      <c r="AT74" s="1">
        <f t="shared" si="79"/>
        <v>6810.583333333333</v>
      </c>
      <c r="AU74" s="1">
        <f t="shared" si="80"/>
        <v>1170179.4055787614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0.94193074657142895</v>
      </c>
      <c r="E75" s="10">
        <f t="shared" si="82"/>
        <v>1.3642105643871001</v>
      </c>
      <c r="F75" s="7" t="s">
        <v>83</v>
      </c>
      <c r="G75" s="1">
        <v>3</v>
      </c>
      <c r="H75" s="9">
        <f t="shared" si="63"/>
        <v>0.94193074657142895</v>
      </c>
      <c r="I75" s="9">
        <f t="shared" si="64"/>
        <v>274.09193074657139</v>
      </c>
      <c r="J75" s="9">
        <f t="shared" si="65"/>
        <v>1.9697371207472725E-2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0.32126766106422405</v>
      </c>
      <c r="P75" s="9">
        <f t="shared" si="68"/>
        <v>6.328128376938553E-3</v>
      </c>
      <c r="Q75" s="12">
        <f t="shared" si="69"/>
        <v>1.1390631078489395E-3</v>
      </c>
      <c r="R75" s="9">
        <f t="shared" si="70"/>
        <v>1.9710000000000002E-2</v>
      </c>
      <c r="S75" s="13">
        <f t="shared" si="71"/>
        <v>5.7791126730032435E-2</v>
      </c>
      <c r="T75" s="2">
        <f t="shared" si="72"/>
        <v>0.01</v>
      </c>
      <c r="U75" s="14">
        <f t="shared" si="73"/>
        <v>5.7791126730032442E-4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1.3177911267300325E-2</v>
      </c>
      <c r="AR75" s="9">
        <f t="shared" si="77"/>
        <v>10.950000000000001</v>
      </c>
      <c r="AS75" s="1">
        <f t="shared" si="78"/>
        <v>0.18</v>
      </c>
      <c r="AT75" s="1">
        <f t="shared" si="79"/>
        <v>6810.583333333333</v>
      </c>
      <c r="AU75" s="1">
        <f t="shared" si="80"/>
        <v>1185201.8403551369</v>
      </c>
    </row>
    <row r="76" spans="1:48" x14ac:dyDescent="0.15">
      <c r="C76" s="7">
        <v>3</v>
      </c>
      <c r="D76" s="7">
        <f t="shared" si="81"/>
        <v>5.0330466449354798</v>
      </c>
      <c r="E76" s="10">
        <f t="shared" si="82"/>
        <v>0.94193074657142895</v>
      </c>
      <c r="F76" s="7" t="s">
        <v>83</v>
      </c>
      <c r="G76" s="1">
        <v>4</v>
      </c>
      <c r="H76" s="9">
        <f t="shared" si="63"/>
        <v>5.0330466449354798</v>
      </c>
      <c r="I76" s="9">
        <f t="shared" si="64"/>
        <v>278.18304664493547</v>
      </c>
      <c r="J76" s="9">
        <f t="shared" si="65"/>
        <v>3.3212231587165096E-2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0.42443953268728546</v>
      </c>
      <c r="P76" s="9">
        <f t="shared" si="68"/>
        <v>1.4096584054358255E-2</v>
      </c>
      <c r="Q76" s="12">
        <f t="shared" si="69"/>
        <v>2.5373851297844858E-3</v>
      </c>
      <c r="R76" s="9">
        <f t="shared" si="70"/>
        <v>1.9710000000000002E-2</v>
      </c>
      <c r="S76" s="13">
        <f t="shared" si="71"/>
        <v>0.12873592743706166</v>
      </c>
      <c r="T76" s="2">
        <f t="shared" si="72"/>
        <v>0.01</v>
      </c>
      <c r="U76" s="14">
        <f t="shared" si="73"/>
        <v>1.2873592743706166E-3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1.3887359274370617E-2</v>
      </c>
      <c r="AR76" s="9">
        <f t="shared" si="77"/>
        <v>10.950000000000001</v>
      </c>
      <c r="AS76" s="1">
        <f t="shared" si="78"/>
        <v>0.18</v>
      </c>
      <c r="AT76" s="1">
        <f t="shared" si="79"/>
        <v>6810.583333333333</v>
      </c>
      <c r="AU76" s="1">
        <f t="shared" si="80"/>
        <v>1249008.544358559</v>
      </c>
    </row>
    <row r="77" spans="1:48" x14ac:dyDescent="0.15">
      <c r="C77" s="7">
        <v>4</v>
      </c>
      <c r="D77" s="7">
        <f t="shared" si="81"/>
        <v>8.1685762654666707</v>
      </c>
      <c r="E77" s="10">
        <f t="shared" si="82"/>
        <v>5.0330466449354798</v>
      </c>
      <c r="F77" s="7" t="s">
        <v>83</v>
      </c>
      <c r="G77" s="1">
        <v>5</v>
      </c>
      <c r="H77" s="9">
        <f t="shared" si="63"/>
        <v>8.1685762654666707</v>
      </c>
      <c r="I77" s="9">
        <f t="shared" si="64"/>
        <v>281.31857626546667</v>
      </c>
      <c r="J77" s="9">
        <f t="shared" si="65"/>
        <v>4.9059687965667634E-2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0.38982580120128085</v>
      </c>
      <c r="O77" s="9">
        <f t="shared" si="83"/>
        <v>0.13001714743164638</v>
      </c>
      <c r="P77" s="9">
        <f t="shared" si="68"/>
        <v>6.3786006831827767E-3</v>
      </c>
      <c r="Q77" s="12">
        <f t="shared" si="69"/>
        <v>1.1481481229728998E-3</v>
      </c>
      <c r="R77" s="9">
        <f t="shared" si="70"/>
        <v>1.9710000000000002E-2</v>
      </c>
      <c r="S77" s="13">
        <f t="shared" si="71"/>
        <v>5.8252061033632653E-2</v>
      </c>
      <c r="T77" s="2">
        <f t="shared" si="72"/>
        <v>0.01</v>
      </c>
      <c r="U77" s="14">
        <f t="shared" si="73"/>
        <v>5.8252061033632651E-4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1.3182520610336326E-2</v>
      </c>
      <c r="AR77" s="9">
        <f t="shared" si="77"/>
        <v>10.950000000000001</v>
      </c>
      <c r="AS77" s="1">
        <f t="shared" si="78"/>
        <v>0.18</v>
      </c>
      <c r="AT77" s="1">
        <f t="shared" si="79"/>
        <v>6810.583333333333</v>
      </c>
      <c r="AU77" s="1">
        <f t="shared" si="80"/>
        <v>1185616.3978474652</v>
      </c>
    </row>
    <row r="78" spans="1:48" x14ac:dyDescent="0.15">
      <c r="C78" s="7">
        <v>5</v>
      </c>
      <c r="D78" s="7">
        <f t="shared" si="81"/>
        <v>12.639332266935501</v>
      </c>
      <c r="E78" s="10">
        <f t="shared" si="82"/>
        <v>8.1685762654666707</v>
      </c>
      <c r="F78" s="7" t="s">
        <v>85</v>
      </c>
      <c r="G78" s="1">
        <v>6</v>
      </c>
      <c r="H78" s="9">
        <f t="shared" si="63"/>
        <v>12.639332266935501</v>
      </c>
      <c r="I78" s="9">
        <f t="shared" si="64"/>
        <v>285.7893322669355</v>
      </c>
      <c r="J78" s="9">
        <f t="shared" si="65"/>
        <v>8.4308284656921612E-2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0.23313854674846363</v>
      </c>
      <c r="P78" s="9">
        <f t="shared" si="68"/>
        <v>1.9655510963770498E-2</v>
      </c>
      <c r="Q78" s="12">
        <f t="shared" si="69"/>
        <v>3.5379919734786895E-3</v>
      </c>
      <c r="R78" s="9">
        <f t="shared" si="70"/>
        <v>1.9710000000000002E-2</v>
      </c>
      <c r="S78" s="13">
        <f t="shared" si="71"/>
        <v>0.17950238323078077</v>
      </c>
      <c r="T78" s="2">
        <f t="shared" si="72"/>
        <v>0.01</v>
      </c>
      <c r="U78" s="14">
        <f t="shared" si="73"/>
        <v>1.7950238323078077E-3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1.4395023832307808E-2</v>
      </c>
      <c r="AR78" s="9">
        <f t="shared" si="77"/>
        <v>10.950000000000001</v>
      </c>
      <c r="AS78" s="1">
        <f t="shared" si="78"/>
        <v>0.18</v>
      </c>
      <c r="AT78" s="1">
        <f t="shared" si="79"/>
        <v>6810.583333333333</v>
      </c>
      <c r="AU78" s="1">
        <f t="shared" si="80"/>
        <v>1294667.1435208751</v>
      </c>
    </row>
    <row r="79" spans="1:48" x14ac:dyDescent="0.15">
      <c r="C79" s="7">
        <v>6</v>
      </c>
      <c r="D79" s="7">
        <f t="shared" si="81"/>
        <v>16.312401659999999</v>
      </c>
      <c r="E79" s="10">
        <f t="shared" si="82"/>
        <v>12.639332266935501</v>
      </c>
      <c r="F79" s="7" t="s">
        <v>83</v>
      </c>
      <c r="G79" s="1">
        <v>7</v>
      </c>
      <c r="H79" s="9">
        <f t="shared" si="63"/>
        <v>16.312401659999999</v>
      </c>
      <c r="I79" s="9">
        <f t="shared" si="64"/>
        <v>289.46240165999995</v>
      </c>
      <c r="J79" s="9">
        <f t="shared" si="65"/>
        <v>0.12990475464581069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0.32298303578469312</v>
      </c>
      <c r="P79" s="9">
        <f t="shared" si="68"/>
        <v>4.1957032018369658E-2</v>
      </c>
      <c r="Q79" s="12">
        <f t="shared" si="69"/>
        <v>7.5522657633065385E-3</v>
      </c>
      <c r="R79" s="9">
        <f t="shared" si="70"/>
        <v>1.9710000000000002E-2</v>
      </c>
      <c r="S79" s="13">
        <f t="shared" si="71"/>
        <v>0.3831692421768918</v>
      </c>
      <c r="T79" s="2">
        <f t="shared" si="72"/>
        <v>0.01</v>
      </c>
      <c r="U79" s="14">
        <f t="shared" si="73"/>
        <v>3.8316924217689182E-3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2.5431692421768921E-2</v>
      </c>
      <c r="AR79" s="9">
        <f t="shared" si="77"/>
        <v>10.950000000000001</v>
      </c>
      <c r="AS79" s="1">
        <f t="shared" si="78"/>
        <v>0.18</v>
      </c>
      <c r="AT79" s="1">
        <f t="shared" si="79"/>
        <v>6810.583333333333</v>
      </c>
      <c r="AU79" s="1">
        <f t="shared" si="80"/>
        <v>2287288.7857744126</v>
      </c>
    </row>
    <row r="80" spans="1:48" x14ac:dyDescent="0.15">
      <c r="C80" s="7">
        <v>7</v>
      </c>
      <c r="D80" s="7">
        <f t="shared" si="81"/>
        <v>19.166004878387099</v>
      </c>
      <c r="E80" s="10">
        <f t="shared" si="82"/>
        <v>16.312401659999999</v>
      </c>
      <c r="F80" s="7" t="s">
        <v>83</v>
      </c>
      <c r="G80" s="1">
        <v>8</v>
      </c>
      <c r="H80" s="9">
        <f t="shared" si="63"/>
        <v>19.166004878387099</v>
      </c>
      <c r="I80" s="9">
        <f t="shared" si="64"/>
        <v>292.31600487838705</v>
      </c>
      <c r="J80" s="9">
        <f t="shared" si="65"/>
        <v>0.18039923621914369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0.39052600376632352</v>
      </c>
      <c r="P80" s="9">
        <f t="shared" si="68"/>
        <v>7.0450592803159198E-2</v>
      </c>
      <c r="Q80" s="12">
        <f t="shared" si="69"/>
        <v>1.2681106704568654E-2</v>
      </c>
      <c r="R80" s="9">
        <f t="shared" si="70"/>
        <v>1.9710000000000002E-2</v>
      </c>
      <c r="S80" s="13">
        <f t="shared" si="71"/>
        <v>0.64338440916127104</v>
      </c>
      <c r="T80" s="2">
        <f t="shared" si="72"/>
        <v>0.01</v>
      </c>
      <c r="U80" s="14">
        <f t="shared" si="73"/>
        <v>6.4338440916127107E-3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2.8033844091612713E-2</v>
      </c>
      <c r="AR80" s="9">
        <f t="shared" si="77"/>
        <v>10.950000000000001</v>
      </c>
      <c r="AS80" s="1">
        <f t="shared" si="78"/>
        <v>0.18</v>
      </c>
      <c r="AT80" s="1">
        <f t="shared" si="79"/>
        <v>6810.583333333333</v>
      </c>
      <c r="AU80" s="1">
        <f t="shared" si="80"/>
        <v>2521322.4566213912</v>
      </c>
    </row>
    <row r="81" spans="1:48" x14ac:dyDescent="0.15">
      <c r="C81" s="7">
        <v>8</v>
      </c>
      <c r="D81" s="7">
        <f t="shared" si="81"/>
        <v>21.679297837741899</v>
      </c>
      <c r="E81" s="10">
        <f t="shared" si="82"/>
        <v>19.166004878387099</v>
      </c>
      <c r="F81" s="7" t="s">
        <v>83</v>
      </c>
      <c r="G81" s="1">
        <v>9</v>
      </c>
      <c r="H81" s="9">
        <f t="shared" si="63"/>
        <v>21.679297837741899</v>
      </c>
      <c r="I81" s="9">
        <f t="shared" si="64"/>
        <v>294.82929783774188</v>
      </c>
      <c r="J81" s="9">
        <f t="shared" si="65"/>
        <v>0.2396353284147269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0.42957541096316437</v>
      </c>
      <c r="P81" s="9">
        <f t="shared" si="68"/>
        <v>0.10294144468504916</v>
      </c>
      <c r="Q81" s="12">
        <f t="shared" si="69"/>
        <v>1.8529460043308847E-2</v>
      </c>
      <c r="R81" s="9">
        <f t="shared" si="70"/>
        <v>1.9710000000000002E-2</v>
      </c>
      <c r="S81" s="13">
        <f t="shared" si="71"/>
        <v>0.94010451767168168</v>
      </c>
      <c r="T81" s="2">
        <f t="shared" si="72"/>
        <v>0.01</v>
      </c>
      <c r="U81" s="14">
        <f t="shared" si="73"/>
        <v>9.4010451767168168E-3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3.100104517671682E-2</v>
      </c>
      <c r="AR81" s="9">
        <f t="shared" si="77"/>
        <v>10.950000000000001</v>
      </c>
      <c r="AS81" s="1">
        <f t="shared" si="78"/>
        <v>0.18</v>
      </c>
      <c r="AT81" s="1">
        <f t="shared" si="79"/>
        <v>6810.583333333333</v>
      </c>
      <c r="AU81" s="1">
        <f t="shared" si="80"/>
        <v>2788188.1317223888</v>
      </c>
    </row>
    <row r="82" spans="1:48" x14ac:dyDescent="0.15">
      <c r="C82" s="7">
        <v>9</v>
      </c>
      <c r="D82" s="7">
        <f t="shared" si="81"/>
        <v>14.7154967452667</v>
      </c>
      <c r="E82" s="10">
        <f t="shared" si="82"/>
        <v>21.679297837741899</v>
      </c>
      <c r="F82" s="7" t="s">
        <v>83</v>
      </c>
      <c r="G82" s="1">
        <v>10</v>
      </c>
      <c r="H82" s="9">
        <f t="shared" si="63"/>
        <v>14.7154967452667</v>
      </c>
      <c r="I82" s="9">
        <f t="shared" si="64"/>
        <v>287.86549674526668</v>
      </c>
      <c r="J82" s="9">
        <f t="shared" si="65"/>
        <v>0.10779172797046482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0.43613396627811518</v>
      </c>
      <c r="P82" s="9">
        <f t="shared" si="68"/>
        <v>4.7011633851730468E-2</v>
      </c>
      <c r="Q82" s="12">
        <f t="shared" si="69"/>
        <v>8.4620940933114834E-3</v>
      </c>
      <c r="R82" s="9">
        <f t="shared" si="70"/>
        <v>1.9710000000000002E-2</v>
      </c>
      <c r="S82" s="13">
        <f t="shared" si="71"/>
        <v>0.42932998951352019</v>
      </c>
      <c r="T82" s="2">
        <f t="shared" si="72"/>
        <v>0.01</v>
      </c>
      <c r="U82" s="14">
        <f t="shared" si="73"/>
        <v>4.2932998951352016E-3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2.5893299895135204E-2</v>
      </c>
      <c r="AR82" s="9">
        <f t="shared" si="77"/>
        <v>10.950000000000001</v>
      </c>
      <c r="AS82" s="1">
        <f t="shared" si="78"/>
        <v>0.18</v>
      </c>
      <c r="AT82" s="1">
        <f t="shared" si="79"/>
        <v>6810.583333333333</v>
      </c>
      <c r="AU82" s="1">
        <f t="shared" si="80"/>
        <v>2328805.0788999381</v>
      </c>
    </row>
    <row r="83" spans="1:48" x14ac:dyDescent="0.15">
      <c r="C83" s="7">
        <v>10</v>
      </c>
      <c r="D83" s="7">
        <f t="shared" si="81"/>
        <v>7.5963096545806401</v>
      </c>
      <c r="E83" s="10">
        <f t="shared" si="82"/>
        <v>14.7154967452667</v>
      </c>
      <c r="F83" s="7" t="s">
        <v>83</v>
      </c>
      <c r="G83" s="1">
        <v>11</v>
      </c>
      <c r="H83" s="9">
        <f t="shared" si="63"/>
        <v>7.5963096545806401</v>
      </c>
      <c r="I83" s="9">
        <f t="shared" si="64"/>
        <v>280.74630965458061</v>
      </c>
      <c r="J83" s="9">
        <f t="shared" si="65"/>
        <v>4.571776335174868E-2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0.36966621580506548</v>
      </c>
      <c r="O83" s="9">
        <f t="shared" si="83"/>
        <v>0.12895611662131928</v>
      </c>
      <c r="P83" s="9">
        <f t="shared" si="68"/>
        <v>5.8955852224539798E-3</v>
      </c>
      <c r="Q83" s="12">
        <f t="shared" si="69"/>
        <v>1.0612053400417163E-3</v>
      </c>
      <c r="R83" s="9">
        <f t="shared" si="70"/>
        <v>1.9710000000000002E-2</v>
      </c>
      <c r="S83" s="13">
        <f t="shared" si="71"/>
        <v>5.3840960935652778E-2</v>
      </c>
      <c r="T83" s="2">
        <f t="shared" si="72"/>
        <v>0.01</v>
      </c>
      <c r="U83" s="14">
        <f t="shared" si="73"/>
        <v>5.384096093565278E-4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1.3138409609356527E-2</v>
      </c>
      <c r="AR83" s="9">
        <f t="shared" si="77"/>
        <v>10.950000000000001</v>
      </c>
      <c r="AS83" s="1">
        <f t="shared" si="78"/>
        <v>0.18</v>
      </c>
      <c r="AT83" s="1">
        <f t="shared" si="79"/>
        <v>6810.583333333333</v>
      </c>
      <c r="AU83" s="1">
        <f t="shared" si="80"/>
        <v>1181649.1196892874</v>
      </c>
    </row>
    <row r="84" spans="1:48" x14ac:dyDescent="0.15">
      <c r="C84" s="7">
        <v>11</v>
      </c>
      <c r="D84" s="7">
        <f t="shared" si="81"/>
        <v>5.72385933503333</v>
      </c>
      <c r="E84" s="10">
        <f t="shared" si="82"/>
        <v>7.5963096545806401</v>
      </c>
      <c r="F84" s="7" t="s">
        <v>85</v>
      </c>
      <c r="G84" s="1">
        <v>12</v>
      </c>
      <c r="H84" s="9">
        <f t="shared" si="63"/>
        <v>5.72385933503333</v>
      </c>
      <c r="I84" s="9">
        <f t="shared" si="64"/>
        <v>278.87385933503333</v>
      </c>
      <c r="J84" s="9">
        <f t="shared" si="65"/>
        <v>3.6220379290320417E-2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0.23256053139886532</v>
      </c>
      <c r="P84" s="9">
        <f t="shared" si="68"/>
        <v>8.4234306552253731E-3</v>
      </c>
      <c r="Q84" s="12">
        <f t="shared" si="69"/>
        <v>1.516217517940567E-3</v>
      </c>
      <c r="R84" s="9">
        <f t="shared" si="70"/>
        <v>1.9710000000000002E-2</v>
      </c>
      <c r="S84" s="13">
        <f t="shared" si="71"/>
        <v>7.6926307353656354E-2</v>
      </c>
      <c r="T84" s="2">
        <f t="shared" si="72"/>
        <v>0.01</v>
      </c>
      <c r="U84" s="14">
        <f t="shared" si="73"/>
        <v>7.6926307353656351E-4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1.3369263073536563E-2</v>
      </c>
      <c r="AR84" s="9">
        <f t="shared" si="77"/>
        <v>10.950000000000001</v>
      </c>
      <c r="AS84" s="1">
        <f t="shared" si="78"/>
        <v>0.18</v>
      </c>
      <c r="AT84" s="1">
        <f t="shared" si="79"/>
        <v>6810.583333333333</v>
      </c>
      <c r="AU84" s="1">
        <f t="shared" si="80"/>
        <v>1202411.7386695403</v>
      </c>
      <c r="AV84" s="1">
        <f>SUM(AU73:AU84)</f>
        <v>19550013.224751513</v>
      </c>
    </row>
    <row r="85" spans="1:48" x14ac:dyDescent="0.15">
      <c r="C85" s="7">
        <v>12</v>
      </c>
      <c r="D85" s="7">
        <f t="shared" si="81"/>
        <v>4.5658045524516098</v>
      </c>
      <c r="E85" s="10">
        <f t="shared" si="82"/>
        <v>5.72385933503333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2.7813910501935499</v>
      </c>
      <c r="E89" s="7"/>
      <c r="F89" s="7"/>
      <c r="G89" s="1">
        <v>1</v>
      </c>
      <c r="H89" s="9">
        <f t="shared" ref="H89:H100" si="84">E90</f>
        <v>2.7813910501935499</v>
      </c>
      <c r="I89" s="9">
        <f t="shared" ref="I89:I100" si="85">H89+273.15</f>
        <v>275.93139105019355</v>
      </c>
      <c r="J89" s="9">
        <f t="shared" ref="J89:J100" si="86">EXP(($C$15*(I89-$C$13))/($C$16*I89*$C$13))</f>
        <v>2.4960634817690047E-2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0.13242303188242055</v>
      </c>
      <c r="Q89" s="12">
        <f t="shared" ref="Q89:Q100" si="90">P89*$B$91</f>
        <v>5.9590364347089246E-2</v>
      </c>
      <c r="R89" s="9">
        <f t="shared" ref="R89:R100" si="91">L89*$B$91</f>
        <v>2.3873737500000001</v>
      </c>
      <c r="S89" s="13">
        <f t="shared" ref="S89:S100" si="92">Q89/R89</f>
        <v>2.4960634817690043E-2</v>
      </c>
      <c r="T89" s="2">
        <f t="shared" ref="T89:T100" si="93">$B$90/100</f>
        <v>0.51</v>
      </c>
      <c r="U89" s="14">
        <f t="shared" ref="U89:U100" si="94">S89*T89</f>
        <v>1.2729923757021921E-2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3.4175072012742107E-2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969982.5</v>
      </c>
      <c r="AN89" s="1">
        <f t="shared" ref="AN89:AN100" si="99">AM89*10000*AK89*AJ89</f>
        <v>3448347796.5590754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1.3642105643871001</v>
      </c>
      <c r="E90" s="10">
        <f t="shared" ref="E90:E101" si="101">D89</f>
        <v>2.7813910501935499</v>
      </c>
      <c r="F90" s="7" t="s">
        <v>83</v>
      </c>
      <c r="G90" s="1">
        <v>2</v>
      </c>
      <c r="H90" s="9">
        <f t="shared" si="84"/>
        <v>1.3642105643871001</v>
      </c>
      <c r="I90" s="9">
        <f t="shared" si="85"/>
        <v>274.5142105643871</v>
      </c>
      <c r="J90" s="9">
        <f t="shared" si="86"/>
        <v>2.0803698048248321E-2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10.478126968117579</v>
      </c>
      <c r="P90" s="9">
        <f t="shared" si="89"/>
        <v>0.21798378955592576</v>
      </c>
      <c r="Q90" s="12">
        <f t="shared" si="90"/>
        <v>9.8092705300166588E-2</v>
      </c>
      <c r="R90" s="9">
        <f t="shared" si="91"/>
        <v>2.3873737500000001</v>
      </c>
      <c r="S90" s="13">
        <f t="shared" si="92"/>
        <v>4.1088122586656818E-2</v>
      </c>
      <c r="T90" s="2">
        <f t="shared" si="93"/>
        <v>0.51</v>
      </c>
      <c r="U90" s="14">
        <f t="shared" si="94"/>
        <v>2.0954942519194976E-2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3.6654915169537283E-2</v>
      </c>
      <c r="AK90" s="9">
        <f t="shared" si="96"/>
        <v>10.4025</v>
      </c>
      <c r="AL90" s="1">
        <f t="shared" si="97"/>
        <v>0.45</v>
      </c>
      <c r="AM90" s="17">
        <f t="shared" si="98"/>
        <v>969982.5</v>
      </c>
      <c r="AN90" s="1">
        <f t="shared" si="99"/>
        <v>3698569996.0136485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0.94193074657142895</v>
      </c>
      <c r="E91" s="10">
        <f t="shared" si="101"/>
        <v>1.3642105643871001</v>
      </c>
      <c r="F91" s="7" t="s">
        <v>83</v>
      </c>
      <c r="G91" s="1">
        <v>3</v>
      </c>
      <c r="H91" s="9">
        <f t="shared" si="84"/>
        <v>0.94193074657142895</v>
      </c>
      <c r="I91" s="9">
        <f t="shared" si="85"/>
        <v>274.09193074657139</v>
      </c>
      <c r="J91" s="9">
        <f t="shared" si="86"/>
        <v>1.9697371207472725E-2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15.565418178561654</v>
      </c>
      <c r="P91" s="9">
        <f t="shared" si="89"/>
        <v>0.30659781986267287</v>
      </c>
      <c r="Q91" s="12">
        <f t="shared" si="90"/>
        <v>0.13796901893820279</v>
      </c>
      <c r="R91" s="9">
        <f t="shared" si="91"/>
        <v>2.3873737500000001</v>
      </c>
      <c r="S91" s="13">
        <f t="shared" si="92"/>
        <v>5.7791126730032442E-2</v>
      </c>
      <c r="T91" s="2">
        <f t="shared" si="93"/>
        <v>0.51</v>
      </c>
      <c r="U91" s="14">
        <f t="shared" si="94"/>
        <v>2.9473474632316546E-2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3.9223252601643437E-2</v>
      </c>
      <c r="AK91" s="9">
        <f t="shared" si="96"/>
        <v>10.4025</v>
      </c>
      <c r="AL91" s="1">
        <f t="shared" si="97"/>
        <v>0.45</v>
      </c>
      <c r="AM91" s="17">
        <f t="shared" si="98"/>
        <v>969982.5</v>
      </c>
      <c r="AN91" s="1">
        <f t="shared" si="99"/>
        <v>3957721482.8494716</v>
      </c>
    </row>
    <row r="92" spans="1:48" x14ac:dyDescent="0.15">
      <c r="C92" s="7">
        <v>3</v>
      </c>
      <c r="D92" s="7">
        <f t="shared" si="100"/>
        <v>5.0330466449354798</v>
      </c>
      <c r="E92" s="10">
        <f t="shared" si="101"/>
        <v>0.94193074657142895</v>
      </c>
      <c r="F92" s="7" t="s">
        <v>83</v>
      </c>
      <c r="G92" s="1">
        <v>4</v>
      </c>
      <c r="H92" s="9">
        <f t="shared" si="84"/>
        <v>5.0330466449354798</v>
      </c>
      <c r="I92" s="9">
        <f t="shared" si="85"/>
        <v>278.18304664493547</v>
      </c>
      <c r="J92" s="9">
        <f t="shared" si="86"/>
        <v>3.3212231587165096E-2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20.564095358698978</v>
      </c>
      <c r="P92" s="9">
        <f t="shared" si="89"/>
        <v>0.68297949743365738</v>
      </c>
      <c r="Q92" s="12">
        <f t="shared" si="90"/>
        <v>0.30734077384514585</v>
      </c>
      <c r="R92" s="9">
        <f t="shared" si="91"/>
        <v>2.3873737500000001</v>
      </c>
      <c r="S92" s="13">
        <f t="shared" si="92"/>
        <v>0.12873592743706169</v>
      </c>
      <c r="T92" s="2">
        <f t="shared" si="93"/>
        <v>0.51</v>
      </c>
      <c r="U92" s="14">
        <f t="shared" si="94"/>
        <v>6.5655322992901458E-2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5.0132079882359792E-2</v>
      </c>
      <c r="AK92" s="9">
        <f t="shared" si="96"/>
        <v>10.4025</v>
      </c>
      <c r="AL92" s="1">
        <f t="shared" si="97"/>
        <v>0.45</v>
      </c>
      <c r="AM92" s="17">
        <f t="shared" si="98"/>
        <v>969982.5</v>
      </c>
      <c r="AN92" s="1">
        <f t="shared" si="99"/>
        <v>5058448659.151432</v>
      </c>
    </row>
    <row r="93" spans="1:48" x14ac:dyDescent="0.15">
      <c r="C93" s="7">
        <v>4</v>
      </c>
      <c r="D93" s="7">
        <f t="shared" si="100"/>
        <v>8.1685762654666707</v>
      </c>
      <c r="E93" s="10">
        <f t="shared" si="101"/>
        <v>5.0330466449354798</v>
      </c>
      <c r="F93" s="7" t="s">
        <v>83</v>
      </c>
      <c r="G93" s="1">
        <v>5</v>
      </c>
      <c r="H93" s="9">
        <f t="shared" si="84"/>
        <v>8.1685762654666707</v>
      </c>
      <c r="I93" s="9">
        <f t="shared" si="85"/>
        <v>281.31857626546667</v>
      </c>
      <c r="J93" s="9">
        <f t="shared" si="86"/>
        <v>4.9059687965667634E-2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18.887060068202057</v>
      </c>
      <c r="O93" s="9">
        <f t="shared" si="102"/>
        <v>6.299330793063266</v>
      </c>
      <c r="P93" s="9">
        <f t="shared" si="89"/>
        <v>0.30904320310020544</v>
      </c>
      <c r="Q93" s="12">
        <f t="shared" si="90"/>
        <v>0.13906944139509245</v>
      </c>
      <c r="R93" s="9">
        <f t="shared" si="91"/>
        <v>2.3873737500000001</v>
      </c>
      <c r="S93" s="13">
        <f t="shared" si="92"/>
        <v>5.8252061033632646E-2</v>
      </c>
      <c r="T93" s="2">
        <f t="shared" si="93"/>
        <v>0.51</v>
      </c>
      <c r="U93" s="14">
        <f t="shared" si="94"/>
        <v>2.9708551127152649E-2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3.1868128164836529E-2</v>
      </c>
      <c r="AK93" s="9">
        <f t="shared" si="96"/>
        <v>10.4025</v>
      </c>
      <c r="AL93" s="1">
        <f t="shared" si="97"/>
        <v>0.45</v>
      </c>
      <c r="AM93" s="17">
        <f t="shared" si="98"/>
        <v>969982.5</v>
      </c>
      <c r="AN93" s="1">
        <f t="shared" si="99"/>
        <v>3215571557.4411402</v>
      </c>
    </row>
    <row r="94" spans="1:48" x14ac:dyDescent="0.15">
      <c r="C94" s="7">
        <v>5</v>
      </c>
      <c r="D94" s="7">
        <f t="shared" si="100"/>
        <v>12.639332266935501</v>
      </c>
      <c r="E94" s="10">
        <f t="shared" si="101"/>
        <v>8.1685762654666707</v>
      </c>
      <c r="F94" s="7" t="s">
        <v>85</v>
      </c>
      <c r="G94" s="1">
        <v>6</v>
      </c>
      <c r="H94" s="9">
        <f t="shared" si="84"/>
        <v>12.639332266935501</v>
      </c>
      <c r="I94" s="9">
        <f t="shared" si="85"/>
        <v>285.7893322669355</v>
      </c>
      <c r="J94" s="9">
        <f t="shared" si="86"/>
        <v>8.4308284656921612E-2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11.29556258996306</v>
      </c>
      <c r="P94" s="9">
        <f t="shared" si="89"/>
        <v>0.95230950619468036</v>
      </c>
      <c r="Q94" s="12">
        <f t="shared" si="90"/>
        <v>0.42853927778760614</v>
      </c>
      <c r="R94" s="9">
        <f t="shared" si="91"/>
        <v>2.3873737500000001</v>
      </c>
      <c r="S94" s="13">
        <f t="shared" si="92"/>
        <v>0.17950238323078074</v>
      </c>
      <c r="T94" s="2">
        <f t="shared" si="93"/>
        <v>0.51</v>
      </c>
      <c r="U94" s="14">
        <f t="shared" si="94"/>
        <v>9.1546215447698184E-2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5.3730183957481005E-2</v>
      </c>
      <c r="AK94" s="9">
        <f t="shared" si="96"/>
        <v>10.4025</v>
      </c>
      <c r="AL94" s="1">
        <f t="shared" si="97"/>
        <v>0.45</v>
      </c>
      <c r="AM94" s="17">
        <f t="shared" si="98"/>
        <v>969982.5</v>
      </c>
      <c r="AN94" s="1">
        <f t="shared" si="99"/>
        <v>5421506102.1498947</v>
      </c>
    </row>
    <row r="95" spans="1:48" x14ac:dyDescent="0.15">
      <c r="C95" s="7">
        <v>6</v>
      </c>
      <c r="D95" s="7">
        <f t="shared" si="100"/>
        <v>16.312401659999999</v>
      </c>
      <c r="E95" s="10">
        <f t="shared" si="101"/>
        <v>12.639332266935501</v>
      </c>
      <c r="F95" s="7" t="s">
        <v>83</v>
      </c>
      <c r="G95" s="1">
        <v>7</v>
      </c>
      <c r="H95" s="9">
        <f t="shared" si="84"/>
        <v>16.312401659999999</v>
      </c>
      <c r="I95" s="9">
        <f t="shared" si="85"/>
        <v>289.46240165999995</v>
      </c>
      <c r="J95" s="9">
        <f t="shared" si="86"/>
        <v>0.12990475464581069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15.64852808376838</v>
      </c>
      <c r="P95" s="9">
        <f t="shared" si="89"/>
        <v>2.0328182012900093</v>
      </c>
      <c r="Q95" s="12">
        <f t="shared" si="90"/>
        <v>0.91476819058050418</v>
      </c>
      <c r="R95" s="9">
        <f t="shared" si="91"/>
        <v>2.3873737500000001</v>
      </c>
      <c r="S95" s="13">
        <f t="shared" si="92"/>
        <v>0.38316924217689174</v>
      </c>
      <c r="T95" s="2">
        <f t="shared" si="93"/>
        <v>0.51</v>
      </c>
      <c r="U95" s="14">
        <f t="shared" si="94"/>
        <v>0.1954163135102148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0.10537301852332975</v>
      </c>
      <c r="AK95" s="9">
        <f t="shared" si="96"/>
        <v>10.4025</v>
      </c>
      <c r="AL95" s="1">
        <f t="shared" si="97"/>
        <v>0.45</v>
      </c>
      <c r="AM95" s="17">
        <f t="shared" si="98"/>
        <v>969982.5</v>
      </c>
      <c r="AN95" s="1">
        <f t="shared" si="99"/>
        <v>10632393579.338287</v>
      </c>
    </row>
    <row r="96" spans="1:48" x14ac:dyDescent="0.15">
      <c r="C96" s="7">
        <v>7</v>
      </c>
      <c r="D96" s="7">
        <f t="shared" si="100"/>
        <v>19.166004878387099</v>
      </c>
      <c r="E96" s="10">
        <f t="shared" si="101"/>
        <v>16.312401659999999</v>
      </c>
      <c r="F96" s="7" t="s">
        <v>83</v>
      </c>
      <c r="G96" s="1">
        <v>8</v>
      </c>
      <c r="H96" s="9">
        <f t="shared" si="84"/>
        <v>19.166004878387099</v>
      </c>
      <c r="I96" s="9">
        <f t="shared" si="85"/>
        <v>292.31600487838705</v>
      </c>
      <c r="J96" s="9">
        <f t="shared" si="86"/>
        <v>0.18039923621914369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18.920984882478368</v>
      </c>
      <c r="P96" s="9">
        <f t="shared" si="89"/>
        <v>3.413331221313062</v>
      </c>
      <c r="Q96" s="12">
        <f t="shared" si="90"/>
        <v>1.535999049590878</v>
      </c>
      <c r="R96" s="9">
        <f t="shared" si="91"/>
        <v>2.3873737500000001</v>
      </c>
      <c r="S96" s="13">
        <f t="shared" si="92"/>
        <v>0.64338440916127104</v>
      </c>
      <c r="T96" s="2">
        <f t="shared" si="93"/>
        <v>0.51</v>
      </c>
      <c r="U96" s="14">
        <f t="shared" si="94"/>
        <v>0.32812604867224826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0.14538500367468288</v>
      </c>
      <c r="AK96" s="9">
        <f t="shared" si="96"/>
        <v>10.4025</v>
      </c>
      <c r="AL96" s="1">
        <f t="shared" si="97"/>
        <v>0.45</v>
      </c>
      <c r="AM96" s="17">
        <f t="shared" si="98"/>
        <v>969982.5</v>
      </c>
      <c r="AN96" s="1">
        <f t="shared" si="99"/>
        <v>14669700092.728493</v>
      </c>
    </row>
    <row r="97" spans="1:50" x14ac:dyDescent="0.15">
      <c r="C97" s="7">
        <v>8</v>
      </c>
      <c r="D97" s="7">
        <f t="shared" si="100"/>
        <v>21.679297837741899</v>
      </c>
      <c r="E97" s="10">
        <f t="shared" si="101"/>
        <v>19.166004878387099</v>
      </c>
      <c r="F97" s="7" t="s">
        <v>83</v>
      </c>
      <c r="G97" s="1">
        <v>9</v>
      </c>
      <c r="H97" s="9">
        <f t="shared" si="84"/>
        <v>21.679297837741899</v>
      </c>
      <c r="I97" s="9">
        <f t="shared" si="85"/>
        <v>294.82929783774188</v>
      </c>
      <c r="J97" s="9">
        <f t="shared" si="86"/>
        <v>0.2396353284147269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20.812928661165305</v>
      </c>
      <c r="P97" s="9">
        <f t="shared" si="89"/>
        <v>4.9875129949906301</v>
      </c>
      <c r="Q97" s="12">
        <f t="shared" si="90"/>
        <v>2.2443808477457834</v>
      </c>
      <c r="R97" s="9">
        <f t="shared" si="91"/>
        <v>2.3873737500000001</v>
      </c>
      <c r="S97" s="13">
        <f t="shared" si="92"/>
        <v>0.94010451767168146</v>
      </c>
      <c r="T97" s="2">
        <f t="shared" si="93"/>
        <v>0.51</v>
      </c>
      <c r="U97" s="14">
        <f t="shared" si="94"/>
        <v>0.47945330401255754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0.19101017115978611</v>
      </c>
      <c r="AK97" s="9">
        <f t="shared" si="96"/>
        <v>10.4025</v>
      </c>
      <c r="AL97" s="1">
        <f t="shared" si="97"/>
        <v>0.45</v>
      </c>
      <c r="AM97" s="17">
        <f t="shared" si="98"/>
        <v>969982.5</v>
      </c>
      <c r="AN97" s="1">
        <f t="shared" si="99"/>
        <v>19273390341.171387</v>
      </c>
    </row>
    <row r="98" spans="1:50" x14ac:dyDescent="0.15">
      <c r="C98" s="7">
        <v>9</v>
      </c>
      <c r="D98" s="7">
        <f t="shared" si="100"/>
        <v>14.7154967452667</v>
      </c>
      <c r="E98" s="10">
        <f t="shared" si="101"/>
        <v>21.679297837741899</v>
      </c>
      <c r="F98" s="7" t="s">
        <v>83</v>
      </c>
      <c r="G98" s="1">
        <v>10</v>
      </c>
      <c r="H98" s="9">
        <f t="shared" si="84"/>
        <v>14.7154967452667</v>
      </c>
      <c r="I98" s="9">
        <f t="shared" si="85"/>
        <v>287.86549674526668</v>
      </c>
      <c r="J98" s="9">
        <f t="shared" si="86"/>
        <v>0.10779172797046482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21.130690666174672</v>
      </c>
      <c r="P98" s="9">
        <f t="shared" si="89"/>
        <v>2.2777136601163406</v>
      </c>
      <c r="Q98" s="12">
        <f t="shared" si="90"/>
        <v>1.0249711470523533</v>
      </c>
      <c r="R98" s="9">
        <f t="shared" si="91"/>
        <v>2.3873737500000001</v>
      </c>
      <c r="S98" s="13">
        <f t="shared" si="92"/>
        <v>0.42932998951352014</v>
      </c>
      <c r="T98" s="2">
        <f t="shared" si="93"/>
        <v>0.51</v>
      </c>
      <c r="U98" s="14">
        <f t="shared" si="94"/>
        <v>0.21895829465189529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0.10926492583754642</v>
      </c>
      <c r="AK98" s="9">
        <f t="shared" si="96"/>
        <v>10.4025</v>
      </c>
      <c r="AL98" s="1">
        <f t="shared" si="97"/>
        <v>0.45</v>
      </c>
      <c r="AM98" s="17">
        <f t="shared" si="98"/>
        <v>969982.5</v>
      </c>
      <c r="AN98" s="1">
        <f t="shared" si="99"/>
        <v>11025096482.974813</v>
      </c>
    </row>
    <row r="99" spans="1:50" x14ac:dyDescent="0.15">
      <c r="C99" s="7">
        <v>10</v>
      </c>
      <c r="D99" s="7">
        <f t="shared" si="100"/>
        <v>7.5963096545806401</v>
      </c>
      <c r="E99" s="10">
        <f t="shared" si="101"/>
        <v>14.7154967452667</v>
      </c>
      <c r="F99" s="7" t="s">
        <v>83</v>
      </c>
      <c r="G99" s="1">
        <v>11</v>
      </c>
      <c r="H99" s="9">
        <f t="shared" si="84"/>
        <v>7.5963096545806401</v>
      </c>
      <c r="I99" s="9">
        <f t="shared" si="85"/>
        <v>280.74630965458061</v>
      </c>
      <c r="J99" s="9">
        <f t="shared" si="86"/>
        <v>4.571776335174868E-2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17.910328155755415</v>
      </c>
      <c r="O99" s="9">
        <f t="shared" si="102"/>
        <v>6.247923850302918</v>
      </c>
      <c r="P99" s="9">
        <f t="shared" si="89"/>
        <v>0.28564110402789528</v>
      </c>
      <c r="Q99" s="12">
        <f t="shared" si="90"/>
        <v>0.12853849681255289</v>
      </c>
      <c r="R99" s="9">
        <f t="shared" si="91"/>
        <v>2.3873737500000001</v>
      </c>
      <c r="S99" s="13">
        <f t="shared" si="92"/>
        <v>5.3840960935652778E-2</v>
      </c>
      <c r="T99" s="2">
        <f t="shared" si="93"/>
        <v>0.51</v>
      </c>
      <c r="U99" s="14">
        <f t="shared" si="94"/>
        <v>2.7458890077182916E-2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3.8615855358270647E-2</v>
      </c>
      <c r="AK99" s="9">
        <f t="shared" si="96"/>
        <v>10.4025</v>
      </c>
      <c r="AL99" s="1">
        <f t="shared" si="97"/>
        <v>0.45</v>
      </c>
      <c r="AM99" s="17">
        <f t="shared" si="98"/>
        <v>969982.5</v>
      </c>
      <c r="AN99" s="1">
        <f t="shared" si="99"/>
        <v>3896433625.2835922</v>
      </c>
    </row>
    <row r="100" spans="1:50" x14ac:dyDescent="0.15">
      <c r="C100" s="7">
        <v>11</v>
      </c>
      <c r="D100" s="7">
        <f t="shared" si="100"/>
        <v>5.72385933503333</v>
      </c>
      <c r="E100" s="10">
        <f t="shared" si="101"/>
        <v>7.5963096545806401</v>
      </c>
      <c r="F100" s="7" t="s">
        <v>85</v>
      </c>
      <c r="G100" s="1">
        <v>12</v>
      </c>
      <c r="H100" s="9">
        <f t="shared" si="84"/>
        <v>5.72385933503333</v>
      </c>
      <c r="I100" s="9">
        <f t="shared" si="85"/>
        <v>278.87385933503333</v>
      </c>
      <c r="J100" s="9">
        <f t="shared" si="86"/>
        <v>3.6220379290320417E-2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11.267557746275022</v>
      </c>
      <c r="P100" s="9">
        <f t="shared" si="89"/>
        <v>0.40811521524566924</v>
      </c>
      <c r="Q100" s="12">
        <f t="shared" si="90"/>
        <v>0.18365184686055117</v>
      </c>
      <c r="R100" s="9">
        <f t="shared" si="91"/>
        <v>2.3873737500000001</v>
      </c>
      <c r="S100" s="13">
        <f t="shared" si="92"/>
        <v>7.6926307353656354E-2</v>
      </c>
      <c r="T100" s="2">
        <f t="shared" si="93"/>
        <v>0.51</v>
      </c>
      <c r="U100" s="14">
        <f t="shared" si="94"/>
        <v>3.9232416750364742E-2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4.2165573650234968E-2</v>
      </c>
      <c r="AK100" s="9">
        <f t="shared" si="96"/>
        <v>10.4025</v>
      </c>
      <c r="AL100" s="1">
        <f t="shared" si="97"/>
        <v>0.45</v>
      </c>
      <c r="AM100" s="17">
        <f t="shared" si="98"/>
        <v>969982.5</v>
      </c>
      <c r="AN100" s="1">
        <f t="shared" si="99"/>
        <v>4254608825.2052398</v>
      </c>
      <c r="AO100" s="1">
        <f>SUM(AN89:AN100)</f>
        <v>88551788540.86647</v>
      </c>
    </row>
    <row r="101" spans="1:50" x14ac:dyDescent="0.15">
      <c r="C101" s="7">
        <v>12</v>
      </c>
      <c r="D101" s="7">
        <f t="shared" si="100"/>
        <v>4.5658045524516098</v>
      </c>
      <c r="E101" s="10">
        <f t="shared" si="101"/>
        <v>5.72385933503333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2.7813910501935499</v>
      </c>
      <c r="E105" s="7"/>
      <c r="F105" s="7"/>
      <c r="G105" s="1">
        <v>1</v>
      </c>
      <c r="H105" s="9">
        <f t="shared" ref="H105:H116" si="103">E106</f>
        <v>2.7813910501935499</v>
      </c>
      <c r="I105" s="9">
        <f t="shared" ref="I105:I116" si="104">H105+273.15</f>
        <v>275.93139105019355</v>
      </c>
      <c r="J105" s="9">
        <f t="shared" ref="J105:J116" si="105">EXP(($C$15*(I105-$C$13))/($C$16*I105*$C$13))</f>
        <v>2.4960634817690047E-2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1.6171750892165462E-2</v>
      </c>
      <c r="Q105" s="12">
        <f t="shared" ref="Q105:Q116" si="109">P105*$B$107</f>
        <v>4.8515252676496383E-3</v>
      </c>
      <c r="R105" s="9">
        <f t="shared" ref="R105:R116" si="110">L105*$B$107</f>
        <v>0.19436706250000002</v>
      </c>
      <c r="S105" s="13">
        <f t="shared" ref="S105:S116" si="111">Q105/R105</f>
        <v>2.496063481769005E-2</v>
      </c>
      <c r="T105" s="2">
        <f t="shared" ref="T105:T116" si="112">$B$106/100</f>
        <v>0.01</v>
      </c>
      <c r="U105" s="14">
        <f t="shared" ref="U105:U116" si="113">S105*T105</f>
        <v>2.4960634817690049E-4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5.7396063481769009E-3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17255.416666666668</v>
      </c>
      <c r="AX105" s="1">
        <f t="shared" ref="AX105:AX116" si="120">AW105*10000*AV105*0.67*AU105*AT105</f>
        <v>12897485.00978777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1.3642105643871001</v>
      </c>
      <c r="E106" s="10">
        <f t="shared" ref="E106:E117" si="122">D105</f>
        <v>2.7813910501935499</v>
      </c>
      <c r="F106" s="7" t="s">
        <v>83</v>
      </c>
      <c r="G106" s="1">
        <v>2</v>
      </c>
      <c r="H106" s="9">
        <f t="shared" si="103"/>
        <v>1.3642105643871001</v>
      </c>
      <c r="I106" s="9">
        <f t="shared" si="104"/>
        <v>274.5142105643871</v>
      </c>
      <c r="J106" s="9">
        <f t="shared" si="105"/>
        <v>2.0803698048248321E-2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1.2796086657745014</v>
      </c>
      <c r="P106" s="9">
        <f t="shared" si="108"/>
        <v>2.6620592302694632E-2</v>
      </c>
      <c r="Q106" s="12">
        <f t="shared" si="109"/>
        <v>7.9861776908083885E-3</v>
      </c>
      <c r="R106" s="9">
        <f t="shared" si="110"/>
        <v>0.19436706250000002</v>
      </c>
      <c r="S106" s="13">
        <f t="shared" si="111"/>
        <v>4.1088122586656818E-2</v>
      </c>
      <c r="T106" s="2">
        <f t="shared" si="112"/>
        <v>0.01</v>
      </c>
      <c r="U106" s="14">
        <f t="shared" si="113"/>
        <v>4.1088122586656816E-4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5.9008812258665678E-3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17255.416666666668</v>
      </c>
      <c r="AX106" s="1">
        <f t="shared" si="120"/>
        <v>13259886.225355199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0.94193074657142895</v>
      </c>
      <c r="E107" s="10">
        <f t="shared" si="122"/>
        <v>1.3642105643871001</v>
      </c>
      <c r="F107" s="7" t="s">
        <v>83</v>
      </c>
      <c r="G107" s="1">
        <v>3</v>
      </c>
      <c r="H107" s="9">
        <f t="shared" si="103"/>
        <v>0.94193074657142895</v>
      </c>
      <c r="I107" s="9">
        <f t="shared" si="104"/>
        <v>274.09193074657139</v>
      </c>
      <c r="J107" s="9">
        <f t="shared" si="105"/>
        <v>1.9697371207472725E-2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1.9008782818051404</v>
      </c>
      <c r="P107" s="9">
        <f t="shared" si="108"/>
        <v>3.7442305136938796E-2</v>
      </c>
      <c r="Q107" s="12">
        <f t="shared" si="109"/>
        <v>1.1232691541081639E-2</v>
      </c>
      <c r="R107" s="9">
        <f t="shared" si="110"/>
        <v>0.19436706250000002</v>
      </c>
      <c r="S107" s="13">
        <f t="shared" si="111"/>
        <v>5.7791126730032449E-2</v>
      </c>
      <c r="T107" s="2">
        <f t="shared" si="112"/>
        <v>0.01</v>
      </c>
      <c r="U107" s="14">
        <f t="shared" si="113"/>
        <v>5.7791126730032452E-4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6.0679112673003247E-3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17255.416666666668</v>
      </c>
      <c r="AX107" s="1">
        <f t="shared" si="120"/>
        <v>13635219.884999013</v>
      </c>
    </row>
    <row r="108" spans="1:50" x14ac:dyDescent="0.15">
      <c r="C108" s="7">
        <v>3</v>
      </c>
      <c r="D108" s="7">
        <f t="shared" si="121"/>
        <v>5.0330466449354798</v>
      </c>
      <c r="E108" s="10">
        <f t="shared" si="122"/>
        <v>0.94193074657142895</v>
      </c>
      <c r="F108" s="7" t="s">
        <v>83</v>
      </c>
      <c r="G108" s="1">
        <v>4</v>
      </c>
      <c r="H108" s="9">
        <f t="shared" si="103"/>
        <v>5.0330466449354798</v>
      </c>
      <c r="I108" s="9">
        <f t="shared" si="104"/>
        <v>278.18304664493547</v>
      </c>
      <c r="J108" s="9">
        <f t="shared" si="105"/>
        <v>3.3212231587165096E-2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2.5113261850015349</v>
      </c>
      <c r="P108" s="9">
        <f t="shared" si="108"/>
        <v>8.34067468471828E-2</v>
      </c>
      <c r="Q108" s="12">
        <f t="shared" si="109"/>
        <v>2.5022024054154841E-2</v>
      </c>
      <c r="R108" s="9">
        <f t="shared" si="110"/>
        <v>0.19436706250000002</v>
      </c>
      <c r="S108" s="13">
        <f t="shared" si="111"/>
        <v>0.12873592743706172</v>
      </c>
      <c r="T108" s="2">
        <f t="shared" si="112"/>
        <v>0.01</v>
      </c>
      <c r="U108" s="14">
        <f t="shared" si="113"/>
        <v>1.2873592743706172E-3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6.7773592743706175E-3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17255.416666666668</v>
      </c>
      <c r="AX108" s="1">
        <f t="shared" si="120"/>
        <v>15229422.42805657</v>
      </c>
    </row>
    <row r="109" spans="1:50" x14ac:dyDescent="0.15">
      <c r="C109" s="7">
        <v>4</v>
      </c>
      <c r="D109" s="7">
        <f t="shared" si="121"/>
        <v>8.1685762654666707</v>
      </c>
      <c r="E109" s="10">
        <f t="shared" si="122"/>
        <v>5.0330466449354798</v>
      </c>
      <c r="F109" s="7" t="s">
        <v>83</v>
      </c>
      <c r="G109" s="1">
        <v>5</v>
      </c>
      <c r="H109" s="9">
        <f t="shared" si="103"/>
        <v>8.1685762654666707</v>
      </c>
      <c r="I109" s="9">
        <f t="shared" si="104"/>
        <v>281.31857626546667</v>
      </c>
      <c r="J109" s="9">
        <f t="shared" si="105"/>
        <v>4.9059687965667634E-2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2.3065234662466345</v>
      </c>
      <c r="O109" s="9">
        <f t="shared" si="123"/>
        <v>0.76928618024105111</v>
      </c>
      <c r="P109" s="9">
        <f t="shared" si="108"/>
        <v>3.7740939958926314E-2</v>
      </c>
      <c r="Q109" s="12">
        <f t="shared" si="109"/>
        <v>1.1322281987677894E-2</v>
      </c>
      <c r="R109" s="9">
        <f t="shared" si="110"/>
        <v>0.19436706250000002</v>
      </c>
      <c r="S109" s="13">
        <f t="shared" si="111"/>
        <v>5.8252061033632653E-2</v>
      </c>
      <c r="T109" s="2">
        <f t="shared" si="112"/>
        <v>0.01</v>
      </c>
      <c r="U109" s="14">
        <f t="shared" si="113"/>
        <v>5.8252061033632651E-4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6.0725206103363263E-3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17255.416666666668</v>
      </c>
      <c r="AX109" s="1">
        <f t="shared" si="120"/>
        <v>13645577.552250998</v>
      </c>
    </row>
    <row r="110" spans="1:50" x14ac:dyDescent="0.15">
      <c r="C110" s="7">
        <v>5</v>
      </c>
      <c r="D110" s="7">
        <f t="shared" si="121"/>
        <v>12.639332266935501</v>
      </c>
      <c r="E110" s="10">
        <f t="shared" si="122"/>
        <v>8.1685762654666707</v>
      </c>
      <c r="F110" s="7" t="s">
        <v>85</v>
      </c>
      <c r="G110" s="1">
        <v>6</v>
      </c>
      <c r="H110" s="9">
        <f t="shared" si="103"/>
        <v>12.639332266935501</v>
      </c>
      <c r="I110" s="9">
        <f t="shared" si="104"/>
        <v>285.7893322669355</v>
      </c>
      <c r="J110" s="9">
        <f t="shared" si="105"/>
        <v>8.4308284656921612E-2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1.3794354486154583</v>
      </c>
      <c r="P110" s="9">
        <f t="shared" si="108"/>
        <v>0.11629783646772042</v>
      </c>
      <c r="Q110" s="12">
        <f t="shared" si="109"/>
        <v>3.4889350940316123E-2</v>
      </c>
      <c r="R110" s="9">
        <f t="shared" si="110"/>
        <v>0.19436706250000002</v>
      </c>
      <c r="S110" s="13">
        <f t="shared" si="111"/>
        <v>0.17950238323078077</v>
      </c>
      <c r="T110" s="2">
        <f t="shared" si="112"/>
        <v>0.01</v>
      </c>
      <c r="U110" s="14">
        <f t="shared" si="113"/>
        <v>1.7950238323078077E-3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7.2850238323078076E-3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17255.416666666668</v>
      </c>
      <c r="AX110" s="1">
        <f t="shared" si="120"/>
        <v>16370196.834662901</v>
      </c>
    </row>
    <row r="111" spans="1:50" x14ac:dyDescent="0.15">
      <c r="C111" s="7">
        <v>6</v>
      </c>
      <c r="D111" s="7">
        <f t="shared" si="121"/>
        <v>16.312401659999999</v>
      </c>
      <c r="E111" s="10">
        <f t="shared" si="122"/>
        <v>12.639332266935501</v>
      </c>
      <c r="F111" s="7" t="s">
        <v>83</v>
      </c>
      <c r="G111" s="1">
        <v>7</v>
      </c>
      <c r="H111" s="9">
        <f t="shared" si="103"/>
        <v>16.312401659999999</v>
      </c>
      <c r="I111" s="9">
        <f t="shared" si="104"/>
        <v>289.46240165999995</v>
      </c>
      <c r="J111" s="9">
        <f t="shared" si="105"/>
        <v>0.12990475464581069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1.9110278204810711</v>
      </c>
      <c r="P111" s="9">
        <f t="shared" si="108"/>
        <v>0.24825160014091191</v>
      </c>
      <c r="Q111" s="12">
        <f t="shared" si="109"/>
        <v>7.447548004227357E-2</v>
      </c>
      <c r="R111" s="9">
        <f t="shared" si="110"/>
        <v>0.19436706250000002</v>
      </c>
      <c r="S111" s="13">
        <f t="shared" si="111"/>
        <v>0.3831692421768918</v>
      </c>
      <c r="T111" s="2">
        <f t="shared" si="112"/>
        <v>0.01</v>
      </c>
      <c r="U111" s="14">
        <f t="shared" si="113"/>
        <v>3.8316924217689182E-3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1.3781692421768917E-2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17255.416666666668</v>
      </c>
      <c r="AX111" s="1">
        <f t="shared" si="120"/>
        <v>30968878.462497633</v>
      </c>
    </row>
    <row r="112" spans="1:50" x14ac:dyDescent="0.15">
      <c r="C112" s="7">
        <v>7</v>
      </c>
      <c r="D112" s="7">
        <f t="shared" si="121"/>
        <v>19.166004878387099</v>
      </c>
      <c r="E112" s="10">
        <f t="shared" si="122"/>
        <v>16.312401659999999</v>
      </c>
      <c r="F112" s="7" t="s">
        <v>83</v>
      </c>
      <c r="G112" s="1">
        <v>8</v>
      </c>
      <c r="H112" s="9">
        <f t="shared" si="103"/>
        <v>19.166004878387099</v>
      </c>
      <c r="I112" s="9">
        <f t="shared" si="104"/>
        <v>292.31600487838705</v>
      </c>
      <c r="J112" s="9">
        <f t="shared" si="105"/>
        <v>0.18039923621914369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2.3106664286734926</v>
      </c>
      <c r="P112" s="9">
        <f t="shared" si="108"/>
        <v>0.41684245888991456</v>
      </c>
      <c r="Q112" s="12">
        <f t="shared" si="109"/>
        <v>0.12505273766697436</v>
      </c>
      <c r="R112" s="9">
        <f t="shared" si="110"/>
        <v>0.19436706250000002</v>
      </c>
      <c r="S112" s="13">
        <f t="shared" si="111"/>
        <v>0.64338440916127104</v>
      </c>
      <c r="T112" s="2">
        <f t="shared" si="112"/>
        <v>0.01</v>
      </c>
      <c r="U112" s="14">
        <f t="shared" si="113"/>
        <v>6.4338440916127107E-3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1.6383844091612712E-2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17255.416666666668</v>
      </c>
      <c r="AX112" s="1">
        <f t="shared" si="120"/>
        <v>36816180.545447059</v>
      </c>
    </row>
    <row r="113" spans="1:53" x14ac:dyDescent="0.15">
      <c r="C113" s="7">
        <v>8</v>
      </c>
      <c r="D113" s="7">
        <f t="shared" si="121"/>
        <v>21.679297837741899</v>
      </c>
      <c r="E113" s="10">
        <f t="shared" si="122"/>
        <v>19.166004878387099</v>
      </c>
      <c r="F113" s="7" t="s">
        <v>83</v>
      </c>
      <c r="G113" s="1">
        <v>9</v>
      </c>
      <c r="H113" s="9">
        <f t="shared" si="103"/>
        <v>21.679297837741899</v>
      </c>
      <c r="I113" s="9">
        <f t="shared" si="104"/>
        <v>294.82929783774188</v>
      </c>
      <c r="J113" s="9">
        <f t="shared" si="105"/>
        <v>0.2396353284147269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2.5417141781169117</v>
      </c>
      <c r="P113" s="9">
        <f t="shared" si="108"/>
        <v>0.60908451180941381</v>
      </c>
      <c r="Q113" s="12">
        <f t="shared" si="109"/>
        <v>0.18272535354282413</v>
      </c>
      <c r="R113" s="9">
        <f t="shared" si="110"/>
        <v>0.19436706250000002</v>
      </c>
      <c r="S113" s="13">
        <f t="shared" si="111"/>
        <v>0.94010451767168168</v>
      </c>
      <c r="T113" s="2">
        <f t="shared" si="112"/>
        <v>0.01</v>
      </c>
      <c r="U113" s="14">
        <f t="shared" si="113"/>
        <v>9.4010451767168168E-3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1.9351045176716819E-2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17255.416666666668</v>
      </c>
      <c r="AX113" s="1">
        <f t="shared" si="120"/>
        <v>43483786.16064956</v>
      </c>
    </row>
    <row r="114" spans="1:53" x14ac:dyDescent="0.15">
      <c r="C114" s="7">
        <v>9</v>
      </c>
      <c r="D114" s="7">
        <f t="shared" si="121"/>
        <v>14.7154967452667</v>
      </c>
      <c r="E114" s="10">
        <f t="shared" si="122"/>
        <v>21.679297837741899</v>
      </c>
      <c r="F114" s="7" t="s">
        <v>83</v>
      </c>
      <c r="G114" s="1">
        <v>10</v>
      </c>
      <c r="H114" s="9">
        <f t="shared" si="103"/>
        <v>14.7154967452667</v>
      </c>
      <c r="I114" s="9">
        <f t="shared" si="104"/>
        <v>287.86549674526668</v>
      </c>
      <c r="J114" s="9">
        <f t="shared" si="105"/>
        <v>0.10779172797046482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2.5805198746408315</v>
      </c>
      <c r="P114" s="9">
        <f t="shared" si="108"/>
        <v>0.2781586963496625</v>
      </c>
      <c r="Q114" s="12">
        <f t="shared" si="109"/>
        <v>8.3447608904898746E-2</v>
      </c>
      <c r="R114" s="9">
        <f t="shared" si="110"/>
        <v>0.19436706250000002</v>
      </c>
      <c r="S114" s="13">
        <f t="shared" si="111"/>
        <v>0.42932998951352025</v>
      </c>
      <c r="T114" s="2">
        <f t="shared" si="112"/>
        <v>0.01</v>
      </c>
      <c r="U114" s="14">
        <f t="shared" si="113"/>
        <v>4.2932998951352025E-3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1.4243299895135203E-2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17255.416666666668</v>
      </c>
      <c r="AX114" s="1">
        <f t="shared" si="120"/>
        <v>32006157.869305514</v>
      </c>
    </row>
    <row r="115" spans="1:53" x14ac:dyDescent="0.15">
      <c r="C115" s="7">
        <v>10</v>
      </c>
      <c r="D115" s="7">
        <f t="shared" si="121"/>
        <v>7.5963096545806401</v>
      </c>
      <c r="E115" s="10">
        <f t="shared" si="122"/>
        <v>14.7154967452667</v>
      </c>
      <c r="F115" s="7" t="s">
        <v>83</v>
      </c>
      <c r="G115" s="1">
        <v>11</v>
      </c>
      <c r="H115" s="9">
        <f t="shared" si="103"/>
        <v>7.5963096545806401</v>
      </c>
      <c r="I115" s="9">
        <f t="shared" si="104"/>
        <v>280.74630965458061</v>
      </c>
      <c r="J115" s="9">
        <f t="shared" si="105"/>
        <v>4.571776335174868E-2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2.1872431193766104</v>
      </c>
      <c r="O115" s="9">
        <f t="shared" si="123"/>
        <v>0.76300826724789239</v>
      </c>
      <c r="P115" s="9">
        <f t="shared" si="108"/>
        <v>3.4883031397466957E-2</v>
      </c>
      <c r="Q115" s="12">
        <f t="shared" si="109"/>
        <v>1.0464909419240087E-2</v>
      </c>
      <c r="R115" s="9">
        <f t="shared" si="110"/>
        <v>0.19436706250000002</v>
      </c>
      <c r="S115" s="13">
        <f t="shared" si="111"/>
        <v>5.3840960935652799E-2</v>
      </c>
      <c r="T115" s="2">
        <f t="shared" si="112"/>
        <v>0.01</v>
      </c>
      <c r="U115" s="14">
        <f t="shared" si="113"/>
        <v>5.3840960935652802E-4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6.0284096093565281E-3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17255.416666666668</v>
      </c>
      <c r="AX115" s="1">
        <f t="shared" si="120"/>
        <v>13546455.602174338</v>
      </c>
    </row>
    <row r="116" spans="1:53" x14ac:dyDescent="0.15">
      <c r="C116" s="7">
        <v>11</v>
      </c>
      <c r="D116" s="7">
        <f t="shared" si="121"/>
        <v>5.72385933503333</v>
      </c>
      <c r="E116" s="10">
        <f t="shared" si="122"/>
        <v>7.5963096545806401</v>
      </c>
      <c r="F116" s="7" t="s">
        <v>85</v>
      </c>
      <c r="G116" s="1">
        <v>12</v>
      </c>
      <c r="H116" s="9">
        <f t="shared" si="103"/>
        <v>5.72385933503333</v>
      </c>
      <c r="I116" s="9">
        <f t="shared" si="104"/>
        <v>278.87385933503333</v>
      </c>
      <c r="J116" s="9">
        <f t="shared" si="105"/>
        <v>3.6220379290320417E-2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1.3760154441837589</v>
      </c>
      <c r="P116" s="9">
        <f t="shared" si="108"/>
        <v>4.9839801297674471E-2</v>
      </c>
      <c r="Q116" s="12">
        <f t="shared" si="109"/>
        <v>1.4951940389302341E-2</v>
      </c>
      <c r="R116" s="9">
        <f t="shared" si="110"/>
        <v>0.19436706250000002</v>
      </c>
      <c r="S116" s="13">
        <f t="shared" si="111"/>
        <v>7.6926307353656381E-2</v>
      </c>
      <c r="T116" s="2">
        <f t="shared" si="112"/>
        <v>0.01</v>
      </c>
      <c r="U116" s="14">
        <f t="shared" si="113"/>
        <v>7.6926307353656384E-4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6.2592630735365641E-3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17255.416666666668</v>
      </c>
      <c r="AX116" s="1">
        <f t="shared" si="120"/>
        <v>14065207.048371572</v>
      </c>
      <c r="AY116" s="1">
        <f>SUM(AX105:AX116)</f>
        <v>255924453.62355816</v>
      </c>
    </row>
    <row r="117" spans="1:53" x14ac:dyDescent="0.15">
      <c r="C117" s="7">
        <v>12</v>
      </c>
      <c r="D117" s="7">
        <f t="shared" si="121"/>
        <v>4.5658045524516098</v>
      </c>
      <c r="E117" s="10">
        <f t="shared" si="122"/>
        <v>5.72385933503333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2.7813910501935499</v>
      </c>
      <c r="E121" s="7"/>
      <c r="F121" s="7"/>
      <c r="G121" s="1">
        <v>1</v>
      </c>
      <c r="H121" s="9">
        <f t="shared" ref="H121:H132" si="124">E122</f>
        <v>2.7813910501935499</v>
      </c>
      <c r="I121" s="9">
        <f t="shared" ref="I121:I132" si="125">H121+273.15</f>
        <v>275.93139105019355</v>
      </c>
      <c r="J121" s="9">
        <f t="shared" ref="J121:J132" si="126">EXP(($C$15*(I121-$C$13))/($C$16*I121*$C$13))</f>
        <v>2.4960634817690047E-2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7.1062927325963561E-3</v>
      </c>
      <c r="Q121" s="12">
        <f t="shared" ref="Q121:Q132" si="130">P121*$B$123</f>
        <v>2.3450766017567978E-3</v>
      </c>
      <c r="R121" s="9">
        <f t="shared" ref="R121:R132" si="131">L121*$B$123</f>
        <v>9.3951000000000007E-2</v>
      </c>
      <c r="S121" s="13">
        <f t="shared" ref="S121:S132" si="132">Q121/R121</f>
        <v>2.4960634817690047E-2</v>
      </c>
      <c r="T121" s="2">
        <f t="shared" ref="T121:T132" si="133">$B$122/100</f>
        <v>0.01</v>
      </c>
      <c r="U121" s="14">
        <f t="shared" ref="U121:U132" si="134">S121*T121</f>
        <v>2.4960634817690049E-4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5.7396063481769009E-3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1.3642105643871001</v>
      </c>
      <c r="E122" s="10">
        <f t="shared" ref="E122:E133" si="145">D121</f>
        <v>2.7813910501935499</v>
      </c>
      <c r="F122" s="7" t="s">
        <v>83</v>
      </c>
      <c r="G122" s="1">
        <v>2</v>
      </c>
      <c r="H122" s="9">
        <f t="shared" si="124"/>
        <v>1.3642105643871001</v>
      </c>
      <c r="I122" s="9">
        <f t="shared" si="125"/>
        <v>274.5142105643871</v>
      </c>
      <c r="J122" s="9">
        <f t="shared" si="126"/>
        <v>2.0803698048248321E-2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0.56229370726740369</v>
      </c>
      <c r="P122" s="9">
        <f t="shared" si="129"/>
        <v>1.1697788500421198E-2</v>
      </c>
      <c r="Q122" s="12">
        <f t="shared" si="130"/>
        <v>3.8602702051389955E-3</v>
      </c>
      <c r="R122" s="9">
        <f t="shared" si="131"/>
        <v>9.3951000000000007E-2</v>
      </c>
      <c r="S122" s="13">
        <f t="shared" si="132"/>
        <v>4.1088122586656825E-2</v>
      </c>
      <c r="T122" s="2">
        <f t="shared" si="133"/>
        <v>0.01</v>
      </c>
      <c r="U122" s="14">
        <f t="shared" si="134"/>
        <v>4.1088122586656827E-4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5.9008812258665687E-3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0.94193074657142895</v>
      </c>
      <c r="E123" s="10">
        <f t="shared" si="145"/>
        <v>1.3642105643871001</v>
      </c>
      <c r="F123" s="7" t="s">
        <v>83</v>
      </c>
      <c r="G123" s="1">
        <v>3</v>
      </c>
      <c r="H123" s="9">
        <f t="shared" si="124"/>
        <v>0.94193074657142895</v>
      </c>
      <c r="I123" s="9">
        <f t="shared" si="125"/>
        <v>274.09193074657139</v>
      </c>
      <c r="J123" s="9">
        <f t="shared" si="126"/>
        <v>1.9697371207472725E-2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0.83529591876698239</v>
      </c>
      <c r="P123" s="9">
        <f t="shared" si="129"/>
        <v>1.6453133780040236E-2</v>
      </c>
      <c r="Q123" s="12">
        <f t="shared" si="130"/>
        <v>5.4295341474132784E-3</v>
      </c>
      <c r="R123" s="9">
        <f t="shared" si="131"/>
        <v>9.3951000000000007E-2</v>
      </c>
      <c r="S123" s="13">
        <f t="shared" si="132"/>
        <v>5.7791126730032442E-2</v>
      </c>
      <c r="T123" s="2">
        <f t="shared" si="133"/>
        <v>0.01</v>
      </c>
      <c r="U123" s="14">
        <f t="shared" si="134"/>
        <v>5.7791126730032442E-4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6.0679112673003247E-3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5.0330466449354798</v>
      </c>
      <c r="E124" s="10">
        <f t="shared" si="145"/>
        <v>0.94193074657142895</v>
      </c>
      <c r="F124" s="7" t="s">
        <v>83</v>
      </c>
      <c r="G124" s="1">
        <v>4</v>
      </c>
      <c r="H124" s="9">
        <f t="shared" si="124"/>
        <v>5.0330466449354798</v>
      </c>
      <c r="I124" s="9">
        <f t="shared" si="125"/>
        <v>278.18304664493547</v>
      </c>
      <c r="J124" s="9">
        <f t="shared" si="126"/>
        <v>3.3212231587165096E-2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1.1035427849869421</v>
      </c>
      <c r="P124" s="9">
        <f t="shared" si="129"/>
        <v>3.6651118541331462E-2</v>
      </c>
      <c r="Q124" s="12">
        <f t="shared" si="130"/>
        <v>1.2094869118639382E-2</v>
      </c>
      <c r="R124" s="9">
        <f t="shared" si="131"/>
        <v>9.3951000000000007E-2</v>
      </c>
      <c r="S124" s="13">
        <f t="shared" si="132"/>
        <v>0.12873592743706166</v>
      </c>
      <c r="T124" s="2">
        <f t="shared" si="133"/>
        <v>0.01</v>
      </c>
      <c r="U124" s="14">
        <f t="shared" si="134"/>
        <v>1.2873592743706166E-3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6.7773592743706167E-3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8.1685762654666707</v>
      </c>
      <c r="E125" s="10">
        <f t="shared" si="145"/>
        <v>5.0330466449354798</v>
      </c>
      <c r="F125" s="7" t="s">
        <v>83</v>
      </c>
      <c r="G125" s="1">
        <v>5</v>
      </c>
      <c r="H125" s="9">
        <f t="shared" si="124"/>
        <v>8.1685762654666707</v>
      </c>
      <c r="I125" s="9">
        <f t="shared" si="125"/>
        <v>281.31857626546667</v>
      </c>
      <c r="J125" s="9">
        <f t="shared" si="126"/>
        <v>4.9059687965667634E-2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1.0135470831233302</v>
      </c>
      <c r="O125" s="9">
        <f t="shared" si="146"/>
        <v>0.33804458332228049</v>
      </c>
      <c r="P125" s="9">
        <f t="shared" si="129"/>
        <v>1.6584361776275213E-2</v>
      </c>
      <c r="Q125" s="12">
        <f t="shared" si="130"/>
        <v>5.4728393861708203E-3</v>
      </c>
      <c r="R125" s="9">
        <f t="shared" si="131"/>
        <v>9.3951000000000007E-2</v>
      </c>
      <c r="S125" s="13">
        <f t="shared" si="132"/>
        <v>5.8252061033632639E-2</v>
      </c>
      <c r="T125" s="2">
        <f t="shared" si="133"/>
        <v>0.01</v>
      </c>
      <c r="U125" s="14">
        <f t="shared" si="134"/>
        <v>5.825206103363264E-4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6.0725206103363263E-3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12.639332266935501</v>
      </c>
      <c r="E126" s="10">
        <f t="shared" si="145"/>
        <v>8.1685762654666707</v>
      </c>
      <c r="F126" s="7" t="s">
        <v>85</v>
      </c>
      <c r="G126" s="1">
        <v>6</v>
      </c>
      <c r="H126" s="9">
        <f t="shared" si="124"/>
        <v>12.639332266935501</v>
      </c>
      <c r="I126" s="9">
        <f t="shared" si="125"/>
        <v>285.7893322669355</v>
      </c>
      <c r="J126" s="9">
        <f t="shared" si="126"/>
        <v>8.4308284656921612E-2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0.60616022154600524</v>
      </c>
      <c r="P126" s="9">
        <f t="shared" si="129"/>
        <v>5.1104328505803279E-2</v>
      </c>
      <c r="Q126" s="12">
        <f t="shared" si="130"/>
        <v>1.6864428406915082E-2</v>
      </c>
      <c r="R126" s="9">
        <f t="shared" si="131"/>
        <v>9.3951000000000007E-2</v>
      </c>
      <c r="S126" s="13">
        <f t="shared" si="132"/>
        <v>0.17950238323078074</v>
      </c>
      <c r="T126" s="2">
        <f t="shared" si="133"/>
        <v>0.01</v>
      </c>
      <c r="U126" s="14">
        <f t="shared" si="134"/>
        <v>1.7950238323078075E-3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7.2850238323078076E-3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16.312401659999999</v>
      </c>
      <c r="E127" s="10">
        <f t="shared" si="145"/>
        <v>12.639332266935501</v>
      </c>
      <c r="F127" s="7" t="s">
        <v>83</v>
      </c>
      <c r="G127" s="1">
        <v>7</v>
      </c>
      <c r="H127" s="9">
        <f t="shared" si="124"/>
        <v>16.312401659999999</v>
      </c>
      <c r="I127" s="9">
        <f t="shared" si="125"/>
        <v>289.46240165999995</v>
      </c>
      <c r="J127" s="9">
        <f t="shared" si="126"/>
        <v>0.12990475464581069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0.83975589304020204</v>
      </c>
      <c r="P127" s="9">
        <f t="shared" si="129"/>
        <v>0.1090882832477611</v>
      </c>
      <c r="Q127" s="12">
        <f t="shared" si="130"/>
        <v>3.5999133471761161E-2</v>
      </c>
      <c r="R127" s="9">
        <f t="shared" si="131"/>
        <v>9.3951000000000007E-2</v>
      </c>
      <c r="S127" s="13">
        <f t="shared" si="132"/>
        <v>0.38316924217689174</v>
      </c>
      <c r="T127" s="2">
        <f t="shared" si="133"/>
        <v>0.01</v>
      </c>
      <c r="U127" s="14">
        <f t="shared" si="134"/>
        <v>3.8316924217689174E-3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1.3781692421768917E-2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19.166004878387099</v>
      </c>
      <c r="E128" s="10">
        <f t="shared" si="145"/>
        <v>16.312401659999999</v>
      </c>
      <c r="F128" s="7" t="s">
        <v>83</v>
      </c>
      <c r="G128" s="1">
        <v>8</v>
      </c>
      <c r="H128" s="9">
        <f t="shared" si="124"/>
        <v>19.166004878387099</v>
      </c>
      <c r="I128" s="9">
        <f t="shared" si="125"/>
        <v>292.31600487838705</v>
      </c>
      <c r="J128" s="9">
        <f t="shared" si="126"/>
        <v>0.18039923621914369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1.0153676097924409</v>
      </c>
      <c r="P128" s="9">
        <f t="shared" si="129"/>
        <v>0.18317154128821386</v>
      </c>
      <c r="Q128" s="12">
        <f t="shared" si="130"/>
        <v>6.044660862511058E-2</v>
      </c>
      <c r="R128" s="9">
        <f t="shared" si="131"/>
        <v>9.3951000000000007E-2</v>
      </c>
      <c r="S128" s="13">
        <f t="shared" si="132"/>
        <v>0.64338440916127104</v>
      </c>
      <c r="T128" s="2">
        <f t="shared" si="133"/>
        <v>0.01</v>
      </c>
      <c r="U128" s="14">
        <f t="shared" si="134"/>
        <v>6.4338440916127107E-3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1.6383844091612712E-2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21.679297837741899</v>
      </c>
      <c r="E129" s="10">
        <f t="shared" si="145"/>
        <v>19.166004878387099</v>
      </c>
      <c r="F129" s="7" t="s">
        <v>83</v>
      </c>
      <c r="G129" s="1">
        <v>9</v>
      </c>
      <c r="H129" s="9">
        <f t="shared" si="124"/>
        <v>21.679297837741899</v>
      </c>
      <c r="I129" s="9">
        <f t="shared" si="125"/>
        <v>294.82929783774188</v>
      </c>
      <c r="J129" s="9">
        <f t="shared" si="126"/>
        <v>0.2396353284147269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1.1168960685042271</v>
      </c>
      <c r="P129" s="9">
        <f t="shared" si="129"/>
        <v>0.26764775618112779</v>
      </c>
      <c r="Q129" s="12">
        <f t="shared" si="130"/>
        <v>8.8323759539772173E-2</v>
      </c>
      <c r="R129" s="9">
        <f t="shared" si="131"/>
        <v>9.3951000000000007E-2</v>
      </c>
      <c r="S129" s="13">
        <f t="shared" si="132"/>
        <v>0.94010451767168168</v>
      </c>
      <c r="T129" s="2">
        <f t="shared" si="133"/>
        <v>0.01</v>
      </c>
      <c r="U129" s="14">
        <f t="shared" si="134"/>
        <v>9.4010451767168168E-3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1.9351045176716819E-2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14.7154967452667</v>
      </c>
      <c r="E130" s="10">
        <f t="shared" si="145"/>
        <v>21.679297837741899</v>
      </c>
      <c r="F130" s="7" t="s">
        <v>83</v>
      </c>
      <c r="G130" s="1">
        <v>10</v>
      </c>
      <c r="H130" s="9">
        <f t="shared" si="124"/>
        <v>14.7154967452667</v>
      </c>
      <c r="I130" s="9">
        <f t="shared" si="125"/>
        <v>287.86549674526668</v>
      </c>
      <c r="J130" s="9">
        <f t="shared" si="126"/>
        <v>0.10779172797046482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1.1339483123230991</v>
      </c>
      <c r="P130" s="9">
        <f t="shared" si="129"/>
        <v>0.12223024801449918</v>
      </c>
      <c r="Q130" s="12">
        <f t="shared" si="130"/>
        <v>4.0335981844784728E-2</v>
      </c>
      <c r="R130" s="9">
        <f t="shared" si="131"/>
        <v>9.3951000000000007E-2</v>
      </c>
      <c r="S130" s="13">
        <f t="shared" si="132"/>
        <v>0.42932998951352008</v>
      </c>
      <c r="T130" s="2">
        <f t="shared" si="133"/>
        <v>0.01</v>
      </c>
      <c r="U130" s="14">
        <f t="shared" si="134"/>
        <v>4.2932998951352008E-3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1.42432998951352E-2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7.5963096545806401</v>
      </c>
      <c r="E131" s="10">
        <f t="shared" si="145"/>
        <v>14.7154967452667</v>
      </c>
      <c r="F131" s="7" t="s">
        <v>83</v>
      </c>
      <c r="G131" s="1">
        <v>11</v>
      </c>
      <c r="H131" s="9">
        <f t="shared" si="124"/>
        <v>7.5963096545806401</v>
      </c>
      <c r="I131" s="9">
        <f t="shared" si="125"/>
        <v>280.74630965458061</v>
      </c>
      <c r="J131" s="9">
        <f t="shared" si="126"/>
        <v>4.571776335174868E-2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0.9611321610931699</v>
      </c>
      <c r="O131" s="9">
        <f t="shared" si="146"/>
        <v>0.33528590321542995</v>
      </c>
      <c r="P131" s="9">
        <f t="shared" si="129"/>
        <v>1.5328521578380338E-2</v>
      </c>
      <c r="Q131" s="12">
        <f t="shared" si="130"/>
        <v>5.058412120865512E-3</v>
      </c>
      <c r="R131" s="9">
        <f t="shared" si="131"/>
        <v>9.3951000000000007E-2</v>
      </c>
      <c r="S131" s="13">
        <f t="shared" si="132"/>
        <v>5.384096093565275E-2</v>
      </c>
      <c r="T131" s="2">
        <f t="shared" si="133"/>
        <v>0.01</v>
      </c>
      <c r="U131" s="14">
        <f t="shared" si="134"/>
        <v>5.3840960935652748E-4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6.0284096093565272E-3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5.72385933503333</v>
      </c>
      <c r="E132" s="10">
        <f t="shared" si="145"/>
        <v>7.5963096545806401</v>
      </c>
      <c r="F132" s="7" t="s">
        <v>85</v>
      </c>
      <c r="G132" s="1">
        <v>12</v>
      </c>
      <c r="H132" s="9">
        <f t="shared" si="124"/>
        <v>5.72385933503333</v>
      </c>
      <c r="I132" s="9">
        <f t="shared" si="125"/>
        <v>278.87385933503333</v>
      </c>
      <c r="J132" s="9">
        <f t="shared" si="126"/>
        <v>3.6220379290320417E-2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0.60465738163704963</v>
      </c>
      <c r="P132" s="9">
        <f t="shared" si="129"/>
        <v>2.1900919703585962E-2</v>
      </c>
      <c r="Q132" s="12">
        <f t="shared" si="130"/>
        <v>7.2273035021833678E-3</v>
      </c>
      <c r="R132" s="9">
        <f t="shared" si="131"/>
        <v>9.3951000000000007E-2</v>
      </c>
      <c r="S132" s="13">
        <f t="shared" si="132"/>
        <v>7.692630735365634E-2</v>
      </c>
      <c r="T132" s="2">
        <f t="shared" si="133"/>
        <v>0.01</v>
      </c>
      <c r="U132" s="14">
        <f t="shared" si="134"/>
        <v>7.6926307353656341E-4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6.2592630735365633E-3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4.5658045524516098</v>
      </c>
      <c r="E133" s="10">
        <f t="shared" si="145"/>
        <v>5.72385933503333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2.7813910501935499</v>
      </c>
      <c r="E136" s="7"/>
      <c r="F136" s="7"/>
      <c r="G136" s="1">
        <v>1</v>
      </c>
      <c r="H136" s="9">
        <f t="shared" ref="H136:H147" si="147">E137</f>
        <v>2.7813910501935499</v>
      </c>
      <c r="I136" s="9">
        <f t="shared" ref="I136:I147" si="148">H136+273.15</f>
        <v>275.93139105019355</v>
      </c>
      <c r="J136" s="9">
        <f t="shared" ref="J136:J147" si="149">EXP(($C$15*(I136-$C$13))/($C$16*I136*$C$13))</f>
        <v>2.4960634817690047E-2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1.8946317857045095E-2</v>
      </c>
      <c r="Q136" s="12">
        <f t="shared" ref="Q136:Q147" si="153">P136*$B$138</f>
        <v>4.9260426428317248E-3</v>
      </c>
      <c r="R136" s="9">
        <f t="shared" ref="R136:R147" si="154">L136*$B$138</f>
        <v>0.19735245833333334</v>
      </c>
      <c r="S136" s="13">
        <f t="shared" ref="S136:S147" si="155">Q136/R136</f>
        <v>2.496063481769005E-2</v>
      </c>
      <c r="T136" s="2">
        <f t="shared" ref="T136:T147" si="156">$B$137/100</f>
        <v>0.01</v>
      </c>
      <c r="U136" s="14">
        <f t="shared" ref="U136:U147" si="157">S136*T136</f>
        <v>2.4960634817690049E-4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5.7396063481769009E-3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1.3642105643871001</v>
      </c>
      <c r="E137" s="10">
        <f t="shared" ref="E137:E148" si="166">D136</f>
        <v>2.7813910501935499</v>
      </c>
      <c r="F137" s="7" t="s">
        <v>83</v>
      </c>
      <c r="G137" s="1">
        <v>2</v>
      </c>
      <c r="H137" s="9">
        <f t="shared" si="147"/>
        <v>1.3642105643871001</v>
      </c>
      <c r="I137" s="9">
        <f t="shared" si="148"/>
        <v>274.5142105643871</v>
      </c>
      <c r="J137" s="9">
        <f t="shared" si="149"/>
        <v>2.0803698048248321E-2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1.4991495154762884</v>
      </c>
      <c r="P137" s="9">
        <f t="shared" si="152"/>
        <v>3.1187853849146477E-2</v>
      </c>
      <c r="Q137" s="12">
        <f t="shared" si="153"/>
        <v>8.108842000778084E-3</v>
      </c>
      <c r="R137" s="9">
        <f t="shared" si="154"/>
        <v>0.19735245833333334</v>
      </c>
      <c r="S137" s="13">
        <f t="shared" si="155"/>
        <v>4.1088122586656825E-2</v>
      </c>
      <c r="T137" s="2">
        <f t="shared" si="156"/>
        <v>0.01</v>
      </c>
      <c r="U137" s="14">
        <f t="shared" si="157"/>
        <v>4.1088122586656827E-4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5.9008812258665687E-3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0.94193074657142895</v>
      </c>
      <c r="E138" s="10">
        <f t="shared" si="166"/>
        <v>1.3642105643871001</v>
      </c>
      <c r="F138" s="7" t="s">
        <v>83</v>
      </c>
      <c r="G138" s="1">
        <v>3</v>
      </c>
      <c r="H138" s="9">
        <f t="shared" si="147"/>
        <v>0.94193074657142895</v>
      </c>
      <c r="I138" s="9">
        <f t="shared" si="148"/>
        <v>274.09193074657139</v>
      </c>
      <c r="J138" s="9">
        <f t="shared" si="149"/>
        <v>1.9697371207472725E-2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2.2270095782938086</v>
      </c>
      <c r="P138" s="9">
        <f t="shared" si="152"/>
        <v>4.3866234346250442E-2</v>
      </c>
      <c r="Q138" s="12">
        <f t="shared" si="153"/>
        <v>1.1405220930025115E-2</v>
      </c>
      <c r="R138" s="9">
        <f t="shared" si="154"/>
        <v>0.19735245833333334</v>
      </c>
      <c r="S138" s="13">
        <f t="shared" si="155"/>
        <v>5.7791126730032442E-2</v>
      </c>
      <c r="T138" s="2">
        <f t="shared" si="156"/>
        <v>0.01</v>
      </c>
      <c r="U138" s="14">
        <f t="shared" si="157"/>
        <v>5.7791126730032442E-4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6.0679112673003247E-3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5.0330466449354798</v>
      </c>
      <c r="E139" s="10">
        <f t="shared" si="166"/>
        <v>0.94193074657142895</v>
      </c>
      <c r="F139" s="7" t="s">
        <v>83</v>
      </c>
      <c r="G139" s="1">
        <v>4</v>
      </c>
      <c r="H139" s="9">
        <f t="shared" si="147"/>
        <v>5.0330466449354798</v>
      </c>
      <c r="I139" s="9">
        <f t="shared" si="148"/>
        <v>278.18304664493547</v>
      </c>
      <c r="J139" s="9">
        <f t="shared" si="149"/>
        <v>3.3212231587165096E-2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2.9421912606142251</v>
      </c>
      <c r="P139" s="9">
        <f t="shared" si="152"/>
        <v>9.7716737521252858E-2</v>
      </c>
      <c r="Q139" s="12">
        <f t="shared" si="153"/>
        <v>2.5406351755525743E-2</v>
      </c>
      <c r="R139" s="9">
        <f t="shared" si="154"/>
        <v>0.19735245833333334</v>
      </c>
      <c r="S139" s="13">
        <f t="shared" si="155"/>
        <v>0.12873592743706169</v>
      </c>
      <c r="T139" s="2">
        <f t="shared" si="156"/>
        <v>0.01</v>
      </c>
      <c r="U139" s="14">
        <f t="shared" si="157"/>
        <v>1.287359274370617E-3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6.7773592743706175E-3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8.1685762654666707</v>
      </c>
      <c r="E140" s="10">
        <f t="shared" si="166"/>
        <v>5.0330466449354798</v>
      </c>
      <c r="F140" s="7" t="s">
        <v>83</v>
      </c>
      <c r="G140" s="1">
        <v>5</v>
      </c>
      <c r="H140" s="9">
        <f t="shared" si="147"/>
        <v>8.1685762654666707</v>
      </c>
      <c r="I140" s="9">
        <f t="shared" si="148"/>
        <v>281.31857626546667</v>
      </c>
      <c r="J140" s="9">
        <f t="shared" si="149"/>
        <v>4.9059687965667634E-2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3.6035224397596393</v>
      </c>
      <c r="P140" s="9">
        <f t="shared" si="152"/>
        <v>0.17678768647188925</v>
      </c>
      <c r="Q140" s="12">
        <f t="shared" si="153"/>
        <v>4.5964798482691208E-2</v>
      </c>
      <c r="R140" s="9">
        <f t="shared" si="154"/>
        <v>0.19735245833333334</v>
      </c>
      <c r="S140" s="13">
        <f t="shared" si="155"/>
        <v>0.23290714932496806</v>
      </c>
      <c r="T140" s="2">
        <f t="shared" si="156"/>
        <v>0.01</v>
      </c>
      <c r="U140" s="14">
        <f t="shared" si="157"/>
        <v>2.3290714932496805E-3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7.819071493249681E-3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12.639332266935501</v>
      </c>
      <c r="E141" s="10">
        <f t="shared" si="166"/>
        <v>8.1685762654666707</v>
      </c>
      <c r="F141" s="7" t="s">
        <v>85</v>
      </c>
      <c r="G141" s="1">
        <v>6</v>
      </c>
      <c r="H141" s="9">
        <f t="shared" si="147"/>
        <v>12.639332266935501</v>
      </c>
      <c r="I141" s="9">
        <f t="shared" si="148"/>
        <v>285.7893322669355</v>
      </c>
      <c r="J141" s="9">
        <f t="shared" si="149"/>
        <v>8.4308284656921612E-2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4.1857826699544169</v>
      </c>
      <c r="P141" s="9">
        <f t="shared" si="152"/>
        <v>0.35289615685052633</v>
      </c>
      <c r="Q141" s="12">
        <f t="shared" si="153"/>
        <v>9.1753000781136851E-2</v>
      </c>
      <c r="R141" s="9">
        <f t="shared" si="154"/>
        <v>0.19735245833333334</v>
      </c>
      <c r="S141" s="13">
        <f t="shared" si="155"/>
        <v>0.46491947227819019</v>
      </c>
      <c r="T141" s="2">
        <f t="shared" si="156"/>
        <v>0.01</v>
      </c>
      <c r="U141" s="14">
        <f t="shared" si="157"/>
        <v>4.6491947227819018E-3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1.0139194722781901E-2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16.312401659999999</v>
      </c>
      <c r="E142" s="10">
        <f t="shared" si="166"/>
        <v>12.639332266935501</v>
      </c>
      <c r="F142" s="7" t="s">
        <v>83</v>
      </c>
      <c r="G142" s="1">
        <v>7</v>
      </c>
      <c r="H142" s="9">
        <f t="shared" si="147"/>
        <v>16.312401659999999</v>
      </c>
      <c r="I142" s="9">
        <f t="shared" si="148"/>
        <v>289.46240165999995</v>
      </c>
      <c r="J142" s="9">
        <f t="shared" si="149"/>
        <v>0.12990475464581069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4.5919344297705571</v>
      </c>
      <c r="P142" s="9">
        <f t="shared" si="152"/>
        <v>0.59651411544899491</v>
      </c>
      <c r="Q142" s="12">
        <f t="shared" si="153"/>
        <v>0.15509367001673868</v>
      </c>
      <c r="R142" s="9">
        <f t="shared" si="154"/>
        <v>0.19735245833333334</v>
      </c>
      <c r="S142" s="13">
        <f t="shared" si="155"/>
        <v>0.78587148762434722</v>
      </c>
      <c r="T142" s="2">
        <f t="shared" si="156"/>
        <v>0.01</v>
      </c>
      <c r="U142" s="14">
        <f t="shared" si="157"/>
        <v>7.8587148762434729E-3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1.7808714876243473E-2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19.166004878387099</v>
      </c>
      <c r="E143" s="10">
        <f t="shared" si="166"/>
        <v>16.312401659999999</v>
      </c>
      <c r="F143" s="7" t="s">
        <v>83</v>
      </c>
      <c r="G143" s="1">
        <v>8</v>
      </c>
      <c r="H143" s="9">
        <f t="shared" si="147"/>
        <v>19.166004878387099</v>
      </c>
      <c r="I143" s="9">
        <f t="shared" si="148"/>
        <v>292.31600487838705</v>
      </c>
      <c r="J143" s="9">
        <f t="shared" si="149"/>
        <v>0.18039923621914369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4.7544682309882287</v>
      </c>
      <c r="P143" s="9">
        <f t="shared" si="152"/>
        <v>0.85770243749845976</v>
      </c>
      <c r="Q143" s="12">
        <f t="shared" si="153"/>
        <v>0.22300263374959955</v>
      </c>
      <c r="R143" s="9">
        <f t="shared" si="154"/>
        <v>0.19735245833333334</v>
      </c>
      <c r="S143" s="13">
        <f t="shared" si="155"/>
        <v>1.129971400573802</v>
      </c>
      <c r="T143" s="2">
        <f t="shared" si="156"/>
        <v>0.01</v>
      </c>
      <c r="U143" s="14">
        <f t="shared" si="157"/>
        <v>1.129971400573802E-2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2.1249714005738021E-2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21.679297837741899</v>
      </c>
      <c r="E144" s="10">
        <f t="shared" si="166"/>
        <v>19.166004878387099</v>
      </c>
      <c r="F144" s="7" t="s">
        <v>83</v>
      </c>
      <c r="G144" s="1">
        <v>9</v>
      </c>
      <c r="H144" s="9">
        <f t="shared" si="147"/>
        <v>21.679297837741899</v>
      </c>
      <c r="I144" s="9">
        <f t="shared" si="148"/>
        <v>294.82929783774188</v>
      </c>
      <c r="J144" s="9">
        <f t="shared" si="149"/>
        <v>0.2396353284147269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4.6558137101564361</v>
      </c>
      <c r="P144" s="9">
        <f t="shared" si="152"/>
        <v>1.1156974474711256</v>
      </c>
      <c r="Q144" s="12">
        <f t="shared" si="153"/>
        <v>0.29008133634249267</v>
      </c>
      <c r="R144" s="9">
        <f t="shared" si="154"/>
        <v>0.19735245833333334</v>
      </c>
      <c r="S144" s="13">
        <f t="shared" si="155"/>
        <v>1.4698643168282093</v>
      </c>
      <c r="T144" s="2">
        <f t="shared" si="156"/>
        <v>0.01</v>
      </c>
      <c r="U144" s="14">
        <f t="shared" si="157"/>
        <v>1.4698643168282094E-2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2.4648643168282094E-2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14.7154967452667</v>
      </c>
      <c r="E145" s="10">
        <f t="shared" si="166"/>
        <v>21.679297837741899</v>
      </c>
      <c r="F145" s="7" t="s">
        <v>83</v>
      </c>
      <c r="G145" s="1">
        <v>10</v>
      </c>
      <c r="H145" s="9">
        <f t="shared" si="147"/>
        <v>14.7154967452667</v>
      </c>
      <c r="I145" s="9">
        <f t="shared" si="148"/>
        <v>287.86549674526668</v>
      </c>
      <c r="J145" s="9">
        <f t="shared" si="149"/>
        <v>0.10779172797046482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4.299164179351977</v>
      </c>
      <c r="P145" s="9">
        <f t="shared" si="152"/>
        <v>0.46341433572107493</v>
      </c>
      <c r="Q145" s="12">
        <f t="shared" si="153"/>
        <v>0.12048772728747949</v>
      </c>
      <c r="R145" s="9">
        <f t="shared" si="154"/>
        <v>0.19735245833333334</v>
      </c>
      <c r="S145" s="13">
        <f t="shared" si="155"/>
        <v>0.61052052913358013</v>
      </c>
      <c r="T145" s="2">
        <f t="shared" si="156"/>
        <v>0.01</v>
      </c>
      <c r="U145" s="14">
        <f t="shared" si="157"/>
        <v>6.1052052913358017E-3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1.6055205291335802E-2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7.5963096545806401</v>
      </c>
      <c r="E146" s="10">
        <f t="shared" si="166"/>
        <v>14.7154967452667</v>
      </c>
      <c r="F146" s="7" t="s">
        <v>83</v>
      </c>
      <c r="G146" s="1">
        <v>11</v>
      </c>
      <c r="H146" s="9">
        <f t="shared" si="147"/>
        <v>7.5963096545806401</v>
      </c>
      <c r="I146" s="9">
        <f t="shared" si="148"/>
        <v>280.74630965458061</v>
      </c>
      <c r="J146" s="9">
        <f t="shared" si="149"/>
        <v>4.571776335174868E-2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4.5947977602975687</v>
      </c>
      <c r="P146" s="9">
        <f t="shared" si="152"/>
        <v>0.2100638766544291</v>
      </c>
      <c r="Q146" s="12">
        <f t="shared" si="153"/>
        <v>5.4616607930151571E-2</v>
      </c>
      <c r="R146" s="9">
        <f t="shared" si="154"/>
        <v>0.19735245833333334</v>
      </c>
      <c r="S146" s="13">
        <f t="shared" si="155"/>
        <v>0.27674652949041417</v>
      </c>
      <c r="T146" s="2">
        <f t="shared" si="156"/>
        <v>0.01</v>
      </c>
      <c r="U146" s="14">
        <f t="shared" si="157"/>
        <v>2.7674652949041417E-3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8.2574652949041413E-3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5.72385933503333</v>
      </c>
      <c r="E147" s="10">
        <f t="shared" si="166"/>
        <v>7.5963096545806401</v>
      </c>
      <c r="F147" s="7" t="s">
        <v>85</v>
      </c>
      <c r="G147" s="1">
        <v>12</v>
      </c>
      <c r="H147" s="9">
        <f t="shared" si="147"/>
        <v>5.72385933503333</v>
      </c>
      <c r="I147" s="9">
        <f t="shared" si="148"/>
        <v>278.87385933503333</v>
      </c>
      <c r="J147" s="9">
        <f t="shared" si="149"/>
        <v>3.6220379290320417E-2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5.1437818003098066</v>
      </c>
      <c r="P147" s="9">
        <f t="shared" si="152"/>
        <v>0.1863097277938684</v>
      </c>
      <c r="Q147" s="12">
        <f t="shared" si="153"/>
        <v>4.8440529226405786E-2</v>
      </c>
      <c r="R147" s="9">
        <f t="shared" si="154"/>
        <v>0.19735245833333334</v>
      </c>
      <c r="S147" s="13">
        <f t="shared" si="155"/>
        <v>0.24545186634862431</v>
      </c>
      <c r="T147" s="2">
        <f t="shared" si="156"/>
        <v>0.01</v>
      </c>
      <c r="U147" s="14">
        <f t="shared" si="157"/>
        <v>2.4545186634862431E-3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7.9445186634862427E-3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4.5658045524516098</v>
      </c>
      <c r="E148" s="10">
        <f t="shared" si="166"/>
        <v>5.72385933503333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1606000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373000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2043000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2247000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34034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9000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4000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7879808.4260199368</v>
      </c>
      <c r="J13" s="6" t="s">
        <v>37</v>
      </c>
      <c r="K13" s="6">
        <f>I13/(10000*1000)</f>
        <v>0.78798084260199364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9.2780078864516096</v>
      </c>
      <c r="E26" s="7"/>
      <c r="F26" s="7"/>
      <c r="G26" s="1">
        <v>1</v>
      </c>
      <c r="H26" s="9">
        <f t="shared" ref="H26:H37" si="0">E27</f>
        <v>9.2780078864516096</v>
      </c>
      <c r="I26" s="9">
        <f t="shared" ref="I26:I37" si="1">H26+273.15</f>
        <v>282.42800788645161</v>
      </c>
      <c r="J26" s="9">
        <f t="shared" ref="J26:J37" si="2">EXP(($C$15*(I26-$C$13))/($C$16*I26*$C$13))</f>
        <v>5.6204529946620077E-2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2.2780873003896418</v>
      </c>
      <c r="Q26" s="12">
        <f t="shared" ref="Q26:Q37" si="6">P26*$B$28</f>
        <v>0.22780873003896418</v>
      </c>
      <c r="R26" s="9">
        <f t="shared" ref="R26:R37" si="7">L26*$B$28</f>
        <v>4.0532094166666672</v>
      </c>
      <c r="S26" s="13">
        <f t="shared" ref="S26:S37" si="8">Q26/R26</f>
        <v>5.6204529946620077E-2</v>
      </c>
      <c r="T26" s="2">
        <f t="shared" ref="T26:T37" si="9">$B$27/100</f>
        <v>0.34</v>
      </c>
      <c r="U26" s="14">
        <f t="shared" ref="U26:U37" si="10">S26*T26</f>
        <v>1.9109540181850827E-2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3.2009540181850829E-2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7.9157369899032304</v>
      </c>
      <c r="E27" s="10">
        <f t="shared" ref="E27:E38" si="18">D26</f>
        <v>9.2780078864516096</v>
      </c>
      <c r="F27" s="7" t="s">
        <v>83</v>
      </c>
      <c r="G27" s="1">
        <v>2</v>
      </c>
      <c r="H27" s="9">
        <f t="shared" si="0"/>
        <v>7.9157369899032304</v>
      </c>
      <c r="I27" s="9">
        <f t="shared" si="1"/>
        <v>281.0657369899032</v>
      </c>
      <c r="J27" s="9">
        <f t="shared" si="2"/>
        <v>4.7555731209458219E-2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78.786101032943691</v>
      </c>
      <c r="P27" s="9">
        <f t="shared" si="5"/>
        <v>3.7467306437638888</v>
      </c>
      <c r="Q27" s="12">
        <f t="shared" si="6"/>
        <v>0.37467306437638892</v>
      </c>
      <c r="R27" s="9">
        <f t="shared" si="7"/>
        <v>4.0532094166666672</v>
      </c>
      <c r="S27" s="13">
        <f t="shared" si="8"/>
        <v>9.2438614900021032E-2</v>
      </c>
      <c r="T27" s="2">
        <f t="shared" si="9"/>
        <v>0.34</v>
      </c>
      <c r="U27" s="14">
        <f t="shared" si="10"/>
        <v>3.1429129066007151E-2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4.4329129066007153E-2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8.4864014246428603</v>
      </c>
      <c r="E28" s="10">
        <f t="shared" si="18"/>
        <v>7.9157369899032304</v>
      </c>
      <c r="F28" s="7" t="s">
        <v>83</v>
      </c>
      <c r="G28" s="1">
        <v>3</v>
      </c>
      <c r="H28" s="9">
        <f t="shared" si="0"/>
        <v>8.4864014246428603</v>
      </c>
      <c r="I28" s="9">
        <f t="shared" si="1"/>
        <v>281.63640142464283</v>
      </c>
      <c r="J28" s="9">
        <f t="shared" si="2"/>
        <v>5.1013805575055284E-2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115.57146455584648</v>
      </c>
      <c r="P28" s="9">
        <f t="shared" si="5"/>
        <v>5.8957402228763449</v>
      </c>
      <c r="Q28" s="12">
        <f t="shared" si="6"/>
        <v>0.58957402228763456</v>
      </c>
      <c r="R28" s="9">
        <f t="shared" si="7"/>
        <v>4.0532094166666672</v>
      </c>
      <c r="S28" s="13">
        <f t="shared" si="8"/>
        <v>0.14545856423389453</v>
      </c>
      <c r="T28" s="2">
        <f t="shared" si="9"/>
        <v>0.34</v>
      </c>
      <c r="U28" s="14">
        <f t="shared" si="10"/>
        <v>4.9455911839524143E-2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6.2355911839524145E-2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11.9119376803226</v>
      </c>
      <c r="E29" s="10">
        <f t="shared" si="18"/>
        <v>8.4864014246428603</v>
      </c>
      <c r="F29" s="7" t="s">
        <v>83</v>
      </c>
      <c r="G29" s="1">
        <v>4</v>
      </c>
      <c r="H29" s="9">
        <f t="shared" si="0"/>
        <v>11.9119376803226</v>
      </c>
      <c r="I29" s="9">
        <f t="shared" si="1"/>
        <v>285.06193768032256</v>
      </c>
      <c r="J29" s="9">
        <f t="shared" si="2"/>
        <v>7.7288405452248174E-2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150.20781849963677</v>
      </c>
      <c r="P29" s="9">
        <f t="shared" si="5"/>
        <v>11.609322778297631</v>
      </c>
      <c r="Q29" s="12">
        <f t="shared" si="6"/>
        <v>1.1609322778297633</v>
      </c>
      <c r="R29" s="9">
        <f t="shared" si="7"/>
        <v>4.0532094166666672</v>
      </c>
      <c r="S29" s="13">
        <f t="shared" si="8"/>
        <v>0.2864229696733771</v>
      </c>
      <c r="T29" s="2">
        <f t="shared" si="9"/>
        <v>0.34</v>
      </c>
      <c r="U29" s="14">
        <f t="shared" si="10"/>
        <v>9.738380968894822E-2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0.11028380968894821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14.641709694333301</v>
      </c>
      <c r="E30" s="10">
        <f t="shared" si="18"/>
        <v>11.9119376803226</v>
      </c>
      <c r="F30" s="7" t="s">
        <v>83</v>
      </c>
      <c r="G30" s="1">
        <v>5</v>
      </c>
      <c r="H30" s="9">
        <f t="shared" si="0"/>
        <v>14.641709694333301</v>
      </c>
      <c r="I30" s="9">
        <f t="shared" si="1"/>
        <v>287.79170969433329</v>
      </c>
      <c r="J30" s="9">
        <f t="shared" si="2"/>
        <v>0.10686098089430977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131.66857093527219</v>
      </c>
      <c r="O30" s="9">
        <f t="shared" si="19"/>
        <v>47.462018952733615</v>
      </c>
      <c r="P30" s="9">
        <f t="shared" si="5"/>
        <v>5.0718379005134349</v>
      </c>
      <c r="Q30" s="12">
        <f t="shared" si="6"/>
        <v>0.50718379005134351</v>
      </c>
      <c r="R30" s="9">
        <f t="shared" si="7"/>
        <v>4.0532094166666672</v>
      </c>
      <c r="S30" s="13">
        <f t="shared" si="8"/>
        <v>0.12513140524292182</v>
      </c>
      <c r="T30" s="2">
        <f t="shared" si="9"/>
        <v>0.34</v>
      </c>
      <c r="U30" s="14">
        <f t="shared" si="10"/>
        <v>4.2544677782593424E-2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5.5444677782593425E-2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18.2622670877419</v>
      </c>
      <c r="E31" s="10">
        <f t="shared" si="18"/>
        <v>14.641709694333301</v>
      </c>
      <c r="F31" s="7" t="s">
        <v>85</v>
      </c>
      <c r="G31" s="1">
        <v>6</v>
      </c>
      <c r="H31" s="9">
        <f t="shared" si="0"/>
        <v>18.2622670877419</v>
      </c>
      <c r="I31" s="9">
        <f t="shared" si="1"/>
        <v>291.4122670877419</v>
      </c>
      <c r="J31" s="9">
        <f t="shared" si="2"/>
        <v>0.16269429961941861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82.922275218886853</v>
      </c>
      <c r="P31" s="9">
        <f t="shared" si="5"/>
        <v>13.490981489585469</v>
      </c>
      <c r="Q31" s="12">
        <f t="shared" si="6"/>
        <v>1.349098148958547</v>
      </c>
      <c r="R31" s="9">
        <f t="shared" si="7"/>
        <v>4.0532094166666672</v>
      </c>
      <c r="S31" s="13">
        <f t="shared" si="8"/>
        <v>0.33284689002524731</v>
      </c>
      <c r="T31" s="2">
        <f t="shared" si="9"/>
        <v>0.34</v>
      </c>
      <c r="U31" s="14">
        <f t="shared" si="10"/>
        <v>0.11316794260858409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0.1388179426085841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21.223661429666699</v>
      </c>
      <c r="E32" s="10">
        <f t="shared" si="18"/>
        <v>18.2622670877419</v>
      </c>
      <c r="F32" s="7" t="s">
        <v>83</v>
      </c>
      <c r="G32" s="1">
        <v>7</v>
      </c>
      <c r="H32" s="9">
        <f t="shared" si="0"/>
        <v>21.223661429666699</v>
      </c>
      <c r="I32" s="9">
        <f t="shared" si="1"/>
        <v>294.3736614296667</v>
      </c>
      <c r="J32" s="9">
        <f t="shared" si="2"/>
        <v>0.22769371998156318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109.96338789596805</v>
      </c>
      <c r="P32" s="9">
        <f t="shared" si="5"/>
        <v>25.037972851808565</v>
      </c>
      <c r="Q32" s="12">
        <f t="shared" si="6"/>
        <v>2.5037972851808568</v>
      </c>
      <c r="R32" s="9">
        <f t="shared" si="7"/>
        <v>4.0532094166666672</v>
      </c>
      <c r="S32" s="13">
        <f t="shared" si="8"/>
        <v>0.61773203103824903</v>
      </c>
      <c r="T32" s="2">
        <f t="shared" si="9"/>
        <v>0.34</v>
      </c>
      <c r="U32" s="14">
        <f t="shared" si="10"/>
        <v>0.21002889055300469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0.2356788905530047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22.2899690067742</v>
      </c>
      <c r="E33" s="10">
        <f t="shared" si="18"/>
        <v>21.223661429666699</v>
      </c>
      <c r="F33" s="7" t="s">
        <v>83</v>
      </c>
      <c r="G33" s="1">
        <v>8</v>
      </c>
      <c r="H33" s="9">
        <f t="shared" si="0"/>
        <v>22.2899690067742</v>
      </c>
      <c r="I33" s="9">
        <f t="shared" si="1"/>
        <v>295.43996900677416</v>
      </c>
      <c r="J33" s="9">
        <f t="shared" si="2"/>
        <v>0.25656472614776399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125.45750921082616</v>
      </c>
      <c r="P33" s="9">
        <f t="shared" si="5"/>
        <v>32.187971493856189</v>
      </c>
      <c r="Q33" s="12">
        <f t="shared" si="6"/>
        <v>3.2187971493856189</v>
      </c>
      <c r="R33" s="9">
        <f t="shared" si="7"/>
        <v>4.0532094166666672</v>
      </c>
      <c r="S33" s="13">
        <f t="shared" si="8"/>
        <v>0.79413541677615473</v>
      </c>
      <c r="T33" s="2">
        <f t="shared" si="9"/>
        <v>0.34</v>
      </c>
      <c r="U33" s="14">
        <f t="shared" si="10"/>
        <v>0.27000604170389264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0.29565604170389265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21.334115617096799</v>
      </c>
      <c r="E34" s="10">
        <f t="shared" si="18"/>
        <v>22.2899690067742</v>
      </c>
      <c r="F34" s="7" t="s">
        <v>83</v>
      </c>
      <c r="G34" s="1">
        <v>9</v>
      </c>
      <c r="H34" s="9">
        <f t="shared" si="0"/>
        <v>21.334115617096799</v>
      </c>
      <c r="I34" s="9">
        <f t="shared" si="1"/>
        <v>294.48411561709679</v>
      </c>
      <c r="J34" s="9">
        <f t="shared" si="2"/>
        <v>0.23053611822048206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133.80163188363662</v>
      </c>
      <c r="P34" s="9">
        <f t="shared" si="5"/>
        <v>30.846108826019474</v>
      </c>
      <c r="Q34" s="12">
        <f t="shared" si="6"/>
        <v>3.0846108826019476</v>
      </c>
      <c r="R34" s="9">
        <f t="shared" si="7"/>
        <v>4.0532094166666672</v>
      </c>
      <c r="S34" s="13">
        <f t="shared" si="8"/>
        <v>0.76102924016660145</v>
      </c>
      <c r="T34" s="2">
        <f t="shared" si="9"/>
        <v>0.34</v>
      </c>
      <c r="U34" s="14">
        <f t="shared" si="10"/>
        <v>0.2587499416566445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0.28439994165664451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18.6649194736667</v>
      </c>
      <c r="E35" s="10">
        <f t="shared" si="18"/>
        <v>21.334115617096799</v>
      </c>
      <c r="F35" s="7" t="s">
        <v>83</v>
      </c>
      <c r="G35" s="1">
        <v>10</v>
      </c>
      <c r="H35" s="9">
        <f t="shared" si="0"/>
        <v>18.6649194736667</v>
      </c>
      <c r="I35" s="9">
        <f t="shared" si="1"/>
        <v>291.81491947366669</v>
      </c>
      <c r="J35" s="9">
        <f t="shared" si="2"/>
        <v>0.17037061293529565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143.48761722428381</v>
      </c>
      <c r="P35" s="9">
        <f t="shared" si="5"/>
        <v>24.446073295126318</v>
      </c>
      <c r="Q35" s="12">
        <f t="shared" si="6"/>
        <v>2.4446073295126318</v>
      </c>
      <c r="R35" s="9">
        <f t="shared" si="7"/>
        <v>4.0532094166666672</v>
      </c>
      <c r="S35" s="13">
        <f t="shared" si="8"/>
        <v>0.60312879947936682</v>
      </c>
      <c r="T35" s="2">
        <f t="shared" si="9"/>
        <v>0.34</v>
      </c>
      <c r="U35" s="14">
        <f t="shared" si="10"/>
        <v>0.20506379182298473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0.23071379182298474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16.399008145483901</v>
      </c>
      <c r="E36" s="10">
        <f t="shared" si="18"/>
        <v>18.6649194736667</v>
      </c>
      <c r="F36" s="7" t="s">
        <v>83</v>
      </c>
      <c r="G36" s="1">
        <v>11</v>
      </c>
      <c r="H36" s="9">
        <f t="shared" si="0"/>
        <v>16.399008145483901</v>
      </c>
      <c r="I36" s="9">
        <f t="shared" si="1"/>
        <v>289.54900814548387</v>
      </c>
      <c r="J36" s="9">
        <f t="shared" si="2"/>
        <v>0.13121835600288978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113.08946673269961</v>
      </c>
      <c r="O36" s="9">
        <f t="shared" si="19"/>
        <v>46.484171363124545</v>
      </c>
      <c r="P36" s="9">
        <f t="shared" si="5"/>
        <v>6.0995765464258112</v>
      </c>
      <c r="Q36" s="12">
        <f t="shared" si="6"/>
        <v>0.60995765464258112</v>
      </c>
      <c r="R36" s="9">
        <f t="shared" si="7"/>
        <v>4.0532094166666672</v>
      </c>
      <c r="S36" s="13">
        <f t="shared" si="8"/>
        <v>0.15048757464503432</v>
      </c>
      <c r="T36" s="2">
        <f t="shared" si="9"/>
        <v>0.34</v>
      </c>
      <c r="U36" s="14">
        <f t="shared" si="10"/>
        <v>5.1165775379311669E-2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1.4999999999999999E-2</v>
      </c>
      <c r="AO36" s="2">
        <v>0.03</v>
      </c>
      <c r="AP36" s="2">
        <f t="shared" si="12"/>
        <v>4.4999999999999999E-4</v>
      </c>
      <c r="AQ36" s="1">
        <f t="shared" si="13"/>
        <v>7.6815775379311668E-2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13.192385076700001</v>
      </c>
      <c r="E37" s="10">
        <f t="shared" si="18"/>
        <v>16.399008145483901</v>
      </c>
      <c r="F37" s="7" t="s">
        <v>85</v>
      </c>
      <c r="G37" s="1">
        <v>12</v>
      </c>
      <c r="H37" s="9">
        <f t="shared" si="0"/>
        <v>13.192385076700001</v>
      </c>
      <c r="I37" s="9">
        <f t="shared" si="1"/>
        <v>286.3423850767</v>
      </c>
      <c r="J37" s="9">
        <f t="shared" si="2"/>
        <v>9.0042690520578755E-2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80.916688983365404</v>
      </c>
      <c r="P37" s="9">
        <f t="shared" si="5"/>
        <v>7.2859563840790953</v>
      </c>
      <c r="Q37" s="12">
        <f t="shared" si="6"/>
        <v>0.72859563840790953</v>
      </c>
      <c r="R37" s="9">
        <f t="shared" si="7"/>
        <v>4.0532094166666672</v>
      </c>
      <c r="S37" s="13">
        <f t="shared" si="8"/>
        <v>0.17975770889407974</v>
      </c>
      <c r="T37" s="2">
        <f t="shared" si="9"/>
        <v>0.34</v>
      </c>
      <c r="U37" s="14">
        <f t="shared" si="10"/>
        <v>6.1117621023987115E-2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7.401762102398711E-2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11.566875794129</v>
      </c>
      <c r="E38" s="10">
        <f t="shared" si="18"/>
        <v>13.192385076700001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9.2780078864516096</v>
      </c>
      <c r="E42" s="7"/>
      <c r="F42" s="7"/>
      <c r="G42" s="1">
        <v>1</v>
      </c>
      <c r="H42" s="9">
        <f t="shared" ref="H42:H53" si="20">E43</f>
        <v>9.2780078864516096</v>
      </c>
      <c r="I42" s="9">
        <f t="shared" ref="I42:I53" si="21">H42+273.15</f>
        <v>282.42800788645161</v>
      </c>
      <c r="J42" s="9">
        <f t="shared" ref="J42:J53" si="22">EXP(($C$15*(I42-$C$13))/($C$16*I42*$C$13))</f>
        <v>5.6204529946620077E-2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3.307987865670758</v>
      </c>
      <c r="Q42" s="12">
        <f t="shared" ref="Q42:Q53" si="26">P42*$B$44</f>
        <v>0.79391708776098191</v>
      </c>
      <c r="R42" s="9">
        <f t="shared" ref="R42:R53" si="27">L42*$B$44</f>
        <v>14.125500000000001</v>
      </c>
      <c r="S42" s="13">
        <f t="shared" ref="S42:S53" si="28">Q42/R42</f>
        <v>5.6204529946620077E-2</v>
      </c>
      <c r="T42" s="2">
        <f t="shared" ref="T42:T53" si="29">$B$43/100</f>
        <v>0.43</v>
      </c>
      <c r="U42" s="14">
        <f t="shared" ref="U42:U53" si="30">S42*T42</f>
        <v>2.4167947877046632E-2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3.2587947877046629E-2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133833.33333333334</v>
      </c>
      <c r="AU42" s="1">
        <f t="shared" ref="AU42:AU53" si="38">AT42*10000*AS42*0.67*AR42*AQ42</f>
        <v>959912140.5938096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7.9157369899032304</v>
      </c>
      <c r="E43" s="10">
        <f t="shared" ref="E43:E54" si="40">D42</f>
        <v>9.2780078864516096</v>
      </c>
      <c r="F43" s="7" t="s">
        <v>83</v>
      </c>
      <c r="G43" s="1">
        <v>2</v>
      </c>
      <c r="H43" s="9">
        <f t="shared" si="20"/>
        <v>7.9157369899032304</v>
      </c>
      <c r="I43" s="9">
        <f t="shared" si="21"/>
        <v>281.0657369899032</v>
      </c>
      <c r="J43" s="9">
        <f t="shared" si="22"/>
        <v>4.7555731209458219E-2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114.40451213432925</v>
      </c>
      <c r="P43" s="9">
        <f t="shared" si="25"/>
        <v>5.4405902282093628</v>
      </c>
      <c r="Q43" s="12">
        <f t="shared" si="26"/>
        <v>1.305741654770247</v>
      </c>
      <c r="R43" s="9">
        <f t="shared" si="27"/>
        <v>14.125500000000001</v>
      </c>
      <c r="S43" s="13">
        <f t="shared" si="28"/>
        <v>9.2438614900021018E-2</v>
      </c>
      <c r="T43" s="2">
        <f t="shared" si="29"/>
        <v>0.43</v>
      </c>
      <c r="U43" s="14">
        <f t="shared" si="30"/>
        <v>3.9748604407009037E-2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4.8168604407009034E-2</v>
      </c>
      <c r="AR43" s="9">
        <f t="shared" si="35"/>
        <v>136.875</v>
      </c>
      <c r="AS43" s="1">
        <f t="shared" si="36"/>
        <v>0.24</v>
      </c>
      <c r="AT43" s="1">
        <f t="shared" si="37"/>
        <v>133833.33333333334</v>
      </c>
      <c r="AU43" s="1">
        <f t="shared" si="38"/>
        <v>1418856699.4215674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8.4864014246428603</v>
      </c>
      <c r="E44" s="10">
        <f t="shared" si="40"/>
        <v>7.9157369899032304</v>
      </c>
      <c r="F44" s="7" t="s">
        <v>83</v>
      </c>
      <c r="G44" s="1">
        <v>3</v>
      </c>
      <c r="H44" s="9">
        <f t="shared" si="20"/>
        <v>8.4864014246428603</v>
      </c>
      <c r="I44" s="9">
        <f t="shared" si="21"/>
        <v>281.63640142464283</v>
      </c>
      <c r="J44" s="9">
        <f t="shared" si="22"/>
        <v>5.1013805575055284E-2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167.82017190611987</v>
      </c>
      <c r="P44" s="9">
        <f t="shared" si="25"/>
        <v>8.5611456211911534</v>
      </c>
      <c r="Q44" s="12">
        <f t="shared" si="26"/>
        <v>2.0546749490858769</v>
      </c>
      <c r="R44" s="9">
        <f t="shared" si="27"/>
        <v>14.125500000000001</v>
      </c>
      <c r="S44" s="13">
        <f t="shared" si="28"/>
        <v>0.1454585642338945</v>
      </c>
      <c r="T44" s="2">
        <f t="shared" si="29"/>
        <v>0.43</v>
      </c>
      <c r="U44" s="14">
        <f t="shared" si="30"/>
        <v>6.254718262057464E-2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7.0967182620574651E-2</v>
      </c>
      <c r="AR44" s="9">
        <f t="shared" si="35"/>
        <v>136.875</v>
      </c>
      <c r="AS44" s="1">
        <f t="shared" si="36"/>
        <v>0.24</v>
      </c>
      <c r="AT44" s="1">
        <f t="shared" si="37"/>
        <v>133833.33333333334</v>
      </c>
      <c r="AU44" s="1">
        <f t="shared" si="38"/>
        <v>2090412702.2128215</v>
      </c>
    </row>
    <row r="45" spans="1:48" x14ac:dyDescent="0.15">
      <c r="C45" s="7">
        <v>3</v>
      </c>
      <c r="D45" s="7">
        <f t="shared" si="39"/>
        <v>11.9119376803226</v>
      </c>
      <c r="E45" s="10">
        <f t="shared" si="40"/>
        <v>8.4864014246428603</v>
      </c>
      <c r="F45" s="7" t="s">
        <v>83</v>
      </c>
      <c r="G45" s="1">
        <v>4</v>
      </c>
      <c r="H45" s="9">
        <f t="shared" si="20"/>
        <v>11.9119376803226</v>
      </c>
      <c r="I45" s="9">
        <f t="shared" si="21"/>
        <v>285.06193768032256</v>
      </c>
      <c r="J45" s="9">
        <f t="shared" si="22"/>
        <v>7.7288405452248174E-2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218.11527628492871</v>
      </c>
      <c r="P45" s="9">
        <f t="shared" si="25"/>
        <v>16.8577819088387</v>
      </c>
      <c r="Q45" s="12">
        <f t="shared" si="26"/>
        <v>4.0458676581212876</v>
      </c>
      <c r="R45" s="9">
        <f t="shared" si="27"/>
        <v>14.125500000000001</v>
      </c>
      <c r="S45" s="13">
        <f t="shared" si="28"/>
        <v>0.28642296967337705</v>
      </c>
      <c r="T45" s="2">
        <f t="shared" si="29"/>
        <v>0.43</v>
      </c>
      <c r="U45" s="14">
        <f t="shared" si="30"/>
        <v>0.12316187695955214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0.13158187695955212</v>
      </c>
      <c r="AR45" s="9">
        <f t="shared" si="35"/>
        <v>136.875</v>
      </c>
      <c r="AS45" s="1">
        <f t="shared" si="36"/>
        <v>0.24</v>
      </c>
      <c r="AT45" s="1">
        <f t="shared" si="37"/>
        <v>133833.33333333334</v>
      </c>
      <c r="AU45" s="1">
        <f t="shared" si="38"/>
        <v>3875882017.8597226</v>
      </c>
    </row>
    <row r="46" spans="1:48" x14ac:dyDescent="0.15">
      <c r="C46" s="7">
        <v>4</v>
      </c>
      <c r="D46" s="7">
        <f t="shared" si="39"/>
        <v>14.641709694333301</v>
      </c>
      <c r="E46" s="10">
        <f t="shared" si="40"/>
        <v>11.9119376803226</v>
      </c>
      <c r="F46" s="7" t="s">
        <v>83</v>
      </c>
      <c r="G46" s="1">
        <v>5</v>
      </c>
      <c r="H46" s="9">
        <f t="shared" si="20"/>
        <v>14.641709694333301</v>
      </c>
      <c r="I46" s="9">
        <f t="shared" si="21"/>
        <v>287.79170969433329</v>
      </c>
      <c r="J46" s="9">
        <f t="shared" si="22"/>
        <v>0.10686098089430977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191.1946196572855</v>
      </c>
      <c r="O46" s="9">
        <f t="shared" si="41"/>
        <v>68.919124718804483</v>
      </c>
      <c r="P46" s="9">
        <f t="shared" si="25"/>
        <v>7.3647652698287178</v>
      </c>
      <c r="Q46" s="12">
        <f t="shared" si="26"/>
        <v>1.7675436647588922</v>
      </c>
      <c r="R46" s="9">
        <f t="shared" si="27"/>
        <v>14.125500000000001</v>
      </c>
      <c r="S46" s="13">
        <f t="shared" si="28"/>
        <v>0.12513140524292182</v>
      </c>
      <c r="T46" s="2">
        <f t="shared" si="29"/>
        <v>0.43</v>
      </c>
      <c r="U46" s="14">
        <f t="shared" si="30"/>
        <v>5.3806504254456385E-2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6.2226504254456382E-2</v>
      </c>
      <c r="AR46" s="9">
        <f t="shared" si="35"/>
        <v>136.875</v>
      </c>
      <c r="AS46" s="1">
        <f t="shared" si="36"/>
        <v>0.24</v>
      </c>
      <c r="AT46" s="1">
        <f t="shared" si="37"/>
        <v>133833.33333333334</v>
      </c>
      <c r="AU46" s="1">
        <f t="shared" si="38"/>
        <v>1832946865.0782192</v>
      </c>
    </row>
    <row r="47" spans="1:48" x14ac:dyDescent="0.15">
      <c r="C47" s="7">
        <v>5</v>
      </c>
      <c r="D47" s="7">
        <f t="shared" si="39"/>
        <v>18.2622670877419</v>
      </c>
      <c r="E47" s="10">
        <f t="shared" si="40"/>
        <v>14.641709694333301</v>
      </c>
      <c r="F47" s="7" t="s">
        <v>85</v>
      </c>
      <c r="G47" s="1">
        <v>6</v>
      </c>
      <c r="H47" s="9">
        <f t="shared" si="20"/>
        <v>18.2622670877419</v>
      </c>
      <c r="I47" s="9">
        <f t="shared" si="21"/>
        <v>291.4122670877419</v>
      </c>
      <c r="J47" s="9">
        <f t="shared" si="22"/>
        <v>0.16269429961941861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120.41060944897576</v>
      </c>
      <c r="P47" s="9">
        <f t="shared" si="25"/>
        <v>19.59011977104846</v>
      </c>
      <c r="Q47" s="12">
        <f t="shared" si="26"/>
        <v>4.7016287450516305</v>
      </c>
      <c r="R47" s="9">
        <f t="shared" si="27"/>
        <v>14.125500000000001</v>
      </c>
      <c r="S47" s="13">
        <f t="shared" si="28"/>
        <v>0.33284689002524726</v>
      </c>
      <c r="T47" s="2">
        <f t="shared" si="29"/>
        <v>0.43</v>
      </c>
      <c r="U47" s="14">
        <f t="shared" si="30"/>
        <v>0.14312416271085632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5.0000000000000001E-3</v>
      </c>
      <c r="AF47" s="2">
        <v>0.02</v>
      </c>
      <c r="AG47" s="16">
        <f t="shared" si="32"/>
        <v>1E-4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0.15872416271085632</v>
      </c>
      <c r="AR47" s="9">
        <f t="shared" si="35"/>
        <v>136.875</v>
      </c>
      <c r="AS47" s="1">
        <f t="shared" si="36"/>
        <v>0.24</v>
      </c>
      <c r="AT47" s="1">
        <f t="shared" si="37"/>
        <v>133833.33333333334</v>
      </c>
      <c r="AU47" s="1">
        <f t="shared" si="38"/>
        <v>4675386476.2087126</v>
      </c>
    </row>
    <row r="48" spans="1:48" x14ac:dyDescent="0.15">
      <c r="C48" s="7">
        <v>6</v>
      </c>
      <c r="D48" s="7">
        <f t="shared" si="39"/>
        <v>21.223661429666699</v>
      </c>
      <c r="E48" s="10">
        <f t="shared" si="40"/>
        <v>18.2622670877419</v>
      </c>
      <c r="F48" s="7" t="s">
        <v>83</v>
      </c>
      <c r="G48" s="1">
        <v>7</v>
      </c>
      <c r="H48" s="9">
        <f t="shared" si="20"/>
        <v>21.223661429666699</v>
      </c>
      <c r="I48" s="9">
        <f t="shared" si="21"/>
        <v>294.3736614296667</v>
      </c>
      <c r="J48" s="9">
        <f t="shared" si="22"/>
        <v>0.22769371998156318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159.67673967792732</v>
      </c>
      <c r="P48" s="9">
        <f t="shared" si="25"/>
        <v>36.357390851794939</v>
      </c>
      <c r="Q48" s="12">
        <f t="shared" si="26"/>
        <v>8.7257738044307853</v>
      </c>
      <c r="R48" s="9">
        <f t="shared" si="27"/>
        <v>14.125500000000001</v>
      </c>
      <c r="S48" s="13">
        <f t="shared" si="28"/>
        <v>0.61773203103824892</v>
      </c>
      <c r="T48" s="2">
        <f t="shared" si="29"/>
        <v>0.43</v>
      </c>
      <c r="U48" s="14">
        <f t="shared" si="30"/>
        <v>0.26562477334644702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0.28122477334644702</v>
      </c>
      <c r="AR48" s="9">
        <f t="shared" si="35"/>
        <v>136.875</v>
      </c>
      <c r="AS48" s="1">
        <f t="shared" si="36"/>
        <v>0.24</v>
      </c>
      <c r="AT48" s="1">
        <f t="shared" si="37"/>
        <v>133833.33333333334</v>
      </c>
      <c r="AU48" s="1">
        <f t="shared" si="38"/>
        <v>8283770281.8696775</v>
      </c>
    </row>
    <row r="49" spans="1:48" x14ac:dyDescent="0.15">
      <c r="C49" s="7">
        <v>7</v>
      </c>
      <c r="D49" s="7">
        <f t="shared" si="39"/>
        <v>22.2899690067742</v>
      </c>
      <c r="E49" s="10">
        <f t="shared" si="40"/>
        <v>21.223661429666699</v>
      </c>
      <c r="F49" s="7" t="s">
        <v>83</v>
      </c>
      <c r="G49" s="1">
        <v>8</v>
      </c>
      <c r="H49" s="9">
        <f t="shared" si="20"/>
        <v>22.2899690067742</v>
      </c>
      <c r="I49" s="9">
        <f t="shared" si="21"/>
        <v>295.43996900677416</v>
      </c>
      <c r="J49" s="9">
        <f t="shared" si="22"/>
        <v>0.25656472614776399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182.17559882613239</v>
      </c>
      <c r="P49" s="9">
        <f t="shared" si="25"/>
        <v>46.739832623631571</v>
      </c>
      <c r="Q49" s="12">
        <f t="shared" si="26"/>
        <v>11.217559829671577</v>
      </c>
      <c r="R49" s="9">
        <f t="shared" si="27"/>
        <v>14.125500000000001</v>
      </c>
      <c r="S49" s="13">
        <f t="shared" si="28"/>
        <v>0.79413541677615496</v>
      </c>
      <c r="T49" s="2">
        <f t="shared" si="29"/>
        <v>0.43</v>
      </c>
      <c r="U49" s="14">
        <f t="shared" si="30"/>
        <v>0.34147822921374665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0.35707822921374666</v>
      </c>
      <c r="AR49" s="9">
        <f t="shared" si="35"/>
        <v>136.875</v>
      </c>
      <c r="AS49" s="1">
        <f t="shared" si="36"/>
        <v>0.24</v>
      </c>
      <c r="AT49" s="1">
        <f t="shared" si="37"/>
        <v>133833.33333333334</v>
      </c>
      <c r="AU49" s="1">
        <f t="shared" si="38"/>
        <v>10518113280.936008</v>
      </c>
    </row>
    <row r="50" spans="1:48" x14ac:dyDescent="0.15">
      <c r="C50" s="7">
        <v>8</v>
      </c>
      <c r="D50" s="7">
        <f t="shared" si="39"/>
        <v>21.334115617096799</v>
      </c>
      <c r="E50" s="10">
        <f t="shared" si="40"/>
        <v>22.2899690067742</v>
      </c>
      <c r="F50" s="7" t="s">
        <v>83</v>
      </c>
      <c r="G50" s="1">
        <v>9</v>
      </c>
      <c r="H50" s="9">
        <f t="shared" si="20"/>
        <v>21.334115617096799</v>
      </c>
      <c r="I50" s="9">
        <f t="shared" si="21"/>
        <v>294.48411561709679</v>
      </c>
      <c r="J50" s="9">
        <f t="shared" si="22"/>
        <v>0.23053611822048206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194.2920162025008</v>
      </c>
      <c r="P50" s="9">
        <f t="shared" si="25"/>
        <v>44.791327216555544</v>
      </c>
      <c r="Q50" s="12">
        <f t="shared" si="26"/>
        <v>10.74991853197333</v>
      </c>
      <c r="R50" s="9">
        <f t="shared" si="27"/>
        <v>14.125500000000001</v>
      </c>
      <c r="S50" s="13">
        <f t="shared" si="28"/>
        <v>0.76102924016660156</v>
      </c>
      <c r="T50" s="2">
        <f t="shared" si="29"/>
        <v>0.43</v>
      </c>
      <c r="U50" s="14">
        <f t="shared" si="30"/>
        <v>0.32724257327163869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0.3428425732716387</v>
      </c>
      <c r="AR50" s="9">
        <f t="shared" si="35"/>
        <v>136.875</v>
      </c>
      <c r="AS50" s="1">
        <f t="shared" si="36"/>
        <v>0.24</v>
      </c>
      <c r="AT50" s="1">
        <f t="shared" si="37"/>
        <v>133833.33333333334</v>
      </c>
      <c r="AU50" s="1">
        <f t="shared" si="38"/>
        <v>10098787123.311621</v>
      </c>
    </row>
    <row r="51" spans="1:48" x14ac:dyDescent="0.15">
      <c r="C51" s="7">
        <v>9</v>
      </c>
      <c r="D51" s="7">
        <f t="shared" si="39"/>
        <v>18.6649194736667</v>
      </c>
      <c r="E51" s="10">
        <f t="shared" si="40"/>
        <v>21.334115617096799</v>
      </c>
      <c r="F51" s="7" t="s">
        <v>83</v>
      </c>
      <c r="G51" s="1">
        <v>10</v>
      </c>
      <c r="H51" s="9">
        <f t="shared" si="20"/>
        <v>18.6649194736667</v>
      </c>
      <c r="I51" s="9">
        <f t="shared" si="21"/>
        <v>291.81491947366669</v>
      </c>
      <c r="J51" s="9">
        <f t="shared" si="22"/>
        <v>0.17037061293529565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208.35693898594525</v>
      </c>
      <c r="P51" s="9">
        <f t="shared" si="25"/>
        <v>35.49789940435749</v>
      </c>
      <c r="Q51" s="12">
        <f t="shared" si="26"/>
        <v>8.519495857045797</v>
      </c>
      <c r="R51" s="9">
        <f t="shared" si="27"/>
        <v>14.125500000000001</v>
      </c>
      <c r="S51" s="13">
        <f t="shared" si="28"/>
        <v>0.60312879947936682</v>
      </c>
      <c r="T51" s="2">
        <f t="shared" si="29"/>
        <v>0.43</v>
      </c>
      <c r="U51" s="14">
        <f t="shared" si="30"/>
        <v>0.2593453837761277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0.27494538377612771</v>
      </c>
      <c r="AR51" s="9">
        <f t="shared" si="35"/>
        <v>136.875</v>
      </c>
      <c r="AS51" s="1">
        <f t="shared" si="36"/>
        <v>0.24</v>
      </c>
      <c r="AT51" s="1">
        <f t="shared" si="37"/>
        <v>133833.33333333334</v>
      </c>
      <c r="AU51" s="1">
        <f t="shared" si="38"/>
        <v>8098804284.4153471</v>
      </c>
    </row>
    <row r="52" spans="1:48" x14ac:dyDescent="0.15">
      <c r="C52" s="7">
        <v>10</v>
      </c>
      <c r="D52" s="7">
        <f t="shared" si="39"/>
        <v>16.399008145483901</v>
      </c>
      <c r="E52" s="10">
        <f t="shared" si="40"/>
        <v>18.6649194736667</v>
      </c>
      <c r="F52" s="7" t="s">
        <v>83</v>
      </c>
      <c r="G52" s="1">
        <v>11</v>
      </c>
      <c r="H52" s="9">
        <f t="shared" si="20"/>
        <v>16.399008145483901</v>
      </c>
      <c r="I52" s="9">
        <f t="shared" si="21"/>
        <v>289.54900814548387</v>
      </c>
      <c r="J52" s="9">
        <f t="shared" si="22"/>
        <v>0.13121835600288978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164.21608760250837</v>
      </c>
      <c r="O52" s="9">
        <f t="shared" si="41"/>
        <v>67.499201979079373</v>
      </c>
      <c r="P52" s="9">
        <f t="shared" si="25"/>
        <v>8.8571343152017992</v>
      </c>
      <c r="Q52" s="12">
        <f t="shared" si="26"/>
        <v>2.1257122356484319</v>
      </c>
      <c r="R52" s="9">
        <f t="shared" si="27"/>
        <v>14.125500000000001</v>
      </c>
      <c r="S52" s="13">
        <f t="shared" si="28"/>
        <v>0.15048757464503429</v>
      </c>
      <c r="T52" s="2">
        <f t="shared" si="29"/>
        <v>0.43</v>
      </c>
      <c r="U52" s="14">
        <f t="shared" si="30"/>
        <v>6.4709657097364745E-2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5.0000000000000001E-3</v>
      </c>
      <c r="AF52" s="2">
        <v>0.02</v>
      </c>
      <c r="AG52" s="16">
        <f t="shared" si="32"/>
        <v>1E-4</v>
      </c>
      <c r="AH52" s="13"/>
      <c r="AI52" s="2"/>
      <c r="AJ52" s="14"/>
      <c r="AL52" s="2"/>
      <c r="AM52" s="2"/>
      <c r="AN52" s="2">
        <v>1.4999999999999999E-2</v>
      </c>
      <c r="AO52" s="2">
        <v>0.26</v>
      </c>
      <c r="AP52" s="2">
        <f t="shared" si="33"/>
        <v>3.8999999999999998E-3</v>
      </c>
      <c r="AQ52" s="1">
        <f t="shared" si="34"/>
        <v>8.0309657097364748E-2</v>
      </c>
      <c r="AR52" s="9">
        <f t="shared" si="35"/>
        <v>136.875</v>
      </c>
      <c r="AS52" s="1">
        <f t="shared" si="36"/>
        <v>0.24</v>
      </c>
      <c r="AT52" s="1">
        <f t="shared" si="37"/>
        <v>133833.33333333334</v>
      </c>
      <c r="AU52" s="1">
        <f t="shared" si="38"/>
        <v>2365605074.1686883</v>
      </c>
    </row>
    <row r="53" spans="1:48" x14ac:dyDescent="0.15">
      <c r="C53" s="7">
        <v>11</v>
      </c>
      <c r="D53" s="7">
        <f t="shared" si="39"/>
        <v>13.192385076700001</v>
      </c>
      <c r="E53" s="10">
        <f t="shared" si="40"/>
        <v>16.399008145483901</v>
      </c>
      <c r="F53" s="7" t="s">
        <v>85</v>
      </c>
      <c r="G53" s="1">
        <v>12</v>
      </c>
      <c r="H53" s="9">
        <f t="shared" si="20"/>
        <v>13.192385076700001</v>
      </c>
      <c r="I53" s="9">
        <f t="shared" si="21"/>
        <v>286.3423850767</v>
      </c>
      <c r="J53" s="9">
        <f t="shared" si="22"/>
        <v>9.0042690520578755E-2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117.49831766387757</v>
      </c>
      <c r="P53" s="9">
        <f t="shared" si="25"/>
        <v>10.579864654097181</v>
      </c>
      <c r="Q53" s="12">
        <f t="shared" si="26"/>
        <v>2.5391675169833232</v>
      </c>
      <c r="R53" s="9">
        <f t="shared" si="27"/>
        <v>14.125500000000001</v>
      </c>
      <c r="S53" s="13">
        <f t="shared" si="28"/>
        <v>0.17975770889407972</v>
      </c>
      <c r="T53" s="2">
        <f t="shared" si="29"/>
        <v>0.43</v>
      </c>
      <c r="U53" s="14">
        <f t="shared" si="30"/>
        <v>7.7295814824454273E-2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8.5715814824454284E-2</v>
      </c>
      <c r="AR53" s="9">
        <f t="shared" si="35"/>
        <v>136.875</v>
      </c>
      <c r="AS53" s="1">
        <f t="shared" si="36"/>
        <v>0.24</v>
      </c>
      <c r="AT53" s="1">
        <f t="shared" si="37"/>
        <v>133833.33333333334</v>
      </c>
      <c r="AU53" s="1">
        <f t="shared" si="38"/>
        <v>2524849112.9703298</v>
      </c>
      <c r="AV53" s="1">
        <f>SUM(AU42:AU53)</f>
        <v>56743326059.046516</v>
      </c>
    </row>
    <row r="54" spans="1:48" x14ac:dyDescent="0.15">
      <c r="C54" s="7">
        <v>12</v>
      </c>
      <c r="D54" s="7">
        <f t="shared" si="39"/>
        <v>11.566875794129</v>
      </c>
      <c r="E54" s="10">
        <f t="shared" si="40"/>
        <v>13.192385076700001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9.2780078864516096</v>
      </c>
      <c r="E58" s="7"/>
      <c r="F58" s="7"/>
      <c r="G58" s="1">
        <v>1</v>
      </c>
      <c r="H58" s="9">
        <f t="shared" ref="H58:H69" si="42">E59</f>
        <v>9.2780078864516096</v>
      </c>
      <c r="I58" s="9">
        <f t="shared" ref="I58:I69" si="43">H58+273.15</f>
        <v>282.42800788645161</v>
      </c>
      <c r="J58" s="9">
        <f t="shared" ref="J58:J69" si="44">EXP(($C$15*(I58-$C$13))/($C$16*I58*$C$13))</f>
        <v>5.6204529946620077E-2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5.60733860434113E-3</v>
      </c>
      <c r="Q58" s="12">
        <f t="shared" ref="Q58:Q69" si="48">P58*$B$60</f>
        <v>1.0653943348248147E-3</v>
      </c>
      <c r="R58" s="9">
        <f t="shared" ref="R58:R69" si="49">L58*$B$60</f>
        <v>1.8955666666666669E-2</v>
      </c>
      <c r="S58" s="13">
        <f t="shared" ref="S58:S69" si="50">Q58/R58</f>
        <v>5.620452994662007E-2</v>
      </c>
      <c r="T58" s="2">
        <f t="shared" ref="T58:T69" si="51">$B$59/100</f>
        <v>0.01</v>
      </c>
      <c r="U58" s="14">
        <f t="shared" ref="U58:U69" si="52">S58*T58</f>
        <v>5.620452994662007E-4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1.2562045299466201E-2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170250</v>
      </c>
      <c r="AU58" s="1">
        <f t="shared" ref="AU58:AU69" si="59">AT58*10000*AS58*0.67*AR58*AQ58</f>
        <v>27161974.772876296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7.9157369899032304</v>
      </c>
      <c r="E59" s="10">
        <f t="shared" ref="E59:E70" si="61">D58</f>
        <v>9.2780078864516096</v>
      </c>
      <c r="F59" s="7" t="s">
        <v>83</v>
      </c>
      <c r="G59" s="1">
        <v>2</v>
      </c>
      <c r="H59" s="9">
        <f t="shared" si="42"/>
        <v>7.9157369899032304</v>
      </c>
      <c r="I59" s="9">
        <f t="shared" si="43"/>
        <v>281.0657369899032</v>
      </c>
      <c r="J59" s="9">
        <f t="shared" si="44"/>
        <v>4.7555731209458219E-2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0.19392599472899222</v>
      </c>
      <c r="P59" s="9">
        <f t="shared" si="47"/>
        <v>9.2222924798587656E-3</v>
      </c>
      <c r="Q59" s="12">
        <f t="shared" si="48"/>
        <v>1.7522355711731654E-3</v>
      </c>
      <c r="R59" s="9">
        <f t="shared" si="49"/>
        <v>1.8955666666666669E-2</v>
      </c>
      <c r="S59" s="13">
        <f t="shared" si="50"/>
        <v>9.2438614900021018E-2</v>
      </c>
      <c r="T59" s="2">
        <f t="shared" si="51"/>
        <v>0.01</v>
      </c>
      <c r="U59" s="14">
        <f t="shared" si="52"/>
        <v>9.243861490002102E-4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1.2924386149000211E-2</v>
      </c>
      <c r="AR59" s="9">
        <f t="shared" si="56"/>
        <v>9.9766666666666666</v>
      </c>
      <c r="AS59" s="1">
        <f t="shared" si="57"/>
        <v>0.19</v>
      </c>
      <c r="AT59" s="1">
        <f t="shared" si="58"/>
        <v>170250</v>
      </c>
      <c r="AU59" s="1">
        <f t="shared" si="59"/>
        <v>27945437.400147952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8.4864014246428603</v>
      </c>
      <c r="E60" s="10">
        <f t="shared" si="61"/>
        <v>7.9157369899032304</v>
      </c>
      <c r="F60" s="7" t="s">
        <v>83</v>
      </c>
      <c r="G60" s="1">
        <v>3</v>
      </c>
      <c r="H60" s="9">
        <f t="shared" si="42"/>
        <v>8.4864014246428603</v>
      </c>
      <c r="I60" s="9">
        <f t="shared" si="43"/>
        <v>281.63640142464283</v>
      </c>
      <c r="J60" s="9">
        <f t="shared" si="44"/>
        <v>5.1013805575055284E-2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0.28447036891580008</v>
      </c>
      <c r="P60" s="9">
        <f t="shared" si="47"/>
        <v>1.4511916091734875E-2</v>
      </c>
      <c r="Q60" s="12">
        <f t="shared" si="48"/>
        <v>2.7572640574296263E-3</v>
      </c>
      <c r="R60" s="9">
        <f t="shared" si="49"/>
        <v>1.8955666666666669E-2</v>
      </c>
      <c r="S60" s="13">
        <f t="shared" si="50"/>
        <v>0.1454585642338945</v>
      </c>
      <c r="T60" s="2">
        <f t="shared" si="51"/>
        <v>0.01</v>
      </c>
      <c r="U60" s="14">
        <f t="shared" si="52"/>
        <v>1.454585642338945E-3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1.3454585642338946E-2</v>
      </c>
      <c r="AR60" s="9">
        <f t="shared" si="56"/>
        <v>9.9766666666666666</v>
      </c>
      <c r="AS60" s="1">
        <f t="shared" si="57"/>
        <v>0.19</v>
      </c>
      <c r="AT60" s="1">
        <f t="shared" si="58"/>
        <v>170250</v>
      </c>
      <c r="AU60" s="1">
        <f t="shared" si="59"/>
        <v>29091848.268708542</v>
      </c>
    </row>
    <row r="61" spans="1:48" x14ac:dyDescent="0.15">
      <c r="C61" s="7">
        <v>3</v>
      </c>
      <c r="D61" s="7">
        <f t="shared" si="60"/>
        <v>11.9119376803226</v>
      </c>
      <c r="E61" s="10">
        <f t="shared" si="61"/>
        <v>8.4864014246428603</v>
      </c>
      <c r="F61" s="7" t="s">
        <v>83</v>
      </c>
      <c r="G61" s="1">
        <v>4</v>
      </c>
      <c r="H61" s="9">
        <f t="shared" si="42"/>
        <v>11.9119376803226</v>
      </c>
      <c r="I61" s="9">
        <f t="shared" si="43"/>
        <v>285.06193768032256</v>
      </c>
      <c r="J61" s="9">
        <f t="shared" si="44"/>
        <v>7.7288405452248174E-2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0.36972511949073189</v>
      </c>
      <c r="P61" s="9">
        <f t="shared" si="47"/>
        <v>2.857546494108059E-2</v>
      </c>
      <c r="Q61" s="12">
        <f t="shared" si="48"/>
        <v>5.4293383388053125E-3</v>
      </c>
      <c r="R61" s="9">
        <f t="shared" si="49"/>
        <v>1.8955666666666669E-2</v>
      </c>
      <c r="S61" s="13">
        <f t="shared" si="50"/>
        <v>0.2864229696733771</v>
      </c>
      <c r="T61" s="2">
        <f t="shared" si="51"/>
        <v>0.01</v>
      </c>
      <c r="U61" s="14">
        <f t="shared" si="52"/>
        <v>2.8642296967337712E-3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1.4864229696733771E-2</v>
      </c>
      <c r="AR61" s="9">
        <f t="shared" si="56"/>
        <v>9.9766666666666666</v>
      </c>
      <c r="AS61" s="1">
        <f t="shared" si="57"/>
        <v>0.19</v>
      </c>
      <c r="AT61" s="1">
        <f t="shared" si="58"/>
        <v>170250</v>
      </c>
      <c r="AU61" s="1">
        <f t="shared" si="59"/>
        <v>32139816.599616747</v>
      </c>
    </row>
    <row r="62" spans="1:48" x14ac:dyDescent="0.15">
      <c r="C62" s="7">
        <v>4</v>
      </c>
      <c r="D62" s="7">
        <f t="shared" si="60"/>
        <v>14.641709694333301</v>
      </c>
      <c r="E62" s="10">
        <f t="shared" si="61"/>
        <v>11.9119376803226</v>
      </c>
      <c r="F62" s="7" t="s">
        <v>83</v>
      </c>
      <c r="G62" s="1">
        <v>5</v>
      </c>
      <c r="H62" s="9">
        <f t="shared" si="42"/>
        <v>14.641709694333301</v>
      </c>
      <c r="I62" s="9">
        <f t="shared" si="43"/>
        <v>287.79170969433329</v>
      </c>
      <c r="J62" s="9">
        <f t="shared" si="44"/>
        <v>0.10686098089430977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0.32409217182216871</v>
      </c>
      <c r="O62" s="9">
        <f t="shared" si="62"/>
        <v>0.11682414939414926</v>
      </c>
      <c r="P62" s="9">
        <f t="shared" si="47"/>
        <v>1.2483943196402175E-2</v>
      </c>
      <c r="Q62" s="12">
        <f t="shared" si="48"/>
        <v>2.3719492073164131E-3</v>
      </c>
      <c r="R62" s="9">
        <f t="shared" si="49"/>
        <v>1.8955666666666669E-2</v>
      </c>
      <c r="S62" s="13">
        <f t="shared" si="50"/>
        <v>0.12513140524292188</v>
      </c>
      <c r="T62" s="2">
        <f t="shared" si="51"/>
        <v>0.01</v>
      </c>
      <c r="U62" s="14">
        <f t="shared" si="52"/>
        <v>1.2513140524292189E-3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1.3251314052429219E-2</v>
      </c>
      <c r="AR62" s="9">
        <f t="shared" si="56"/>
        <v>9.9766666666666666</v>
      </c>
      <c r="AS62" s="1">
        <f t="shared" si="57"/>
        <v>0.19</v>
      </c>
      <c r="AT62" s="1">
        <f t="shared" si="58"/>
        <v>170250</v>
      </c>
      <c r="AU62" s="1">
        <f t="shared" si="59"/>
        <v>28652329.252055649</v>
      </c>
    </row>
    <row r="63" spans="1:48" x14ac:dyDescent="0.15">
      <c r="C63" s="7">
        <v>5</v>
      </c>
      <c r="D63" s="7">
        <f t="shared" si="60"/>
        <v>18.2622670877419</v>
      </c>
      <c r="E63" s="10">
        <f t="shared" si="61"/>
        <v>14.641709694333301</v>
      </c>
      <c r="F63" s="7" t="s">
        <v>85</v>
      </c>
      <c r="G63" s="1">
        <v>6</v>
      </c>
      <c r="H63" s="9">
        <f t="shared" si="42"/>
        <v>18.2622670877419</v>
      </c>
      <c r="I63" s="9">
        <f t="shared" si="43"/>
        <v>291.4122670877419</v>
      </c>
      <c r="J63" s="9">
        <f t="shared" si="44"/>
        <v>0.16269429961941861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0.20410687286441376</v>
      </c>
      <c r="P63" s="9">
        <f t="shared" si="47"/>
        <v>3.3207024728185514E-2</v>
      </c>
      <c r="Q63" s="12">
        <f t="shared" si="48"/>
        <v>6.3093346983552475E-3</v>
      </c>
      <c r="R63" s="9">
        <f t="shared" si="49"/>
        <v>1.8955666666666669E-2</v>
      </c>
      <c r="S63" s="13">
        <f t="shared" si="50"/>
        <v>0.33284689002524731</v>
      </c>
      <c r="T63" s="2">
        <f t="shared" si="51"/>
        <v>0.01</v>
      </c>
      <c r="U63" s="14">
        <f t="shared" si="52"/>
        <v>3.3284689002524731E-3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4"/>
        <v>1.17E-2</v>
      </c>
      <c r="AQ63" s="1">
        <f t="shared" si="55"/>
        <v>2.3428468900252474E-2</v>
      </c>
      <c r="AR63" s="9">
        <f t="shared" si="56"/>
        <v>9.9766666666666666</v>
      </c>
      <c r="AS63" s="1">
        <f t="shared" si="57"/>
        <v>0.19</v>
      </c>
      <c r="AT63" s="1">
        <f t="shared" si="58"/>
        <v>170250</v>
      </c>
      <c r="AU63" s="1">
        <f t="shared" si="59"/>
        <v>50657633.057796374</v>
      </c>
    </row>
    <row r="64" spans="1:48" x14ac:dyDescent="0.15">
      <c r="C64" s="7">
        <v>6</v>
      </c>
      <c r="D64" s="7">
        <f t="shared" si="60"/>
        <v>21.223661429666699</v>
      </c>
      <c r="E64" s="10">
        <f t="shared" si="61"/>
        <v>18.2622670877419</v>
      </c>
      <c r="F64" s="7" t="s">
        <v>83</v>
      </c>
      <c r="G64" s="1">
        <v>7</v>
      </c>
      <c r="H64" s="9">
        <f t="shared" si="42"/>
        <v>21.223661429666699</v>
      </c>
      <c r="I64" s="9">
        <f t="shared" si="43"/>
        <v>294.3736614296667</v>
      </c>
      <c r="J64" s="9">
        <f t="shared" si="44"/>
        <v>0.22769371998156318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0.27066651480289494</v>
      </c>
      <c r="P64" s="9">
        <f t="shared" si="47"/>
        <v>6.1629065629915984E-2</v>
      </c>
      <c r="Q64" s="12">
        <f t="shared" si="48"/>
        <v>1.1709522469684036E-2</v>
      </c>
      <c r="R64" s="9">
        <f t="shared" si="49"/>
        <v>1.8955666666666669E-2</v>
      </c>
      <c r="S64" s="13">
        <f t="shared" si="50"/>
        <v>0.61773203103824903</v>
      </c>
      <c r="T64" s="2">
        <f t="shared" si="51"/>
        <v>0.01</v>
      </c>
      <c r="U64" s="14">
        <f t="shared" si="52"/>
        <v>6.1773203103824906E-3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2.627732031038249E-2</v>
      </c>
      <c r="AR64" s="9">
        <f t="shared" si="56"/>
        <v>9.9766666666666666</v>
      </c>
      <c r="AS64" s="1">
        <f t="shared" si="57"/>
        <v>0.19</v>
      </c>
      <c r="AT64" s="1">
        <f t="shared" si="58"/>
        <v>170250</v>
      </c>
      <c r="AU64" s="1">
        <f t="shared" si="59"/>
        <v>56817492.24385684</v>
      </c>
    </row>
    <row r="65" spans="1:48" x14ac:dyDescent="0.15">
      <c r="C65" s="7">
        <v>7</v>
      </c>
      <c r="D65" s="7">
        <f t="shared" si="60"/>
        <v>22.2899690067742</v>
      </c>
      <c r="E65" s="10">
        <f t="shared" si="61"/>
        <v>21.223661429666699</v>
      </c>
      <c r="F65" s="7" t="s">
        <v>83</v>
      </c>
      <c r="G65" s="1">
        <v>8</v>
      </c>
      <c r="H65" s="9">
        <f t="shared" si="42"/>
        <v>22.2899690067742</v>
      </c>
      <c r="I65" s="9">
        <f t="shared" si="43"/>
        <v>295.43996900677416</v>
      </c>
      <c r="J65" s="9">
        <f t="shared" si="44"/>
        <v>0.25656472614776399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0.30880411583964562</v>
      </c>
      <c r="P65" s="9">
        <f t="shared" si="47"/>
        <v>7.9228243413701063E-2</v>
      </c>
      <c r="Q65" s="12">
        <f t="shared" si="48"/>
        <v>1.5053366248603203E-2</v>
      </c>
      <c r="R65" s="9">
        <f t="shared" si="49"/>
        <v>1.8955666666666669E-2</v>
      </c>
      <c r="S65" s="13">
        <f t="shared" si="50"/>
        <v>0.79413541677615496</v>
      </c>
      <c r="T65" s="2">
        <f t="shared" si="51"/>
        <v>0.01</v>
      </c>
      <c r="U65" s="14">
        <f t="shared" si="52"/>
        <v>7.9413541677615489E-3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2.8041354167761549E-2</v>
      </c>
      <c r="AR65" s="9">
        <f t="shared" si="56"/>
        <v>9.9766666666666666</v>
      </c>
      <c r="AS65" s="1">
        <f t="shared" si="57"/>
        <v>0.19</v>
      </c>
      <c r="AT65" s="1">
        <f t="shared" si="58"/>
        <v>170250</v>
      </c>
      <c r="AU65" s="1">
        <f t="shared" si="59"/>
        <v>60631731.246375456</v>
      </c>
    </row>
    <row r="66" spans="1:48" x14ac:dyDescent="0.15">
      <c r="C66" s="7">
        <v>8</v>
      </c>
      <c r="D66" s="7">
        <f t="shared" si="60"/>
        <v>21.334115617096799</v>
      </c>
      <c r="E66" s="10">
        <f t="shared" si="61"/>
        <v>22.2899690067742</v>
      </c>
      <c r="F66" s="7" t="s">
        <v>83</v>
      </c>
      <c r="G66" s="1">
        <v>9</v>
      </c>
      <c r="H66" s="9">
        <f t="shared" si="42"/>
        <v>21.334115617096799</v>
      </c>
      <c r="I66" s="9">
        <f t="shared" si="43"/>
        <v>294.48411561709679</v>
      </c>
      <c r="J66" s="9">
        <f t="shared" si="44"/>
        <v>0.23053611822048206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0.32934253909261124</v>
      </c>
      <c r="P66" s="9">
        <f t="shared" si="47"/>
        <v>7.5925350527287966E-2</v>
      </c>
      <c r="Q66" s="12">
        <f t="shared" si="48"/>
        <v>1.4425816600184714E-2</v>
      </c>
      <c r="R66" s="9">
        <f t="shared" si="49"/>
        <v>1.8955666666666669E-2</v>
      </c>
      <c r="S66" s="13">
        <f t="shared" si="50"/>
        <v>0.76102924016660167</v>
      </c>
      <c r="T66" s="2">
        <f t="shared" si="51"/>
        <v>0.01</v>
      </c>
      <c r="U66" s="14">
        <f t="shared" si="52"/>
        <v>7.6102924016660167E-3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2.7710292401666017E-2</v>
      </c>
      <c r="AR66" s="9">
        <f t="shared" si="56"/>
        <v>9.9766666666666666</v>
      </c>
      <c r="AS66" s="1">
        <f t="shared" si="57"/>
        <v>0.19</v>
      </c>
      <c r="AT66" s="1">
        <f t="shared" si="58"/>
        <v>170250</v>
      </c>
      <c r="AU66" s="1">
        <f t="shared" si="59"/>
        <v>59915901.0511657</v>
      </c>
    </row>
    <row r="67" spans="1:48" x14ac:dyDescent="0.15">
      <c r="C67" s="7">
        <v>9</v>
      </c>
      <c r="D67" s="7">
        <f t="shared" si="60"/>
        <v>18.6649194736667</v>
      </c>
      <c r="E67" s="10">
        <f t="shared" si="61"/>
        <v>21.334115617096799</v>
      </c>
      <c r="F67" s="7" t="s">
        <v>83</v>
      </c>
      <c r="G67" s="1">
        <v>10</v>
      </c>
      <c r="H67" s="9">
        <f t="shared" si="42"/>
        <v>18.6649194736667</v>
      </c>
      <c r="I67" s="9">
        <f t="shared" si="43"/>
        <v>291.81491947366669</v>
      </c>
      <c r="J67" s="9">
        <f t="shared" si="44"/>
        <v>0.17037061293529565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0.35318385523198992</v>
      </c>
      <c r="P67" s="9">
        <f t="shared" si="47"/>
        <v>6.0172149894724851E-2</v>
      </c>
      <c r="Q67" s="12">
        <f t="shared" si="48"/>
        <v>1.1432708479997722E-2</v>
      </c>
      <c r="R67" s="9">
        <f t="shared" si="49"/>
        <v>1.8955666666666669E-2</v>
      </c>
      <c r="S67" s="13">
        <f t="shared" si="50"/>
        <v>0.60312879947936693</v>
      </c>
      <c r="T67" s="2">
        <f t="shared" si="51"/>
        <v>0.01</v>
      </c>
      <c r="U67" s="14">
        <f t="shared" si="52"/>
        <v>6.0312879947936691E-3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2.6131287994793667E-2</v>
      </c>
      <c r="AR67" s="9">
        <f t="shared" si="56"/>
        <v>9.9766666666666666</v>
      </c>
      <c r="AS67" s="1">
        <f t="shared" si="57"/>
        <v>0.19</v>
      </c>
      <c r="AT67" s="1">
        <f t="shared" si="58"/>
        <v>170250</v>
      </c>
      <c r="AU67" s="1">
        <f t="shared" si="59"/>
        <v>56501737.446171395</v>
      </c>
    </row>
    <row r="68" spans="1:48" x14ac:dyDescent="0.15">
      <c r="C68" s="7">
        <v>10</v>
      </c>
      <c r="D68" s="7">
        <f t="shared" si="60"/>
        <v>16.399008145483901</v>
      </c>
      <c r="E68" s="10">
        <f t="shared" si="61"/>
        <v>18.6649194736667</v>
      </c>
      <c r="F68" s="7" t="s">
        <v>83</v>
      </c>
      <c r="G68" s="1">
        <v>11</v>
      </c>
      <c r="H68" s="9">
        <f t="shared" si="42"/>
        <v>16.399008145483901</v>
      </c>
      <c r="I68" s="9">
        <f t="shared" si="43"/>
        <v>289.54900814548387</v>
      </c>
      <c r="J68" s="9">
        <f t="shared" si="44"/>
        <v>0.13121835600288978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0.27836112007040181</v>
      </c>
      <c r="O68" s="9">
        <f t="shared" si="62"/>
        <v>0.11441725193352992</v>
      </c>
      <c r="P68" s="9">
        <f t="shared" si="47"/>
        <v>1.5013643697086257E-2</v>
      </c>
      <c r="Q68" s="12">
        <f t="shared" si="48"/>
        <v>2.8525923024463888E-3</v>
      </c>
      <c r="R68" s="9">
        <f t="shared" si="49"/>
        <v>1.8955666666666669E-2</v>
      </c>
      <c r="S68" s="13">
        <f t="shared" si="50"/>
        <v>0.15048757464503429</v>
      </c>
      <c r="T68" s="2">
        <f t="shared" si="51"/>
        <v>0.01</v>
      </c>
      <c r="U68" s="14">
        <f t="shared" si="52"/>
        <v>1.5048757464503429E-3</v>
      </c>
      <c r="V68" s="13"/>
      <c r="W68" s="2"/>
      <c r="X68" s="14"/>
      <c r="Y68" s="2">
        <v>0.04</v>
      </c>
      <c r="Z68" s="2">
        <v>0.21</v>
      </c>
      <c r="AA68" s="2">
        <f t="shared" si="53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1.4999999999999999E-2</v>
      </c>
      <c r="AO68" s="2">
        <v>0.78</v>
      </c>
      <c r="AP68" s="2">
        <f t="shared" si="54"/>
        <v>1.17E-2</v>
      </c>
      <c r="AQ68" s="1">
        <f t="shared" si="55"/>
        <v>2.1604875746450342E-2</v>
      </c>
      <c r="AR68" s="9">
        <f t="shared" si="56"/>
        <v>9.9766666666666666</v>
      </c>
      <c r="AS68" s="1">
        <f t="shared" si="57"/>
        <v>0.19</v>
      </c>
      <c r="AT68" s="1">
        <f t="shared" si="58"/>
        <v>170250</v>
      </c>
      <c r="AU68" s="1">
        <f t="shared" si="59"/>
        <v>46714613.425343029</v>
      </c>
    </row>
    <row r="69" spans="1:48" x14ac:dyDescent="0.15">
      <c r="C69" s="7">
        <v>11</v>
      </c>
      <c r="D69" s="7">
        <f t="shared" si="60"/>
        <v>13.192385076700001</v>
      </c>
      <c r="E69" s="10">
        <f t="shared" si="61"/>
        <v>16.399008145483901</v>
      </c>
      <c r="F69" s="7" t="s">
        <v>85</v>
      </c>
      <c r="G69" s="1">
        <v>12</v>
      </c>
      <c r="H69" s="9">
        <f t="shared" si="42"/>
        <v>13.192385076700001</v>
      </c>
      <c r="I69" s="9">
        <f t="shared" si="43"/>
        <v>286.3423850767</v>
      </c>
      <c r="J69" s="9">
        <f t="shared" si="44"/>
        <v>9.0042690520578755E-2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0.19917027490311034</v>
      </c>
      <c r="P69" s="9">
        <f t="shared" si="47"/>
        <v>1.7933827423999359E-2</v>
      </c>
      <c r="Q69" s="12">
        <f t="shared" si="48"/>
        <v>3.4074272105598783E-3</v>
      </c>
      <c r="R69" s="9">
        <f t="shared" si="49"/>
        <v>1.8955666666666669E-2</v>
      </c>
      <c r="S69" s="13">
        <f t="shared" si="50"/>
        <v>0.17975770889407977</v>
      </c>
      <c r="T69" s="2">
        <f t="shared" si="51"/>
        <v>0.01</v>
      </c>
      <c r="U69" s="14">
        <f t="shared" si="52"/>
        <v>1.7975770889407977E-3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1.3797577088940798E-2</v>
      </c>
      <c r="AR69" s="9">
        <f t="shared" si="56"/>
        <v>9.9766666666666666</v>
      </c>
      <c r="AS69" s="1">
        <f t="shared" si="57"/>
        <v>0.19</v>
      </c>
      <c r="AT69" s="1">
        <f t="shared" si="58"/>
        <v>170250</v>
      </c>
      <c r="AU69" s="1">
        <f t="shared" si="59"/>
        <v>29833473.123405389</v>
      </c>
      <c r="AV69" s="1">
        <f>SUM(AU58:AU69)</f>
        <v>506063987.88751942</v>
      </c>
    </row>
    <row r="70" spans="1:48" x14ac:dyDescent="0.15">
      <c r="C70" s="7">
        <v>12</v>
      </c>
      <c r="D70" s="7">
        <f t="shared" si="60"/>
        <v>11.566875794129</v>
      </c>
      <c r="E70" s="10">
        <f t="shared" si="61"/>
        <v>13.192385076700001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9.2780078864516096</v>
      </c>
      <c r="E73" s="7"/>
      <c r="F73" s="7"/>
      <c r="G73" s="1">
        <v>1</v>
      </c>
      <c r="H73" s="9">
        <f t="shared" ref="H73:H84" si="63">E74</f>
        <v>9.2780078864516096</v>
      </c>
      <c r="I73" s="9">
        <f t="shared" ref="I73:I84" si="64">H73+273.15</f>
        <v>282.42800788645161</v>
      </c>
      <c r="J73" s="9">
        <f t="shared" ref="J73:J84" si="65">EXP(($C$15*(I73-$C$13))/($C$16*I73*$C$13))</f>
        <v>5.6204529946620077E-2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6.1543960291548993E-3</v>
      </c>
      <c r="Q73" s="12">
        <f t="shared" ref="Q73:Q84" si="69">P73*$B$75</f>
        <v>1.1077912852478819E-3</v>
      </c>
      <c r="R73" s="9">
        <f t="shared" ref="R73:R84" si="70">L73*$B$75</f>
        <v>1.9710000000000002E-2</v>
      </c>
      <c r="S73" s="13">
        <f t="shared" ref="S73:S84" si="71">Q73/R73</f>
        <v>5.6204529946620077E-2</v>
      </c>
      <c r="T73" s="2">
        <f t="shared" ref="T73:T84" si="72">$B$74/100</f>
        <v>0.01</v>
      </c>
      <c r="U73" s="14">
        <f t="shared" ref="U73:U84" si="73">S73*T73</f>
        <v>5.6204529946620081E-4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1.3162045299466201E-2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31083.333333333332</v>
      </c>
      <c r="AU73" s="1">
        <f t="shared" ref="AU73:AU84" si="80">AT73*10000*AS73*0.67*AR73*AQ73</f>
        <v>5402719.1717469161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7.9157369899032304</v>
      </c>
      <c r="E74" s="10">
        <f t="shared" ref="E74:E85" si="82">D73</f>
        <v>9.2780078864516096</v>
      </c>
      <c r="F74" s="7" t="s">
        <v>83</v>
      </c>
      <c r="G74" s="1">
        <v>2</v>
      </c>
      <c r="H74" s="9">
        <f t="shared" si="63"/>
        <v>7.9157369899032304</v>
      </c>
      <c r="I74" s="9">
        <f t="shared" si="64"/>
        <v>281.0657369899032</v>
      </c>
      <c r="J74" s="9">
        <f t="shared" si="65"/>
        <v>4.7555731209458219E-2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0.21284560397084512</v>
      </c>
      <c r="P74" s="9">
        <f t="shared" si="68"/>
        <v>1.0122028331552303E-2</v>
      </c>
      <c r="Q74" s="12">
        <f t="shared" si="69"/>
        <v>1.8219650996794145E-3</v>
      </c>
      <c r="R74" s="9">
        <f t="shared" si="70"/>
        <v>1.9710000000000002E-2</v>
      </c>
      <c r="S74" s="13">
        <f t="shared" si="71"/>
        <v>9.2438614900021018E-2</v>
      </c>
      <c r="T74" s="2">
        <f t="shared" si="72"/>
        <v>0.01</v>
      </c>
      <c r="U74" s="14">
        <f t="shared" si="73"/>
        <v>9.243861490002102E-4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1.3524386149000211E-2</v>
      </c>
      <c r="AR74" s="9">
        <f t="shared" si="77"/>
        <v>10.950000000000001</v>
      </c>
      <c r="AS74" s="1">
        <f t="shared" si="78"/>
        <v>0.18</v>
      </c>
      <c r="AT74" s="1">
        <f t="shared" si="79"/>
        <v>31083.333333333332</v>
      </c>
      <c r="AU74" s="1">
        <f t="shared" si="80"/>
        <v>5551451.820050736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8.4864014246428603</v>
      </c>
      <c r="E75" s="10">
        <f t="shared" si="82"/>
        <v>7.9157369899032304</v>
      </c>
      <c r="F75" s="7" t="s">
        <v>83</v>
      </c>
      <c r="G75" s="1">
        <v>3</v>
      </c>
      <c r="H75" s="9">
        <f t="shared" si="63"/>
        <v>8.4864014246428603</v>
      </c>
      <c r="I75" s="9">
        <f t="shared" si="64"/>
        <v>281.63640142464283</v>
      </c>
      <c r="J75" s="9">
        <f t="shared" si="65"/>
        <v>5.1013805575055284E-2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0.31222357563929282</v>
      </c>
      <c r="P75" s="9">
        <f t="shared" si="68"/>
        <v>1.592771278361145E-2</v>
      </c>
      <c r="Q75" s="12">
        <f t="shared" si="69"/>
        <v>2.8669883010500608E-3</v>
      </c>
      <c r="R75" s="9">
        <f t="shared" si="70"/>
        <v>1.9710000000000002E-2</v>
      </c>
      <c r="S75" s="13">
        <f t="shared" si="71"/>
        <v>0.1454585642338945</v>
      </c>
      <c r="T75" s="2">
        <f t="shared" si="72"/>
        <v>0.01</v>
      </c>
      <c r="U75" s="14">
        <f t="shared" si="73"/>
        <v>1.454585642338945E-3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1.4054585642338946E-2</v>
      </c>
      <c r="AR75" s="9">
        <f t="shared" si="77"/>
        <v>10.950000000000001</v>
      </c>
      <c r="AS75" s="1">
        <f t="shared" si="78"/>
        <v>0.18</v>
      </c>
      <c r="AT75" s="1">
        <f t="shared" si="79"/>
        <v>31083.333333333332</v>
      </c>
      <c r="AU75" s="1">
        <f t="shared" si="80"/>
        <v>5769086.6102628512</v>
      </c>
    </row>
    <row r="76" spans="1:48" x14ac:dyDescent="0.15">
      <c r="C76" s="7">
        <v>3</v>
      </c>
      <c r="D76" s="7">
        <f t="shared" si="81"/>
        <v>11.9119376803226</v>
      </c>
      <c r="E76" s="10">
        <f t="shared" si="82"/>
        <v>8.4864014246428603</v>
      </c>
      <c r="F76" s="7" t="s">
        <v>83</v>
      </c>
      <c r="G76" s="1">
        <v>4</v>
      </c>
      <c r="H76" s="9">
        <f t="shared" si="63"/>
        <v>11.9119376803226</v>
      </c>
      <c r="I76" s="9">
        <f t="shared" si="64"/>
        <v>285.06193768032256</v>
      </c>
      <c r="J76" s="9">
        <f t="shared" si="65"/>
        <v>7.7288405452248174E-2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0.40579586285568142</v>
      </c>
      <c r="P76" s="9">
        <f t="shared" si="68"/>
        <v>3.1363315179234803E-2</v>
      </c>
      <c r="Q76" s="12">
        <f t="shared" si="69"/>
        <v>5.6453967322622643E-3</v>
      </c>
      <c r="R76" s="9">
        <f t="shared" si="70"/>
        <v>1.9710000000000002E-2</v>
      </c>
      <c r="S76" s="13">
        <f t="shared" si="71"/>
        <v>0.28642296967337716</v>
      </c>
      <c r="T76" s="2">
        <f t="shared" si="72"/>
        <v>0.01</v>
      </c>
      <c r="U76" s="14">
        <f t="shared" si="73"/>
        <v>2.8642296967337716E-3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1.5464229696733771E-2</v>
      </c>
      <c r="AR76" s="9">
        <f t="shared" si="77"/>
        <v>10.950000000000001</v>
      </c>
      <c r="AS76" s="1">
        <f t="shared" si="78"/>
        <v>0.18</v>
      </c>
      <c r="AT76" s="1">
        <f t="shared" si="79"/>
        <v>31083.333333333332</v>
      </c>
      <c r="AU76" s="1">
        <f t="shared" si="80"/>
        <v>6347713.319466386</v>
      </c>
    </row>
    <row r="77" spans="1:48" x14ac:dyDescent="0.15">
      <c r="C77" s="7">
        <v>4</v>
      </c>
      <c r="D77" s="7">
        <f t="shared" si="81"/>
        <v>14.641709694333301</v>
      </c>
      <c r="E77" s="10">
        <f t="shared" si="82"/>
        <v>11.9119376803226</v>
      </c>
      <c r="F77" s="7" t="s">
        <v>83</v>
      </c>
      <c r="G77" s="1">
        <v>5</v>
      </c>
      <c r="H77" s="9">
        <f t="shared" si="63"/>
        <v>14.641709694333301</v>
      </c>
      <c r="I77" s="9">
        <f t="shared" si="64"/>
        <v>287.79170969433329</v>
      </c>
      <c r="J77" s="9">
        <f t="shared" si="65"/>
        <v>0.10686098089430977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0.3557109202926243</v>
      </c>
      <c r="O77" s="9">
        <f t="shared" si="83"/>
        <v>0.12822162738382231</v>
      </c>
      <c r="P77" s="9">
        <f t="shared" si="68"/>
        <v>1.3701888874099942E-2</v>
      </c>
      <c r="Q77" s="12">
        <f t="shared" si="69"/>
        <v>2.4663399973379897E-3</v>
      </c>
      <c r="R77" s="9">
        <f t="shared" si="70"/>
        <v>1.9710000000000002E-2</v>
      </c>
      <c r="S77" s="13">
        <f t="shared" si="71"/>
        <v>0.12513140524292185</v>
      </c>
      <c r="T77" s="2">
        <f t="shared" si="72"/>
        <v>0.01</v>
      </c>
      <c r="U77" s="14">
        <f t="shared" si="73"/>
        <v>1.2513140524292186E-3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1.3851314052429219E-2</v>
      </c>
      <c r="AR77" s="9">
        <f t="shared" si="77"/>
        <v>10.950000000000001</v>
      </c>
      <c r="AS77" s="1">
        <f t="shared" si="78"/>
        <v>0.18</v>
      </c>
      <c r="AT77" s="1">
        <f t="shared" si="79"/>
        <v>31083.333333333332</v>
      </c>
      <c r="AU77" s="1">
        <f t="shared" si="80"/>
        <v>5685648.2622789489</v>
      </c>
    </row>
    <row r="78" spans="1:48" x14ac:dyDescent="0.15">
      <c r="C78" s="7">
        <v>5</v>
      </c>
      <c r="D78" s="7">
        <f t="shared" si="81"/>
        <v>18.2622670877419</v>
      </c>
      <c r="E78" s="10">
        <f t="shared" si="82"/>
        <v>14.641709694333301</v>
      </c>
      <c r="F78" s="7" t="s">
        <v>85</v>
      </c>
      <c r="G78" s="1">
        <v>6</v>
      </c>
      <c r="H78" s="9">
        <f t="shared" si="63"/>
        <v>18.2622670877419</v>
      </c>
      <c r="I78" s="9">
        <f t="shared" si="64"/>
        <v>291.4122670877419</v>
      </c>
      <c r="J78" s="9">
        <f t="shared" si="65"/>
        <v>0.16269429961941861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0.22401973850972237</v>
      </c>
      <c r="P78" s="9">
        <f t="shared" si="68"/>
        <v>3.6446734457764585E-2</v>
      </c>
      <c r="Q78" s="12">
        <f t="shared" si="69"/>
        <v>6.5604122023976254E-3</v>
      </c>
      <c r="R78" s="9">
        <f t="shared" si="70"/>
        <v>1.9710000000000002E-2</v>
      </c>
      <c r="S78" s="13">
        <f t="shared" si="71"/>
        <v>0.33284689002524731</v>
      </c>
      <c r="T78" s="2">
        <f t="shared" si="72"/>
        <v>0.01</v>
      </c>
      <c r="U78" s="14">
        <f t="shared" si="73"/>
        <v>3.3284689002524731E-3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5"/>
        <v>1.0799999999999999E-2</v>
      </c>
      <c r="AQ78" s="1">
        <f t="shared" si="76"/>
        <v>2.4928468900252475E-2</v>
      </c>
      <c r="AR78" s="9">
        <f t="shared" si="77"/>
        <v>10.950000000000001</v>
      </c>
      <c r="AS78" s="1">
        <f t="shared" si="78"/>
        <v>0.18</v>
      </c>
      <c r="AT78" s="1">
        <f t="shared" si="79"/>
        <v>31083.333333333332</v>
      </c>
      <c r="AU78" s="1">
        <f t="shared" si="80"/>
        <v>10232567.491250994</v>
      </c>
    </row>
    <row r="79" spans="1:48" x14ac:dyDescent="0.15">
      <c r="C79" s="7">
        <v>6</v>
      </c>
      <c r="D79" s="7">
        <f t="shared" si="81"/>
        <v>21.223661429666699</v>
      </c>
      <c r="E79" s="10">
        <f t="shared" si="82"/>
        <v>18.2622670877419</v>
      </c>
      <c r="F79" s="7" t="s">
        <v>83</v>
      </c>
      <c r="G79" s="1">
        <v>7</v>
      </c>
      <c r="H79" s="9">
        <f t="shared" si="63"/>
        <v>21.223661429666699</v>
      </c>
      <c r="I79" s="9">
        <f t="shared" si="64"/>
        <v>294.3736614296667</v>
      </c>
      <c r="J79" s="9">
        <f t="shared" si="65"/>
        <v>0.22769371998156318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0.2970730040519578</v>
      </c>
      <c r="P79" s="9">
        <f t="shared" si="68"/>
        <v>6.7641657398688257E-2</v>
      </c>
      <c r="Q79" s="12">
        <f t="shared" si="69"/>
        <v>1.2175498331763885E-2</v>
      </c>
      <c r="R79" s="9">
        <f t="shared" si="70"/>
        <v>1.9710000000000002E-2</v>
      </c>
      <c r="S79" s="13">
        <f t="shared" si="71"/>
        <v>0.61773203103824881</v>
      </c>
      <c r="T79" s="2">
        <f t="shared" si="72"/>
        <v>0.01</v>
      </c>
      <c r="U79" s="14">
        <f t="shared" si="73"/>
        <v>6.177320310382488E-3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2.7777320310382488E-2</v>
      </c>
      <c r="AR79" s="9">
        <f t="shared" si="77"/>
        <v>10.950000000000001</v>
      </c>
      <c r="AS79" s="1">
        <f t="shared" si="78"/>
        <v>0.18</v>
      </c>
      <c r="AT79" s="1">
        <f t="shared" si="79"/>
        <v>31083.333333333332</v>
      </c>
      <c r="AU79" s="1">
        <f t="shared" si="80"/>
        <v>11401955.970075928</v>
      </c>
    </row>
    <row r="80" spans="1:48" x14ac:dyDescent="0.15">
      <c r="C80" s="7">
        <v>7</v>
      </c>
      <c r="D80" s="7">
        <f t="shared" si="81"/>
        <v>22.2899690067742</v>
      </c>
      <c r="E80" s="10">
        <f t="shared" si="82"/>
        <v>21.223661429666699</v>
      </c>
      <c r="F80" s="7" t="s">
        <v>83</v>
      </c>
      <c r="G80" s="1">
        <v>8</v>
      </c>
      <c r="H80" s="9">
        <f t="shared" si="63"/>
        <v>22.2899690067742</v>
      </c>
      <c r="I80" s="9">
        <f t="shared" si="64"/>
        <v>295.43996900677416</v>
      </c>
      <c r="J80" s="9">
        <f t="shared" si="65"/>
        <v>0.25656472614776399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0.33893134665326957</v>
      </c>
      <c r="P80" s="9">
        <f t="shared" si="68"/>
        <v>8.6957828136988977E-2</v>
      </c>
      <c r="Q80" s="12">
        <f t="shared" si="69"/>
        <v>1.5652409064658014E-2</v>
      </c>
      <c r="R80" s="9">
        <f t="shared" si="70"/>
        <v>1.9710000000000002E-2</v>
      </c>
      <c r="S80" s="13">
        <f t="shared" si="71"/>
        <v>0.79413541677615485</v>
      </c>
      <c r="T80" s="2">
        <f t="shared" si="72"/>
        <v>0.01</v>
      </c>
      <c r="U80" s="14">
        <f t="shared" si="73"/>
        <v>7.9413541677615489E-3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2.954135416776155E-2</v>
      </c>
      <c r="AR80" s="9">
        <f t="shared" si="77"/>
        <v>10.950000000000001</v>
      </c>
      <c r="AS80" s="1">
        <f t="shared" si="78"/>
        <v>0.18</v>
      </c>
      <c r="AT80" s="1">
        <f t="shared" si="79"/>
        <v>31083.333333333332</v>
      </c>
      <c r="AU80" s="1">
        <f t="shared" si="80"/>
        <v>12126051.604457239</v>
      </c>
    </row>
    <row r="81" spans="1:48" x14ac:dyDescent="0.15">
      <c r="C81" s="7">
        <v>8</v>
      </c>
      <c r="D81" s="7">
        <f t="shared" si="81"/>
        <v>21.334115617096799</v>
      </c>
      <c r="E81" s="10">
        <f t="shared" si="82"/>
        <v>22.2899690067742</v>
      </c>
      <c r="F81" s="7" t="s">
        <v>83</v>
      </c>
      <c r="G81" s="1">
        <v>9</v>
      </c>
      <c r="H81" s="9">
        <f t="shared" si="63"/>
        <v>21.334115617096799</v>
      </c>
      <c r="I81" s="9">
        <f t="shared" si="64"/>
        <v>294.48411561709679</v>
      </c>
      <c r="J81" s="9">
        <f t="shared" si="65"/>
        <v>0.23053611822048206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0.36147351851628057</v>
      </c>
      <c r="P81" s="9">
        <f t="shared" si="68"/>
        <v>8.333270179824287E-2</v>
      </c>
      <c r="Q81" s="12">
        <f t="shared" si="69"/>
        <v>1.4999886323683716E-2</v>
      </c>
      <c r="R81" s="9">
        <f t="shared" si="70"/>
        <v>1.9710000000000002E-2</v>
      </c>
      <c r="S81" s="13">
        <f t="shared" si="71"/>
        <v>0.76102924016660145</v>
      </c>
      <c r="T81" s="2">
        <f t="shared" si="72"/>
        <v>0.01</v>
      </c>
      <c r="U81" s="14">
        <f t="shared" si="73"/>
        <v>7.610292401666015E-3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2.9210292401666015E-2</v>
      </c>
      <c r="AR81" s="9">
        <f t="shared" si="77"/>
        <v>10.950000000000001</v>
      </c>
      <c r="AS81" s="1">
        <f t="shared" si="78"/>
        <v>0.18</v>
      </c>
      <c r="AT81" s="1">
        <f t="shared" si="79"/>
        <v>31083.333333333332</v>
      </c>
      <c r="AU81" s="1">
        <f t="shared" si="80"/>
        <v>11990158.305959834</v>
      </c>
    </row>
    <row r="82" spans="1:48" x14ac:dyDescent="0.15">
      <c r="C82" s="7">
        <v>9</v>
      </c>
      <c r="D82" s="7">
        <f t="shared" si="81"/>
        <v>18.6649194736667</v>
      </c>
      <c r="E82" s="10">
        <f t="shared" si="82"/>
        <v>21.334115617096799</v>
      </c>
      <c r="F82" s="7" t="s">
        <v>83</v>
      </c>
      <c r="G82" s="1">
        <v>10</v>
      </c>
      <c r="H82" s="9">
        <f t="shared" si="63"/>
        <v>18.6649194736667</v>
      </c>
      <c r="I82" s="9">
        <f t="shared" si="64"/>
        <v>291.81491947366669</v>
      </c>
      <c r="J82" s="9">
        <f t="shared" si="65"/>
        <v>0.17037061293529565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0.38764081671803768</v>
      </c>
      <c r="P82" s="9">
        <f t="shared" si="68"/>
        <v>6.6042603542990685E-2</v>
      </c>
      <c r="Q82" s="12">
        <f t="shared" si="69"/>
        <v>1.1887668637738323E-2</v>
      </c>
      <c r="R82" s="9">
        <f t="shared" si="70"/>
        <v>1.9710000000000002E-2</v>
      </c>
      <c r="S82" s="13">
        <f t="shared" si="71"/>
        <v>0.60312879947936693</v>
      </c>
      <c r="T82" s="2">
        <f t="shared" si="72"/>
        <v>0.01</v>
      </c>
      <c r="U82" s="14">
        <f t="shared" si="73"/>
        <v>6.0312879947936691E-3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2.7631287994793668E-2</v>
      </c>
      <c r="AR82" s="9">
        <f t="shared" si="77"/>
        <v>10.950000000000001</v>
      </c>
      <c r="AS82" s="1">
        <f t="shared" si="78"/>
        <v>0.18</v>
      </c>
      <c r="AT82" s="1">
        <f t="shared" si="79"/>
        <v>31083.333333333332</v>
      </c>
      <c r="AU82" s="1">
        <f t="shared" si="80"/>
        <v>11342013.037714321</v>
      </c>
    </row>
    <row r="83" spans="1:48" x14ac:dyDescent="0.15">
      <c r="C83" s="7">
        <v>10</v>
      </c>
      <c r="D83" s="7">
        <f t="shared" si="81"/>
        <v>16.399008145483901</v>
      </c>
      <c r="E83" s="10">
        <f t="shared" si="82"/>
        <v>18.6649194736667</v>
      </c>
      <c r="F83" s="7" t="s">
        <v>83</v>
      </c>
      <c r="G83" s="1">
        <v>11</v>
      </c>
      <c r="H83" s="9">
        <f t="shared" si="63"/>
        <v>16.399008145483901</v>
      </c>
      <c r="I83" s="9">
        <f t="shared" si="64"/>
        <v>289.54900814548387</v>
      </c>
      <c r="J83" s="9">
        <f t="shared" si="65"/>
        <v>0.13121835600288978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0.30551830251629464</v>
      </c>
      <c r="O83" s="9">
        <f t="shared" si="83"/>
        <v>0.12557991065875235</v>
      </c>
      <c r="P83" s="9">
        <f t="shared" si="68"/>
        <v>1.6478389423631258E-2</v>
      </c>
      <c r="Q83" s="12">
        <f t="shared" si="69"/>
        <v>2.9661100962536263E-3</v>
      </c>
      <c r="R83" s="9">
        <f t="shared" si="70"/>
        <v>1.9710000000000002E-2</v>
      </c>
      <c r="S83" s="13">
        <f t="shared" si="71"/>
        <v>0.15048757464503429</v>
      </c>
      <c r="T83" s="2">
        <f t="shared" si="72"/>
        <v>0.01</v>
      </c>
      <c r="U83" s="14">
        <f t="shared" si="73"/>
        <v>1.5048757464503429E-3</v>
      </c>
      <c r="V83" s="13"/>
      <c r="W83" s="2"/>
      <c r="X83" s="14"/>
      <c r="Y83" s="2">
        <v>0.04</v>
      </c>
      <c r="Z83" s="2">
        <v>0.27</v>
      </c>
      <c r="AA83" s="2">
        <f t="shared" si="74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1.4999999999999999E-2</v>
      </c>
      <c r="AO83" s="2">
        <v>0.72</v>
      </c>
      <c r="AP83" s="2">
        <f t="shared" si="75"/>
        <v>1.0799999999999999E-2</v>
      </c>
      <c r="AQ83" s="1">
        <f t="shared" si="76"/>
        <v>2.3104875746450343E-2</v>
      </c>
      <c r="AR83" s="9">
        <f t="shared" si="77"/>
        <v>10.950000000000001</v>
      </c>
      <c r="AS83" s="1">
        <f t="shared" si="78"/>
        <v>0.18</v>
      </c>
      <c r="AT83" s="1">
        <f t="shared" si="79"/>
        <v>31083.333333333332</v>
      </c>
      <c r="AU83" s="1">
        <f t="shared" si="80"/>
        <v>9484024.1251289546</v>
      </c>
    </row>
    <row r="84" spans="1:48" x14ac:dyDescent="0.15">
      <c r="C84" s="7">
        <v>11</v>
      </c>
      <c r="D84" s="7">
        <f t="shared" si="81"/>
        <v>13.192385076700001</v>
      </c>
      <c r="E84" s="10">
        <f t="shared" si="82"/>
        <v>16.399008145483901</v>
      </c>
      <c r="F84" s="7" t="s">
        <v>85</v>
      </c>
      <c r="G84" s="1">
        <v>12</v>
      </c>
      <c r="H84" s="9">
        <f t="shared" si="63"/>
        <v>13.192385076700001</v>
      </c>
      <c r="I84" s="9">
        <f t="shared" si="64"/>
        <v>286.3423850767</v>
      </c>
      <c r="J84" s="9">
        <f t="shared" si="65"/>
        <v>9.0042690520578755E-2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0.21860152123512111</v>
      </c>
      <c r="P84" s="9">
        <f t="shared" si="68"/>
        <v>1.9683469123901735E-2</v>
      </c>
      <c r="Q84" s="12">
        <f t="shared" si="69"/>
        <v>3.543024442302312E-3</v>
      </c>
      <c r="R84" s="9">
        <f t="shared" si="70"/>
        <v>1.9710000000000002E-2</v>
      </c>
      <c r="S84" s="13">
        <f t="shared" si="71"/>
        <v>0.17975770889407974</v>
      </c>
      <c r="T84" s="2">
        <f t="shared" si="72"/>
        <v>0.01</v>
      </c>
      <c r="U84" s="14">
        <f t="shared" si="73"/>
        <v>1.7975770889407975E-3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1.4397577088940797E-2</v>
      </c>
      <c r="AR84" s="9">
        <f t="shared" si="77"/>
        <v>10.950000000000001</v>
      </c>
      <c r="AS84" s="1">
        <f t="shared" si="78"/>
        <v>0.18</v>
      </c>
      <c r="AT84" s="1">
        <f t="shared" si="79"/>
        <v>31083.333333333332</v>
      </c>
      <c r="AU84" s="1">
        <f t="shared" si="80"/>
        <v>5909876.7703131428</v>
      </c>
      <c r="AV84" s="1">
        <f>SUM(AU73:AU84)</f>
        <v>101243266.48870625</v>
      </c>
    </row>
    <row r="85" spans="1:48" x14ac:dyDescent="0.15">
      <c r="C85" s="7">
        <v>12</v>
      </c>
      <c r="D85" s="7">
        <f t="shared" si="81"/>
        <v>11.566875794129</v>
      </c>
      <c r="E85" s="10">
        <f t="shared" si="82"/>
        <v>13.192385076700001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9.2780078864516096</v>
      </c>
      <c r="E89" s="7"/>
      <c r="F89" s="7"/>
      <c r="G89" s="1">
        <v>1</v>
      </c>
      <c r="H89" s="9">
        <f t="shared" ref="H89:H100" si="84">E90</f>
        <v>9.2780078864516096</v>
      </c>
      <c r="I89" s="9">
        <f t="shared" ref="I89:I100" si="85">H89+273.15</f>
        <v>282.42800788645161</v>
      </c>
      <c r="J89" s="9">
        <f t="shared" ref="J89:J100" si="86">EXP(($C$15*(I89-$C$13))/($C$16*I89*$C$13))</f>
        <v>5.6204529946620077E-2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0.29818048761255483</v>
      </c>
      <c r="Q89" s="12">
        <f t="shared" ref="Q89:Q100" si="90">P89*$B$91</f>
        <v>0.13418121942564967</v>
      </c>
      <c r="R89" s="9">
        <f t="shared" ref="R89:R100" si="91">L89*$B$91</f>
        <v>2.3873737500000001</v>
      </c>
      <c r="S89" s="13">
        <f t="shared" ref="S89:S100" si="92">Q89/R89</f>
        <v>5.6204529946620077E-2</v>
      </c>
      <c r="T89" s="2">
        <f t="shared" ref="T89:T100" si="93">$B$90/100</f>
        <v>0.51</v>
      </c>
      <c r="U89" s="14">
        <f t="shared" ref="U89:U100" si="94">S89*T89</f>
        <v>2.8664310272776241E-2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3.8979289547242037E-2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187250</v>
      </c>
      <c r="AN89" s="1">
        <f t="shared" ref="AN89:AN100" si="99">AM89*10000*AK89*AJ89</f>
        <v>759265156.44218445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7.9157369899032304</v>
      </c>
      <c r="E90" s="10">
        <f t="shared" ref="E90:E101" si="101">D89</f>
        <v>9.2780078864516096</v>
      </c>
      <c r="F90" s="7" t="s">
        <v>83</v>
      </c>
      <c r="G90" s="1">
        <v>2</v>
      </c>
      <c r="H90" s="9">
        <f t="shared" si="84"/>
        <v>7.9157369899032304</v>
      </c>
      <c r="I90" s="9">
        <f t="shared" si="85"/>
        <v>281.0657369899032</v>
      </c>
      <c r="J90" s="9">
        <f t="shared" si="86"/>
        <v>4.7555731209458219E-2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10.312369512387445</v>
      </c>
      <c r="P90" s="9">
        <f t="shared" si="89"/>
        <v>0.49041227266370901</v>
      </c>
      <c r="Q90" s="12">
        <f t="shared" si="90"/>
        <v>0.22068552269866906</v>
      </c>
      <c r="R90" s="9">
        <f t="shared" si="91"/>
        <v>2.3873737500000001</v>
      </c>
      <c r="S90" s="13">
        <f t="shared" si="92"/>
        <v>9.2438614900021018E-2</v>
      </c>
      <c r="T90" s="2">
        <f t="shared" si="93"/>
        <v>0.51</v>
      </c>
      <c r="U90" s="14">
        <f t="shared" si="94"/>
        <v>4.7143693599010723E-2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4.4550823620101737E-2</v>
      </c>
      <c r="AK90" s="9">
        <f t="shared" si="96"/>
        <v>10.4025</v>
      </c>
      <c r="AL90" s="1">
        <f t="shared" si="97"/>
        <v>0.45</v>
      </c>
      <c r="AM90" s="17">
        <f t="shared" si="98"/>
        <v>187250</v>
      </c>
      <c r="AN90" s="1">
        <f t="shared" si="99"/>
        <v>867791292.72093284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8.4864014246428603</v>
      </c>
      <c r="E91" s="10">
        <f t="shared" si="101"/>
        <v>7.9157369899032304</v>
      </c>
      <c r="F91" s="7" t="s">
        <v>83</v>
      </c>
      <c r="G91" s="1">
        <v>3</v>
      </c>
      <c r="H91" s="9">
        <f t="shared" si="84"/>
        <v>8.4864014246428603</v>
      </c>
      <c r="I91" s="9">
        <f t="shared" si="85"/>
        <v>281.63640142464283</v>
      </c>
      <c r="J91" s="9">
        <f t="shared" si="86"/>
        <v>5.1013805575055284E-2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15.127232239723735</v>
      </c>
      <c r="P91" s="9">
        <f t="shared" si="89"/>
        <v>0.77169768436597475</v>
      </c>
      <c r="Q91" s="12">
        <f t="shared" si="90"/>
        <v>0.34726395796468862</v>
      </c>
      <c r="R91" s="9">
        <f t="shared" si="91"/>
        <v>2.3873737500000001</v>
      </c>
      <c r="S91" s="13">
        <f t="shared" si="92"/>
        <v>0.1454585642338945</v>
      </c>
      <c r="T91" s="2">
        <f t="shared" si="93"/>
        <v>0.51</v>
      </c>
      <c r="U91" s="14">
        <f t="shared" si="94"/>
        <v>7.418386775928619E-2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5.2703436129424783E-2</v>
      </c>
      <c r="AK91" s="9">
        <f t="shared" si="96"/>
        <v>10.4025</v>
      </c>
      <c r="AL91" s="1">
        <f t="shared" si="97"/>
        <v>0.45</v>
      </c>
      <c r="AM91" s="17">
        <f t="shared" si="98"/>
        <v>187250</v>
      </c>
      <c r="AN91" s="1">
        <f t="shared" si="99"/>
        <v>1026593433.1447991</v>
      </c>
    </row>
    <row r="92" spans="1:48" x14ac:dyDescent="0.15">
      <c r="C92" s="7">
        <v>3</v>
      </c>
      <c r="D92" s="7">
        <f t="shared" si="100"/>
        <v>11.9119376803226</v>
      </c>
      <c r="E92" s="10">
        <f t="shared" si="101"/>
        <v>8.4864014246428603</v>
      </c>
      <c r="F92" s="7" t="s">
        <v>83</v>
      </c>
      <c r="G92" s="1">
        <v>4</v>
      </c>
      <c r="H92" s="9">
        <f t="shared" si="84"/>
        <v>11.9119376803226</v>
      </c>
      <c r="I92" s="9">
        <f t="shared" si="85"/>
        <v>285.06193768032256</v>
      </c>
      <c r="J92" s="9">
        <f t="shared" si="86"/>
        <v>7.7288405452248174E-2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19.660809555357758</v>
      </c>
      <c r="P92" s="9">
        <f t="shared" si="89"/>
        <v>1.5195526204339256</v>
      </c>
      <c r="Q92" s="12">
        <f t="shared" si="90"/>
        <v>0.68379867919526649</v>
      </c>
      <c r="R92" s="9">
        <f t="shared" si="91"/>
        <v>2.3873737500000001</v>
      </c>
      <c r="S92" s="13">
        <f t="shared" si="92"/>
        <v>0.28642296967337705</v>
      </c>
      <c r="T92" s="2">
        <f t="shared" si="93"/>
        <v>0.51</v>
      </c>
      <c r="U92" s="14">
        <f t="shared" si="94"/>
        <v>0.1460757145334223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7.4378827931826819E-2</v>
      </c>
      <c r="AK92" s="9">
        <f t="shared" si="96"/>
        <v>10.4025</v>
      </c>
      <c r="AL92" s="1">
        <f t="shared" si="97"/>
        <v>0.45</v>
      </c>
      <c r="AM92" s="17">
        <f t="shared" si="98"/>
        <v>187250</v>
      </c>
      <c r="AN92" s="1">
        <f t="shared" si="99"/>
        <v>1448801481.0326514</v>
      </c>
    </row>
    <row r="93" spans="1:48" x14ac:dyDescent="0.15">
      <c r="C93" s="7">
        <v>4</v>
      </c>
      <c r="D93" s="7">
        <f t="shared" si="100"/>
        <v>14.641709694333301</v>
      </c>
      <c r="E93" s="10">
        <f t="shared" si="101"/>
        <v>11.9119376803226</v>
      </c>
      <c r="F93" s="7" t="s">
        <v>83</v>
      </c>
      <c r="G93" s="1">
        <v>5</v>
      </c>
      <c r="H93" s="9">
        <f t="shared" si="84"/>
        <v>14.641709694333301</v>
      </c>
      <c r="I93" s="9">
        <f t="shared" si="85"/>
        <v>287.79170969433329</v>
      </c>
      <c r="J93" s="9">
        <f t="shared" si="86"/>
        <v>0.10686098089430977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17.234194088177638</v>
      </c>
      <c r="O93" s="9">
        <f t="shared" si="102"/>
        <v>6.2123378467461947</v>
      </c>
      <c r="P93" s="9">
        <f t="shared" si="89"/>
        <v>0.66385651595014261</v>
      </c>
      <c r="Q93" s="12">
        <f t="shared" si="90"/>
        <v>0.29873543217756421</v>
      </c>
      <c r="R93" s="9">
        <f t="shared" si="91"/>
        <v>2.3873737500000001</v>
      </c>
      <c r="S93" s="13">
        <f t="shared" si="92"/>
        <v>0.12513140524292193</v>
      </c>
      <c r="T93" s="2">
        <f t="shared" si="93"/>
        <v>0.51</v>
      </c>
      <c r="U93" s="14">
        <f t="shared" si="94"/>
        <v>6.3817016673890184E-2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4.9577830527177888E-2</v>
      </c>
      <c r="AK93" s="9">
        <f t="shared" si="96"/>
        <v>10.4025</v>
      </c>
      <c r="AL93" s="1">
        <f t="shared" si="97"/>
        <v>0.45</v>
      </c>
      <c r="AM93" s="17">
        <f t="shared" si="98"/>
        <v>187250</v>
      </c>
      <c r="AN93" s="1">
        <f t="shared" si="99"/>
        <v>965710757.90541756</v>
      </c>
    </row>
    <row r="94" spans="1:48" x14ac:dyDescent="0.15">
      <c r="C94" s="7">
        <v>5</v>
      </c>
      <c r="D94" s="7">
        <f t="shared" si="100"/>
        <v>18.2622670877419</v>
      </c>
      <c r="E94" s="10">
        <f t="shared" si="101"/>
        <v>14.641709694333301</v>
      </c>
      <c r="F94" s="7" t="s">
        <v>85</v>
      </c>
      <c r="G94" s="1">
        <v>6</v>
      </c>
      <c r="H94" s="9">
        <f t="shared" si="84"/>
        <v>18.2622670877419</v>
      </c>
      <c r="I94" s="9">
        <f t="shared" si="85"/>
        <v>291.4122670877419</v>
      </c>
      <c r="J94" s="9">
        <f t="shared" si="86"/>
        <v>0.16269429961941861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10.853756330796053</v>
      </c>
      <c r="P94" s="9">
        <f t="shared" si="89"/>
        <v>1.7658442844786946</v>
      </c>
      <c r="Q94" s="12">
        <f t="shared" si="90"/>
        <v>0.79462992801541255</v>
      </c>
      <c r="R94" s="9">
        <f t="shared" si="91"/>
        <v>2.3873737500000001</v>
      </c>
      <c r="S94" s="13">
        <f t="shared" si="92"/>
        <v>0.33284689002524742</v>
      </c>
      <c r="T94" s="2">
        <f t="shared" si="93"/>
        <v>0.51</v>
      </c>
      <c r="U94" s="14">
        <f t="shared" si="94"/>
        <v>0.1697519139128762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118</v>
      </c>
      <c r="AC94" s="2">
        <v>0.26</v>
      </c>
      <c r="AD94" s="2">
        <v>43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9.7635202044732167E-2</v>
      </c>
      <c r="AK94" s="9">
        <f t="shared" si="96"/>
        <v>10.4025</v>
      </c>
      <c r="AL94" s="1">
        <f t="shared" si="97"/>
        <v>0.45</v>
      </c>
      <c r="AM94" s="17">
        <f t="shared" si="98"/>
        <v>187250</v>
      </c>
      <c r="AN94" s="1">
        <f t="shared" si="99"/>
        <v>1901804979.4086862</v>
      </c>
    </row>
    <row r="95" spans="1:48" x14ac:dyDescent="0.15">
      <c r="C95" s="7">
        <v>6</v>
      </c>
      <c r="D95" s="7">
        <f t="shared" si="100"/>
        <v>21.223661429666699</v>
      </c>
      <c r="E95" s="10">
        <f t="shared" si="101"/>
        <v>18.2622670877419</v>
      </c>
      <c r="F95" s="7" t="s">
        <v>83</v>
      </c>
      <c r="G95" s="1">
        <v>7</v>
      </c>
      <c r="H95" s="9">
        <f t="shared" si="84"/>
        <v>21.223661429666699</v>
      </c>
      <c r="I95" s="9">
        <f t="shared" si="85"/>
        <v>294.3736614296667</v>
      </c>
      <c r="J95" s="9">
        <f t="shared" si="86"/>
        <v>0.22769371998156318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14.39318704631736</v>
      </c>
      <c r="P95" s="9">
        <f t="shared" si="89"/>
        <v>3.2772383009664474</v>
      </c>
      <c r="Q95" s="12">
        <f t="shared" si="90"/>
        <v>1.4747572354349014</v>
      </c>
      <c r="R95" s="9">
        <f t="shared" si="91"/>
        <v>2.3873737500000001</v>
      </c>
      <c r="S95" s="13">
        <f t="shared" si="92"/>
        <v>0.61773203103824925</v>
      </c>
      <c r="T95" s="2">
        <f t="shared" si="93"/>
        <v>0.51</v>
      </c>
      <c r="U95" s="14">
        <f t="shared" si="94"/>
        <v>0.31504333582950711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0.14144056575259639</v>
      </c>
      <c r="AK95" s="9">
        <f t="shared" si="96"/>
        <v>10.4025</v>
      </c>
      <c r="AL95" s="1">
        <f t="shared" si="97"/>
        <v>0.45</v>
      </c>
      <c r="AM95" s="17">
        <f t="shared" si="98"/>
        <v>187250</v>
      </c>
      <c r="AN95" s="1">
        <f t="shared" si="99"/>
        <v>2755075696.1144915</v>
      </c>
    </row>
    <row r="96" spans="1:48" x14ac:dyDescent="0.15">
      <c r="C96" s="7">
        <v>7</v>
      </c>
      <c r="D96" s="7">
        <f t="shared" si="100"/>
        <v>22.2899690067742</v>
      </c>
      <c r="E96" s="10">
        <f t="shared" si="101"/>
        <v>21.223661429666699</v>
      </c>
      <c r="F96" s="7" t="s">
        <v>83</v>
      </c>
      <c r="G96" s="1">
        <v>8</v>
      </c>
      <c r="H96" s="9">
        <f t="shared" si="84"/>
        <v>22.2899690067742</v>
      </c>
      <c r="I96" s="9">
        <f t="shared" si="85"/>
        <v>295.43996900677416</v>
      </c>
      <c r="J96" s="9">
        <f t="shared" si="86"/>
        <v>0.25656472614776399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16.421223745350911</v>
      </c>
      <c r="P96" s="9">
        <f t="shared" si="89"/>
        <v>4.2131067732371159</v>
      </c>
      <c r="Q96" s="12">
        <f t="shared" si="90"/>
        <v>1.8958980479567022</v>
      </c>
      <c r="R96" s="9">
        <f t="shared" si="91"/>
        <v>2.3873737500000001</v>
      </c>
      <c r="S96" s="13">
        <f t="shared" si="92"/>
        <v>0.79413541677615507</v>
      </c>
      <c r="T96" s="2">
        <f t="shared" si="93"/>
        <v>0.51</v>
      </c>
      <c r="U96" s="14">
        <f t="shared" si="94"/>
        <v>0.40500906255583907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0.16856523236058546</v>
      </c>
      <c r="AK96" s="9">
        <f t="shared" si="96"/>
        <v>10.4025</v>
      </c>
      <c r="AL96" s="1">
        <f t="shared" si="97"/>
        <v>0.45</v>
      </c>
      <c r="AM96" s="17">
        <f t="shared" si="98"/>
        <v>187250</v>
      </c>
      <c r="AN96" s="1">
        <f t="shared" si="99"/>
        <v>3283428430.9840293</v>
      </c>
    </row>
    <row r="97" spans="1:50" x14ac:dyDescent="0.15">
      <c r="C97" s="7">
        <v>8</v>
      </c>
      <c r="D97" s="7">
        <f t="shared" si="100"/>
        <v>21.334115617096799</v>
      </c>
      <c r="E97" s="10">
        <f t="shared" si="101"/>
        <v>22.2899690067742</v>
      </c>
      <c r="F97" s="7" t="s">
        <v>83</v>
      </c>
      <c r="G97" s="1">
        <v>9</v>
      </c>
      <c r="H97" s="9">
        <f t="shared" si="84"/>
        <v>21.334115617096799</v>
      </c>
      <c r="I97" s="9">
        <f t="shared" si="85"/>
        <v>294.48411561709679</v>
      </c>
      <c r="J97" s="9">
        <f t="shared" si="86"/>
        <v>0.23053611822048206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17.513391972113794</v>
      </c>
      <c r="P97" s="9">
        <f t="shared" si="89"/>
        <v>4.0374694021248674</v>
      </c>
      <c r="Q97" s="12">
        <f t="shared" si="90"/>
        <v>1.8168612309561905</v>
      </c>
      <c r="R97" s="9">
        <f t="shared" si="91"/>
        <v>2.3873737500000001</v>
      </c>
      <c r="S97" s="13">
        <f t="shared" si="92"/>
        <v>0.76102924016660167</v>
      </c>
      <c r="T97" s="2">
        <f t="shared" si="93"/>
        <v>0.51</v>
      </c>
      <c r="U97" s="14">
        <f t="shared" si="94"/>
        <v>0.38812491248496683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0.16347466111421749</v>
      </c>
      <c r="AK97" s="9">
        <f t="shared" si="96"/>
        <v>10.4025</v>
      </c>
      <c r="AL97" s="1">
        <f t="shared" si="97"/>
        <v>0.45</v>
      </c>
      <c r="AM97" s="17">
        <f t="shared" si="98"/>
        <v>187250</v>
      </c>
      <c r="AN97" s="1">
        <f t="shared" si="99"/>
        <v>3184270816.2956123</v>
      </c>
    </row>
    <row r="98" spans="1:50" x14ac:dyDescent="0.15">
      <c r="C98" s="7">
        <v>9</v>
      </c>
      <c r="D98" s="7">
        <f t="shared" si="100"/>
        <v>18.6649194736667</v>
      </c>
      <c r="E98" s="10">
        <f t="shared" si="101"/>
        <v>21.334115617096799</v>
      </c>
      <c r="F98" s="7" t="s">
        <v>83</v>
      </c>
      <c r="G98" s="1">
        <v>10</v>
      </c>
      <c r="H98" s="9">
        <f t="shared" si="84"/>
        <v>18.6649194736667</v>
      </c>
      <c r="I98" s="9">
        <f t="shared" si="85"/>
        <v>291.81491947366669</v>
      </c>
      <c r="J98" s="9">
        <f t="shared" si="86"/>
        <v>0.17037061293529565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18.78119756998893</v>
      </c>
      <c r="P98" s="9">
        <f t="shared" si="89"/>
        <v>3.1997641416578992</v>
      </c>
      <c r="Q98" s="12">
        <f t="shared" si="90"/>
        <v>1.4398938637460548</v>
      </c>
      <c r="R98" s="9">
        <f t="shared" si="91"/>
        <v>2.3873737500000001</v>
      </c>
      <c r="S98" s="13">
        <f t="shared" si="92"/>
        <v>0.60312879947936715</v>
      </c>
      <c r="T98" s="2">
        <f t="shared" si="93"/>
        <v>0.51</v>
      </c>
      <c r="U98" s="14">
        <f t="shared" si="94"/>
        <v>0.30759568773447726</v>
      </c>
      <c r="V98" s="2">
        <v>220.1</v>
      </c>
      <c r="W98" s="2">
        <v>0.06</v>
      </c>
      <c r="X98" s="2">
        <v>12.1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0.13919509985194489</v>
      </c>
      <c r="AK98" s="9">
        <f t="shared" si="96"/>
        <v>10.4025</v>
      </c>
      <c r="AL98" s="1">
        <f t="shared" si="97"/>
        <v>0.45</v>
      </c>
      <c r="AM98" s="17">
        <f t="shared" si="98"/>
        <v>187250</v>
      </c>
      <c r="AN98" s="1">
        <f t="shared" si="99"/>
        <v>2711336981.5779567</v>
      </c>
    </row>
    <row r="99" spans="1:50" x14ac:dyDescent="0.15">
      <c r="C99" s="7">
        <v>10</v>
      </c>
      <c r="D99" s="7">
        <f t="shared" si="100"/>
        <v>16.399008145483901</v>
      </c>
      <c r="E99" s="10">
        <f t="shared" si="101"/>
        <v>18.6649194736667</v>
      </c>
      <c r="F99" s="7" t="s">
        <v>83</v>
      </c>
      <c r="G99" s="1">
        <v>11</v>
      </c>
      <c r="H99" s="9">
        <f t="shared" si="84"/>
        <v>16.399008145483901</v>
      </c>
      <c r="I99" s="9">
        <f t="shared" si="85"/>
        <v>289.54900814548387</v>
      </c>
      <c r="J99" s="9">
        <f t="shared" si="86"/>
        <v>0.13121835600288978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14.802361756914479</v>
      </c>
      <c r="O99" s="9">
        <f t="shared" si="102"/>
        <v>6.0843466714165508</v>
      </c>
      <c r="P99" s="9">
        <f t="shared" si="89"/>
        <v>0.7983779675749344</v>
      </c>
      <c r="Q99" s="12">
        <f t="shared" si="90"/>
        <v>0.35927008540872046</v>
      </c>
      <c r="R99" s="9">
        <f t="shared" si="91"/>
        <v>2.3873737500000001</v>
      </c>
      <c r="S99" s="13">
        <f t="shared" si="92"/>
        <v>0.15048757464503429</v>
      </c>
      <c r="T99" s="2">
        <f t="shared" si="93"/>
        <v>0.51</v>
      </c>
      <c r="U99" s="14">
        <f t="shared" si="94"/>
        <v>7.6748663068967493E-2</v>
      </c>
      <c r="V99" s="2">
        <v>220.1</v>
      </c>
      <c r="W99" s="2">
        <v>0.06</v>
      </c>
      <c r="X99" s="2">
        <v>12.1</v>
      </c>
      <c r="Y99" s="2">
        <v>0.14000000000000001</v>
      </c>
      <c r="Z99" s="2"/>
      <c r="AA99" s="2"/>
      <c r="AB99" s="2">
        <v>118</v>
      </c>
      <c r="AC99" s="2">
        <v>0.26</v>
      </c>
      <c r="AD99" s="2">
        <v>43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6.9582721915293702E-2</v>
      </c>
      <c r="AK99" s="9">
        <f t="shared" si="96"/>
        <v>10.4025</v>
      </c>
      <c r="AL99" s="1">
        <f t="shared" si="97"/>
        <v>0.45</v>
      </c>
      <c r="AM99" s="17">
        <f t="shared" si="98"/>
        <v>187250</v>
      </c>
      <c r="AN99" s="1">
        <f t="shared" si="99"/>
        <v>1355379660.6953955</v>
      </c>
    </row>
    <row r="100" spans="1:50" x14ac:dyDescent="0.15">
      <c r="C100" s="7">
        <v>11</v>
      </c>
      <c r="D100" s="7">
        <f t="shared" si="100"/>
        <v>13.192385076700001</v>
      </c>
      <c r="E100" s="10">
        <f t="shared" si="101"/>
        <v>16.399008145483901</v>
      </c>
      <c r="F100" s="7" t="s">
        <v>85</v>
      </c>
      <c r="G100" s="1">
        <v>12</v>
      </c>
      <c r="H100" s="9">
        <f t="shared" si="84"/>
        <v>13.192385076700001</v>
      </c>
      <c r="I100" s="9">
        <f t="shared" si="85"/>
        <v>286.3423850767</v>
      </c>
      <c r="J100" s="9">
        <f t="shared" si="86"/>
        <v>9.0042690520578755E-2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10.591243703841617</v>
      </c>
      <c r="P100" s="9">
        <f t="shared" si="89"/>
        <v>0.95366407905303896</v>
      </c>
      <c r="Q100" s="12">
        <f t="shared" si="90"/>
        <v>0.42914883557386752</v>
      </c>
      <c r="R100" s="9">
        <f t="shared" si="91"/>
        <v>2.3873737500000001</v>
      </c>
      <c r="S100" s="13">
        <f t="shared" si="92"/>
        <v>0.17975770889407974</v>
      </c>
      <c r="T100" s="2">
        <f t="shared" si="93"/>
        <v>0.51</v>
      </c>
      <c r="U100" s="14">
        <f t="shared" si="94"/>
        <v>9.1676431535980665E-2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5.7977444108098172E-2</v>
      </c>
      <c r="AK100" s="9">
        <f t="shared" si="96"/>
        <v>10.4025</v>
      </c>
      <c r="AL100" s="1">
        <f t="shared" si="97"/>
        <v>0.45</v>
      </c>
      <c r="AM100" s="17">
        <f t="shared" si="98"/>
        <v>187250</v>
      </c>
      <c r="AN100" s="1">
        <f t="shared" si="99"/>
        <v>1129324153.4713349</v>
      </c>
      <c r="AO100" s="1">
        <f>SUM(AN89:AN100)</f>
        <v>21388782839.793495</v>
      </c>
    </row>
    <row r="101" spans="1:50" x14ac:dyDescent="0.15">
      <c r="C101" s="7">
        <v>12</v>
      </c>
      <c r="D101" s="7">
        <f t="shared" si="100"/>
        <v>11.566875794129</v>
      </c>
      <c r="E101" s="10">
        <f t="shared" si="101"/>
        <v>13.192385076700001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9.2780078864516096</v>
      </c>
      <c r="E105" s="7"/>
      <c r="F105" s="7"/>
      <c r="G105" s="1">
        <v>1</v>
      </c>
      <c r="H105" s="9">
        <f t="shared" ref="H105:H116" si="103">E106</f>
        <v>9.2780078864516096</v>
      </c>
      <c r="I105" s="9">
        <f t="shared" ref="I105:I116" si="104">H105+273.15</f>
        <v>282.42800788645161</v>
      </c>
      <c r="J105" s="9">
        <f t="shared" ref="J105:J116" si="105">EXP(($C$15*(I105-$C$13))/($C$16*I105*$C$13))</f>
        <v>5.6204529946620077E-2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3.6414364616392761E-2</v>
      </c>
      <c r="Q105" s="12">
        <f t="shared" ref="Q105:Q116" si="109">P105*$B$107</f>
        <v>1.0924309384917829E-2</v>
      </c>
      <c r="R105" s="9">
        <f t="shared" ref="R105:R116" si="110">L105*$B$107</f>
        <v>0.19436706250000002</v>
      </c>
      <c r="S105" s="13">
        <f t="shared" ref="S105:S116" si="111">Q105/R105</f>
        <v>5.6204529946620084E-2</v>
      </c>
      <c r="T105" s="2">
        <f t="shared" ref="T105:T116" si="112">$B$106/100</f>
        <v>0.01</v>
      </c>
      <c r="U105" s="14">
        <f t="shared" ref="U105:U116" si="113">S105*T105</f>
        <v>5.6204529946620081E-4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6.0520452994662008E-3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2836.1666666666665</v>
      </c>
      <c r="AX105" s="1">
        <f t="shared" ref="AX105:AX116" si="120">AW105*10000*AV105*0.67*AU105*AT105</f>
        <v>2235277.2209827877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7.9157369899032304</v>
      </c>
      <c r="E106" s="10">
        <f t="shared" ref="E106:E117" si="122">D105</f>
        <v>9.2780078864516096</v>
      </c>
      <c r="F106" s="7" t="s">
        <v>83</v>
      </c>
      <c r="G106" s="1">
        <v>2</v>
      </c>
      <c r="H106" s="9">
        <f t="shared" si="103"/>
        <v>7.9157369899032304</v>
      </c>
      <c r="I106" s="9">
        <f t="shared" si="104"/>
        <v>281.0657369899032</v>
      </c>
      <c r="J106" s="9">
        <f t="shared" si="105"/>
        <v>4.7555731209458219E-2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1.2593660520502741</v>
      </c>
      <c r="P106" s="9">
        <f t="shared" si="108"/>
        <v>5.9890073465619399E-2</v>
      </c>
      <c r="Q106" s="12">
        <f t="shared" si="109"/>
        <v>1.796702203968582E-2</v>
      </c>
      <c r="R106" s="9">
        <f t="shared" si="110"/>
        <v>0.19436706250000002</v>
      </c>
      <c r="S106" s="13">
        <f t="shared" si="111"/>
        <v>9.2438614900021018E-2</v>
      </c>
      <c r="T106" s="2">
        <f t="shared" si="112"/>
        <v>0.01</v>
      </c>
      <c r="U106" s="14">
        <f t="shared" si="113"/>
        <v>9.243861490002102E-4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6.41438614900021E-3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2836.1666666666665</v>
      </c>
      <c r="AX106" s="1">
        <f t="shared" si="120"/>
        <v>2369105.0770410295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8.4864014246428603</v>
      </c>
      <c r="E107" s="10">
        <f t="shared" si="122"/>
        <v>7.9157369899032304</v>
      </c>
      <c r="F107" s="7" t="s">
        <v>83</v>
      </c>
      <c r="G107" s="1">
        <v>3</v>
      </c>
      <c r="H107" s="9">
        <f t="shared" si="103"/>
        <v>8.4864014246428603</v>
      </c>
      <c r="I107" s="9">
        <f t="shared" si="104"/>
        <v>281.63640142464283</v>
      </c>
      <c r="J107" s="9">
        <f t="shared" si="105"/>
        <v>5.1013805575055284E-2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1.847366186917988</v>
      </c>
      <c r="P107" s="9">
        <f t="shared" si="108"/>
        <v>9.4241179485365478E-2</v>
      </c>
      <c r="Q107" s="12">
        <f t="shared" si="109"/>
        <v>2.8272353845609641E-2</v>
      </c>
      <c r="R107" s="9">
        <f t="shared" si="110"/>
        <v>0.19436706250000002</v>
      </c>
      <c r="S107" s="13">
        <f t="shared" si="111"/>
        <v>0.1454585642338945</v>
      </c>
      <c r="T107" s="2">
        <f t="shared" si="112"/>
        <v>0.01</v>
      </c>
      <c r="U107" s="14">
        <f t="shared" si="113"/>
        <v>1.454585642338945E-3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6.9445856423389447E-3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2836.1666666666665</v>
      </c>
      <c r="AX107" s="1">
        <f t="shared" si="120"/>
        <v>2564930.2553722658</v>
      </c>
    </row>
    <row r="108" spans="1:50" x14ac:dyDescent="0.15">
      <c r="C108" s="7">
        <v>3</v>
      </c>
      <c r="D108" s="7">
        <f t="shared" si="121"/>
        <v>11.9119376803226</v>
      </c>
      <c r="E108" s="10">
        <f t="shared" si="122"/>
        <v>8.4864014246428603</v>
      </c>
      <c r="F108" s="7" t="s">
        <v>83</v>
      </c>
      <c r="G108" s="1">
        <v>4</v>
      </c>
      <c r="H108" s="9">
        <f t="shared" si="103"/>
        <v>11.9119376803226</v>
      </c>
      <c r="I108" s="9">
        <f t="shared" si="104"/>
        <v>285.06193768032256</v>
      </c>
      <c r="J108" s="9">
        <f t="shared" si="105"/>
        <v>7.7288405452248174E-2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2.4010152157659559</v>
      </c>
      <c r="P108" s="9">
        <f t="shared" si="108"/>
        <v>0.18557063749313632</v>
      </c>
      <c r="Q108" s="12">
        <f t="shared" si="109"/>
        <v>5.5671191247940892E-2</v>
      </c>
      <c r="R108" s="9">
        <f t="shared" si="110"/>
        <v>0.19436706250000002</v>
      </c>
      <c r="S108" s="13">
        <f t="shared" si="111"/>
        <v>0.28642296967337705</v>
      </c>
      <c r="T108" s="2">
        <f t="shared" si="112"/>
        <v>0.01</v>
      </c>
      <c r="U108" s="14">
        <f t="shared" si="113"/>
        <v>2.8642296967337703E-3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8.3542296967337691E-3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2836.1666666666665</v>
      </c>
      <c r="AX108" s="1">
        <f t="shared" si="120"/>
        <v>3085571.6399898743</v>
      </c>
    </row>
    <row r="109" spans="1:50" x14ac:dyDescent="0.15">
      <c r="C109" s="7">
        <v>4</v>
      </c>
      <c r="D109" s="7">
        <f t="shared" si="121"/>
        <v>14.641709694333301</v>
      </c>
      <c r="E109" s="10">
        <f t="shared" si="122"/>
        <v>11.9119376803226</v>
      </c>
      <c r="F109" s="7" t="s">
        <v>83</v>
      </c>
      <c r="G109" s="1">
        <v>5</v>
      </c>
      <c r="H109" s="9">
        <f t="shared" si="103"/>
        <v>14.641709694333301</v>
      </c>
      <c r="I109" s="9">
        <f t="shared" si="104"/>
        <v>287.79170969433329</v>
      </c>
      <c r="J109" s="9">
        <f t="shared" si="105"/>
        <v>0.10686098089430977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2.1046723493591788</v>
      </c>
      <c r="O109" s="9">
        <f t="shared" si="123"/>
        <v>0.75866243724697435</v>
      </c>
      <c r="P109" s="9">
        <f t="shared" si="108"/>
        <v>8.1071412211879412E-2</v>
      </c>
      <c r="Q109" s="12">
        <f t="shared" si="109"/>
        <v>2.4321423663563824E-2</v>
      </c>
      <c r="R109" s="9">
        <f t="shared" si="110"/>
        <v>0.19436706250000002</v>
      </c>
      <c r="S109" s="13">
        <f t="shared" si="111"/>
        <v>0.12513140524292185</v>
      </c>
      <c r="T109" s="2">
        <f t="shared" si="112"/>
        <v>0.01</v>
      </c>
      <c r="U109" s="14">
        <f t="shared" si="113"/>
        <v>1.2513140524292186E-3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6.7413140524292189E-3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2836.1666666666665</v>
      </c>
      <c r="AX109" s="1">
        <f t="shared" si="120"/>
        <v>2489853.4289251403</v>
      </c>
    </row>
    <row r="110" spans="1:50" x14ac:dyDescent="0.15">
      <c r="C110" s="7">
        <v>5</v>
      </c>
      <c r="D110" s="7">
        <f t="shared" si="121"/>
        <v>18.2622670877419</v>
      </c>
      <c r="E110" s="10">
        <f t="shared" si="122"/>
        <v>14.641709694333301</v>
      </c>
      <c r="F110" s="7" t="s">
        <v>85</v>
      </c>
      <c r="G110" s="1">
        <v>6</v>
      </c>
      <c r="H110" s="9">
        <f t="shared" si="103"/>
        <v>18.2622670877419</v>
      </c>
      <c r="I110" s="9">
        <f t="shared" si="104"/>
        <v>291.4122670877419</v>
      </c>
      <c r="J110" s="9">
        <f t="shared" si="105"/>
        <v>0.16269429961941861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1.3254812333684285</v>
      </c>
      <c r="P110" s="9">
        <f t="shared" si="108"/>
        <v>0.21564824092155963</v>
      </c>
      <c r="Q110" s="12">
        <f t="shared" si="109"/>
        <v>6.4694472276467879E-2</v>
      </c>
      <c r="R110" s="9">
        <f t="shared" si="110"/>
        <v>0.19436706250000002</v>
      </c>
      <c r="S110" s="13">
        <f t="shared" si="111"/>
        <v>0.33284689002524731</v>
      </c>
      <c r="T110" s="2">
        <f t="shared" si="112"/>
        <v>0.01</v>
      </c>
      <c r="U110" s="14">
        <f t="shared" si="113"/>
        <v>3.3284689002524731E-3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14"/>
        <v>2.4499999999999999E-3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5"/>
        <v>7.4999999999999997E-3</v>
      </c>
      <c r="AT110" s="1">
        <f t="shared" si="116"/>
        <v>1.3278468900252471E-2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2836.1666666666665</v>
      </c>
      <c r="AX110" s="1">
        <f t="shared" si="120"/>
        <v>4904302.1976191467</v>
      </c>
    </row>
    <row r="111" spans="1:50" x14ac:dyDescent="0.15">
      <c r="C111" s="7">
        <v>6</v>
      </c>
      <c r="D111" s="7">
        <f t="shared" si="121"/>
        <v>21.223661429666699</v>
      </c>
      <c r="E111" s="10">
        <f t="shared" si="122"/>
        <v>18.2622670877419</v>
      </c>
      <c r="F111" s="7" t="s">
        <v>83</v>
      </c>
      <c r="G111" s="1">
        <v>7</v>
      </c>
      <c r="H111" s="9">
        <f t="shared" si="103"/>
        <v>21.223661429666699</v>
      </c>
      <c r="I111" s="9">
        <f t="shared" si="104"/>
        <v>294.3736614296667</v>
      </c>
      <c r="J111" s="9">
        <f t="shared" si="105"/>
        <v>0.22769371998156318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1.7577232007802024</v>
      </c>
      <c r="P111" s="9">
        <f t="shared" si="108"/>
        <v>0.40022253428354437</v>
      </c>
      <c r="Q111" s="12">
        <f t="shared" si="109"/>
        <v>0.1200667602850633</v>
      </c>
      <c r="R111" s="9">
        <f t="shared" si="110"/>
        <v>0.19436706250000002</v>
      </c>
      <c r="S111" s="13">
        <f t="shared" si="111"/>
        <v>0.61773203103824903</v>
      </c>
      <c r="T111" s="2">
        <f t="shared" si="112"/>
        <v>0.01</v>
      </c>
      <c r="U111" s="14">
        <f t="shared" si="113"/>
        <v>6.1773203103824906E-3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1.6127320310382491E-2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2836.1666666666665</v>
      </c>
      <c r="AX111" s="1">
        <f t="shared" si="120"/>
        <v>5956503.9489163468</v>
      </c>
    </row>
    <row r="112" spans="1:50" x14ac:dyDescent="0.15">
      <c r="C112" s="7">
        <v>7</v>
      </c>
      <c r="D112" s="7">
        <f t="shared" si="121"/>
        <v>22.2899690067742</v>
      </c>
      <c r="E112" s="10">
        <f t="shared" si="122"/>
        <v>21.223661429666699</v>
      </c>
      <c r="F112" s="7" t="s">
        <v>83</v>
      </c>
      <c r="G112" s="1">
        <v>8</v>
      </c>
      <c r="H112" s="9">
        <f t="shared" si="103"/>
        <v>22.2899690067742</v>
      </c>
      <c r="I112" s="9">
        <f t="shared" si="104"/>
        <v>295.43996900677416</v>
      </c>
      <c r="J112" s="9">
        <f t="shared" si="105"/>
        <v>0.25656472614776399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2.0053908748299913</v>
      </c>
      <c r="P112" s="9">
        <f t="shared" si="108"/>
        <v>0.51451256061998163</v>
      </c>
      <c r="Q112" s="12">
        <f t="shared" si="109"/>
        <v>0.15435376818599447</v>
      </c>
      <c r="R112" s="9">
        <f t="shared" si="110"/>
        <v>0.19436706250000002</v>
      </c>
      <c r="S112" s="13">
        <f t="shared" si="111"/>
        <v>0.79413541677615496</v>
      </c>
      <c r="T112" s="2">
        <f t="shared" si="112"/>
        <v>0.01</v>
      </c>
      <c r="U112" s="14">
        <f t="shared" si="113"/>
        <v>7.9413541677615489E-3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1.7891354167761549E-2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2836.1666666666665</v>
      </c>
      <c r="AX112" s="1">
        <f t="shared" si="120"/>
        <v>6608036.5306023424</v>
      </c>
    </row>
    <row r="113" spans="1:53" x14ac:dyDescent="0.15">
      <c r="C113" s="7">
        <v>8</v>
      </c>
      <c r="D113" s="7">
        <f t="shared" si="121"/>
        <v>21.334115617096799</v>
      </c>
      <c r="E113" s="10">
        <f t="shared" si="122"/>
        <v>22.2899690067742</v>
      </c>
      <c r="F113" s="7" t="s">
        <v>83</v>
      </c>
      <c r="G113" s="1">
        <v>9</v>
      </c>
      <c r="H113" s="9">
        <f t="shared" si="103"/>
        <v>21.334115617096799</v>
      </c>
      <c r="I113" s="9">
        <f t="shared" si="104"/>
        <v>294.48411561709679</v>
      </c>
      <c r="J113" s="9">
        <f t="shared" si="105"/>
        <v>0.23053611822048206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2.1387685225433435</v>
      </c>
      <c r="P113" s="9">
        <f t="shared" si="108"/>
        <v>0.49306339295929796</v>
      </c>
      <c r="Q113" s="12">
        <f t="shared" si="109"/>
        <v>0.14791901788778938</v>
      </c>
      <c r="R113" s="9">
        <f t="shared" si="110"/>
        <v>0.19436706250000002</v>
      </c>
      <c r="S113" s="13">
        <f t="shared" si="111"/>
        <v>0.76102924016660167</v>
      </c>
      <c r="T113" s="2">
        <f t="shared" si="112"/>
        <v>0.01</v>
      </c>
      <c r="U113" s="14">
        <f t="shared" si="113"/>
        <v>7.6102924016660167E-3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1.7560292401666018E-2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2836.1666666666665</v>
      </c>
      <c r="AX113" s="1">
        <f t="shared" si="120"/>
        <v>6485761.3677649219</v>
      </c>
    </row>
    <row r="114" spans="1:53" x14ac:dyDescent="0.15">
      <c r="C114" s="7">
        <v>9</v>
      </c>
      <c r="D114" s="7">
        <f t="shared" si="121"/>
        <v>18.6649194736667</v>
      </c>
      <c r="E114" s="10">
        <f t="shared" si="122"/>
        <v>21.334115617096799</v>
      </c>
      <c r="F114" s="7" t="s">
        <v>83</v>
      </c>
      <c r="G114" s="1">
        <v>10</v>
      </c>
      <c r="H114" s="9">
        <f t="shared" si="103"/>
        <v>18.6649194736667</v>
      </c>
      <c r="I114" s="9">
        <f t="shared" si="104"/>
        <v>291.81491947366669</v>
      </c>
      <c r="J114" s="9">
        <f t="shared" si="105"/>
        <v>0.17037061293529565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2.2935953379173792</v>
      </c>
      <c r="P114" s="9">
        <f t="shared" si="108"/>
        <v>0.39076124354652048</v>
      </c>
      <c r="Q114" s="12">
        <f t="shared" si="109"/>
        <v>0.11722837306395614</v>
      </c>
      <c r="R114" s="9">
        <f t="shared" si="110"/>
        <v>0.19436706250000002</v>
      </c>
      <c r="S114" s="13">
        <f t="shared" si="111"/>
        <v>0.60312879947936715</v>
      </c>
      <c r="T114" s="2">
        <f t="shared" si="112"/>
        <v>0.01</v>
      </c>
      <c r="U114" s="14">
        <f t="shared" si="113"/>
        <v>6.0312879947936717E-3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1.5981287994793671E-2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2836.1666666666665</v>
      </c>
      <c r="AX114" s="1">
        <f t="shared" si="120"/>
        <v>5902568.016118248</v>
      </c>
    </row>
    <row r="115" spans="1:53" x14ac:dyDescent="0.15">
      <c r="C115" s="7">
        <v>10</v>
      </c>
      <c r="D115" s="7">
        <f t="shared" si="121"/>
        <v>16.399008145483901</v>
      </c>
      <c r="E115" s="10">
        <f t="shared" si="122"/>
        <v>18.6649194736667</v>
      </c>
      <c r="F115" s="7" t="s">
        <v>83</v>
      </c>
      <c r="G115" s="1">
        <v>11</v>
      </c>
      <c r="H115" s="9">
        <f t="shared" si="103"/>
        <v>16.399008145483901</v>
      </c>
      <c r="I115" s="9">
        <f t="shared" si="104"/>
        <v>289.54900814548387</v>
      </c>
      <c r="J115" s="9">
        <f t="shared" si="105"/>
        <v>0.13121835600288978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1.8076923896523158</v>
      </c>
      <c r="O115" s="9">
        <f t="shared" si="123"/>
        <v>0.74303191305187632</v>
      </c>
      <c r="P115" s="9">
        <f t="shared" si="108"/>
        <v>9.7499426088349356E-2</v>
      </c>
      <c r="Q115" s="12">
        <f t="shared" si="109"/>
        <v>2.9249827826504805E-2</v>
      </c>
      <c r="R115" s="9">
        <f t="shared" si="110"/>
        <v>0.19436706250000002</v>
      </c>
      <c r="S115" s="13">
        <f t="shared" si="111"/>
        <v>0.15048757464503432</v>
      </c>
      <c r="T115" s="2">
        <f t="shared" si="112"/>
        <v>0.01</v>
      </c>
      <c r="U115" s="14">
        <f t="shared" si="113"/>
        <v>1.5048757464503433E-3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5.0000000000000001E-3</v>
      </c>
      <c r="AF115" s="2">
        <v>0.49</v>
      </c>
      <c r="AG115" s="14">
        <f t="shared" si="114"/>
        <v>2.4499999999999999E-3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1.4999999999999999E-2</v>
      </c>
      <c r="AR115" s="2">
        <v>0.5</v>
      </c>
      <c r="AS115" s="2">
        <f t="shared" si="115"/>
        <v>7.4999999999999997E-3</v>
      </c>
      <c r="AT115" s="1">
        <f t="shared" si="116"/>
        <v>1.1454875746450342E-2</v>
      </c>
      <c r="AU115" s="9">
        <f t="shared" si="117"/>
        <v>64.789020833333339</v>
      </c>
      <c r="AV115" s="1">
        <f t="shared" si="118"/>
        <v>0.3</v>
      </c>
      <c r="AW115" s="1">
        <f t="shared" si="119"/>
        <v>2836.1666666666665</v>
      </c>
      <c r="AX115" s="1">
        <f t="shared" si="120"/>
        <v>4230771.8396435399</v>
      </c>
    </row>
    <row r="116" spans="1:53" x14ac:dyDescent="0.15">
      <c r="C116" s="7">
        <v>11</v>
      </c>
      <c r="D116" s="7">
        <f t="shared" si="121"/>
        <v>13.192385076700001</v>
      </c>
      <c r="E116" s="10">
        <f t="shared" si="122"/>
        <v>16.399008145483901</v>
      </c>
      <c r="F116" s="7" t="s">
        <v>85</v>
      </c>
      <c r="G116" s="1">
        <v>12</v>
      </c>
      <c r="H116" s="9">
        <f t="shared" si="103"/>
        <v>13.192385076700001</v>
      </c>
      <c r="I116" s="9">
        <f t="shared" si="104"/>
        <v>286.3423850767</v>
      </c>
      <c r="J116" s="9">
        <f t="shared" si="105"/>
        <v>9.0042690520578755E-2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1.2934226952968604</v>
      </c>
      <c r="P116" s="9">
        <f t="shared" si="108"/>
        <v>0.11646325946490803</v>
      </c>
      <c r="Q116" s="12">
        <f t="shared" si="109"/>
        <v>3.4938977839472404E-2</v>
      </c>
      <c r="R116" s="9">
        <f t="shared" si="110"/>
        <v>0.19436706250000002</v>
      </c>
      <c r="S116" s="13">
        <f t="shared" si="111"/>
        <v>0.17975770889407974</v>
      </c>
      <c r="T116" s="2">
        <f t="shared" si="112"/>
        <v>0.01</v>
      </c>
      <c r="U116" s="14">
        <f t="shared" si="113"/>
        <v>1.7975770889407975E-3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7.2875770889407974E-3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2836.1666666666665</v>
      </c>
      <c r="AX116" s="1">
        <f t="shared" si="120"/>
        <v>2691611.5556012439</v>
      </c>
      <c r="AY116" s="1">
        <f>SUM(AX105:AX116)</f>
        <v>49524293.078576893</v>
      </c>
    </row>
    <row r="117" spans="1:53" x14ac:dyDescent="0.15">
      <c r="C117" s="7">
        <v>12</v>
      </c>
      <c r="D117" s="7">
        <f t="shared" si="121"/>
        <v>11.566875794129</v>
      </c>
      <c r="E117" s="10">
        <f t="shared" si="122"/>
        <v>13.192385076700001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9.2780078864516096</v>
      </c>
      <c r="E121" s="7"/>
      <c r="F121" s="7"/>
      <c r="G121" s="1">
        <v>1</v>
      </c>
      <c r="H121" s="9">
        <f t="shared" ref="H121:H132" si="124">E122</f>
        <v>9.2780078864516096</v>
      </c>
      <c r="I121" s="9">
        <f t="shared" ref="I121:I132" si="125">H121+273.15</f>
        <v>282.42800788645161</v>
      </c>
      <c r="J121" s="9">
        <f t="shared" ref="J121:J132" si="126">EXP(($C$15*(I121-$C$13))/($C$16*I121*$C$13))</f>
        <v>5.6204529946620077E-2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1.6001429675802738E-2</v>
      </c>
      <c r="Q121" s="12">
        <f t="shared" ref="Q121:Q132" si="130">P121*$B$123</f>
        <v>5.2804717930149039E-3</v>
      </c>
      <c r="R121" s="9">
        <f t="shared" ref="R121:R132" si="131">L121*$B$123</f>
        <v>9.3951000000000007E-2</v>
      </c>
      <c r="S121" s="13">
        <f t="shared" ref="S121:S132" si="132">Q121/R121</f>
        <v>5.6204529946620084E-2</v>
      </c>
      <c r="T121" s="2">
        <f t="shared" ref="T121:T132" si="133">$B$122/100</f>
        <v>0.01</v>
      </c>
      <c r="U121" s="14">
        <f t="shared" ref="U121:U132" si="134">S121*T121</f>
        <v>5.6204529946620081E-4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6.0520452994662008E-3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750</v>
      </c>
      <c r="AX121" s="1">
        <f t="shared" ref="AX121:AX132" si="141">AW121*10000*AV121*0.67*AU121*AT121</f>
        <v>285719.34323489986</v>
      </c>
      <c r="AZ121" s="1">
        <f t="shared" ref="AZ121:AZ132" si="142">$E$9/12</f>
        <v>333.33333333333331</v>
      </c>
      <c r="BA121" s="1">
        <f t="shared" ref="BA121:BA132" si="143">AZ121*10000*AV121*0.67*AU121*AT121</f>
        <v>126986.37477106662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7.9157369899032304</v>
      </c>
      <c r="E122" s="10">
        <f t="shared" ref="E122:E133" si="145">D121</f>
        <v>9.2780078864516096</v>
      </c>
      <c r="F122" s="7" t="s">
        <v>83</v>
      </c>
      <c r="G122" s="1">
        <v>2</v>
      </c>
      <c r="H122" s="9">
        <f t="shared" si="124"/>
        <v>7.9157369899032304</v>
      </c>
      <c r="I122" s="9">
        <f t="shared" si="125"/>
        <v>281.0657369899032</v>
      </c>
      <c r="J122" s="9">
        <f t="shared" si="126"/>
        <v>4.7555731209458219E-2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0.55339857032419726</v>
      </c>
      <c r="P122" s="9">
        <f t="shared" si="129"/>
        <v>2.6317273662035987E-2</v>
      </c>
      <c r="Q122" s="12">
        <f t="shared" si="130"/>
        <v>8.6847003084718766E-3</v>
      </c>
      <c r="R122" s="9">
        <f t="shared" si="131"/>
        <v>9.3951000000000007E-2</v>
      </c>
      <c r="S122" s="13">
        <f t="shared" si="132"/>
        <v>9.2438614900021032E-2</v>
      </c>
      <c r="T122" s="2">
        <f t="shared" si="133"/>
        <v>0.01</v>
      </c>
      <c r="U122" s="14">
        <f t="shared" si="134"/>
        <v>9.243861490002103E-4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6.41438614900021E-3</v>
      </c>
      <c r="AU122" s="9">
        <f t="shared" si="138"/>
        <v>28.47</v>
      </c>
      <c r="AV122" s="1">
        <f t="shared" si="139"/>
        <v>0.33</v>
      </c>
      <c r="AW122" s="1">
        <f t="shared" si="140"/>
        <v>750</v>
      </c>
      <c r="AX122" s="1">
        <f t="shared" si="141"/>
        <v>302825.59152507118</v>
      </c>
      <c r="AZ122" s="1">
        <f t="shared" si="142"/>
        <v>333.33333333333331</v>
      </c>
      <c r="BA122" s="1">
        <f t="shared" si="143"/>
        <v>134589.15178892051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8.4864014246428603</v>
      </c>
      <c r="E123" s="10">
        <f t="shared" si="145"/>
        <v>7.9157369899032304</v>
      </c>
      <c r="F123" s="7" t="s">
        <v>83</v>
      </c>
      <c r="G123" s="1">
        <v>3</v>
      </c>
      <c r="H123" s="9">
        <f t="shared" si="124"/>
        <v>8.4864014246428603</v>
      </c>
      <c r="I123" s="9">
        <f t="shared" si="125"/>
        <v>281.63640142464283</v>
      </c>
      <c r="J123" s="9">
        <f t="shared" si="126"/>
        <v>5.1013805575055284E-2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0.81178129666216126</v>
      </c>
      <c r="P123" s="9">
        <f t="shared" si="129"/>
        <v>4.1412053237389772E-2</v>
      </c>
      <c r="Q123" s="12">
        <f t="shared" si="130"/>
        <v>1.3665977568338625E-2</v>
      </c>
      <c r="R123" s="9">
        <f t="shared" si="131"/>
        <v>9.3951000000000007E-2</v>
      </c>
      <c r="S123" s="13">
        <f t="shared" si="132"/>
        <v>0.14545856423389453</v>
      </c>
      <c r="T123" s="2">
        <f t="shared" si="133"/>
        <v>0.01</v>
      </c>
      <c r="U123" s="14">
        <f t="shared" si="134"/>
        <v>1.4545856423389453E-3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6.9445856423389456E-3</v>
      </c>
      <c r="AU123" s="9">
        <f t="shared" si="138"/>
        <v>28.47</v>
      </c>
      <c r="AV123" s="1">
        <f t="shared" si="139"/>
        <v>0.33</v>
      </c>
      <c r="AW123" s="1">
        <f t="shared" si="140"/>
        <v>750</v>
      </c>
      <c r="AX123" s="1">
        <f t="shared" si="141"/>
        <v>327856.50975590158</v>
      </c>
      <c r="AZ123" s="1">
        <f t="shared" si="142"/>
        <v>333.33333333333331</v>
      </c>
      <c r="BA123" s="1">
        <f t="shared" si="143"/>
        <v>145714.00433595627</v>
      </c>
    </row>
    <row r="124" spans="1:53" x14ac:dyDescent="0.15">
      <c r="C124" s="7">
        <v>3</v>
      </c>
      <c r="D124" s="7">
        <f t="shared" si="144"/>
        <v>11.9119376803226</v>
      </c>
      <c r="E124" s="10">
        <f t="shared" si="145"/>
        <v>8.4864014246428603</v>
      </c>
      <c r="F124" s="7" t="s">
        <v>83</v>
      </c>
      <c r="G124" s="1">
        <v>4</v>
      </c>
      <c r="H124" s="9">
        <f t="shared" si="124"/>
        <v>11.9119376803226</v>
      </c>
      <c r="I124" s="9">
        <f t="shared" si="125"/>
        <v>285.06193768032256</v>
      </c>
      <c r="J124" s="9">
        <f t="shared" si="126"/>
        <v>7.7288405452248174E-2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1.0550692434247715</v>
      </c>
      <c r="P124" s="9">
        <f t="shared" si="129"/>
        <v>8.1544619466010465E-2</v>
      </c>
      <c r="Q124" s="12">
        <f t="shared" si="130"/>
        <v>2.6909724423783456E-2</v>
      </c>
      <c r="R124" s="9">
        <f t="shared" si="131"/>
        <v>9.3951000000000007E-2</v>
      </c>
      <c r="S124" s="13">
        <f t="shared" si="132"/>
        <v>0.2864229696733771</v>
      </c>
      <c r="T124" s="2">
        <f t="shared" si="133"/>
        <v>0.01</v>
      </c>
      <c r="U124" s="14">
        <f t="shared" si="134"/>
        <v>2.8642296967337712E-3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8.3542296967337726E-3</v>
      </c>
      <c r="AU124" s="9">
        <f t="shared" si="138"/>
        <v>28.47</v>
      </c>
      <c r="AV124" s="1">
        <f t="shared" si="139"/>
        <v>0.33</v>
      </c>
      <c r="AW124" s="1">
        <f t="shared" si="140"/>
        <v>750</v>
      </c>
      <c r="AX124" s="1">
        <f t="shared" si="141"/>
        <v>394406.33770451194</v>
      </c>
      <c r="AZ124" s="1">
        <f t="shared" si="142"/>
        <v>333.33333333333331</v>
      </c>
      <c r="BA124" s="1">
        <f t="shared" si="143"/>
        <v>175291.70564644973</v>
      </c>
    </row>
    <row r="125" spans="1:53" x14ac:dyDescent="0.15">
      <c r="C125" s="7">
        <v>4</v>
      </c>
      <c r="D125" s="7">
        <f t="shared" si="144"/>
        <v>14.641709694333301</v>
      </c>
      <c r="E125" s="10">
        <f t="shared" si="145"/>
        <v>11.9119376803226</v>
      </c>
      <c r="F125" s="7" t="s">
        <v>83</v>
      </c>
      <c r="G125" s="1">
        <v>5</v>
      </c>
      <c r="H125" s="9">
        <f t="shared" si="124"/>
        <v>14.641709694333301</v>
      </c>
      <c r="I125" s="9">
        <f t="shared" si="125"/>
        <v>287.79170969433329</v>
      </c>
      <c r="J125" s="9">
        <f t="shared" si="126"/>
        <v>0.10686098089430977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0.92484839276082298</v>
      </c>
      <c r="O125" s="9">
        <f t="shared" si="146"/>
        <v>0.33337623119793791</v>
      </c>
      <c r="P125" s="9">
        <f t="shared" si="129"/>
        <v>3.5624911072659839E-2</v>
      </c>
      <c r="Q125" s="12">
        <f t="shared" si="130"/>
        <v>1.1756220653977746E-2</v>
      </c>
      <c r="R125" s="9">
        <f t="shared" si="131"/>
        <v>9.3951000000000007E-2</v>
      </c>
      <c r="S125" s="13">
        <f t="shared" si="132"/>
        <v>0.12513140524292179</v>
      </c>
      <c r="T125" s="2">
        <f t="shared" si="133"/>
        <v>0.01</v>
      </c>
      <c r="U125" s="14">
        <f t="shared" si="134"/>
        <v>1.251314052429218E-3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6.7413140524292181E-3</v>
      </c>
      <c r="AU125" s="9">
        <f t="shared" si="138"/>
        <v>28.47</v>
      </c>
      <c r="AV125" s="1">
        <f t="shared" si="139"/>
        <v>0.33</v>
      </c>
      <c r="AW125" s="1">
        <f t="shared" si="140"/>
        <v>750</v>
      </c>
      <c r="AX125" s="1">
        <f t="shared" si="141"/>
        <v>318259.98126123816</v>
      </c>
      <c r="AZ125" s="1">
        <f t="shared" si="142"/>
        <v>333.33333333333331</v>
      </c>
      <c r="BA125" s="1">
        <f t="shared" si="143"/>
        <v>141448.88056055031</v>
      </c>
    </row>
    <row r="126" spans="1:53" x14ac:dyDescent="0.15">
      <c r="C126" s="7">
        <v>5</v>
      </c>
      <c r="D126" s="7">
        <f t="shared" si="144"/>
        <v>18.2622670877419</v>
      </c>
      <c r="E126" s="10">
        <f t="shared" si="145"/>
        <v>14.641709694333301</v>
      </c>
      <c r="F126" s="7" t="s">
        <v>85</v>
      </c>
      <c r="G126" s="1">
        <v>6</v>
      </c>
      <c r="H126" s="9">
        <f t="shared" si="124"/>
        <v>18.2622670877419</v>
      </c>
      <c r="I126" s="9">
        <f t="shared" si="125"/>
        <v>291.4122670877419</v>
      </c>
      <c r="J126" s="9">
        <f t="shared" si="126"/>
        <v>0.16269429961941861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0.58245132012527812</v>
      </c>
      <c r="P126" s="9">
        <f t="shared" si="129"/>
        <v>9.4761509590187906E-2</v>
      </c>
      <c r="Q126" s="12">
        <f t="shared" si="130"/>
        <v>3.1271298164762013E-2</v>
      </c>
      <c r="R126" s="9">
        <f t="shared" si="131"/>
        <v>9.3951000000000007E-2</v>
      </c>
      <c r="S126" s="13">
        <f t="shared" si="132"/>
        <v>0.33284689002524731</v>
      </c>
      <c r="T126" s="2">
        <f t="shared" si="133"/>
        <v>0.01</v>
      </c>
      <c r="U126" s="14">
        <f t="shared" si="134"/>
        <v>3.3284689002524731E-3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5.0000000000000001E-3</v>
      </c>
      <c r="AF126" s="2">
        <v>0.49</v>
      </c>
      <c r="AG126" s="14">
        <f t="shared" si="135"/>
        <v>2.4499999999999999E-3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6"/>
        <v>7.4999999999999997E-3</v>
      </c>
      <c r="AT126" s="1">
        <f t="shared" si="137"/>
        <v>1.3278468900252471E-2</v>
      </c>
      <c r="AU126" s="9">
        <f t="shared" si="138"/>
        <v>28.47</v>
      </c>
      <c r="AV126" s="1">
        <f t="shared" si="139"/>
        <v>0.33</v>
      </c>
      <c r="AW126" s="1">
        <f t="shared" si="140"/>
        <v>750</v>
      </c>
      <c r="AX126" s="1">
        <f t="shared" si="141"/>
        <v>626881.52940292901</v>
      </c>
      <c r="AZ126" s="1">
        <f t="shared" si="142"/>
        <v>333.33333333333331</v>
      </c>
      <c r="BA126" s="1">
        <f t="shared" si="143"/>
        <v>278614.01306796848</v>
      </c>
    </row>
    <row r="127" spans="1:53" x14ac:dyDescent="0.15">
      <c r="C127" s="7">
        <v>6</v>
      </c>
      <c r="D127" s="7">
        <f t="shared" si="144"/>
        <v>21.223661429666699</v>
      </c>
      <c r="E127" s="10">
        <f t="shared" si="145"/>
        <v>18.2622670877419</v>
      </c>
      <c r="F127" s="7" t="s">
        <v>83</v>
      </c>
      <c r="G127" s="1">
        <v>7</v>
      </c>
      <c r="H127" s="9">
        <f t="shared" si="124"/>
        <v>21.223661429666699</v>
      </c>
      <c r="I127" s="9">
        <f t="shared" si="125"/>
        <v>294.3736614296667</v>
      </c>
      <c r="J127" s="9">
        <f t="shared" si="126"/>
        <v>0.22769371998156318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0.77238981053509015</v>
      </c>
      <c r="P127" s="9">
        <f t="shared" si="129"/>
        <v>0.17586830923658944</v>
      </c>
      <c r="Q127" s="12">
        <f t="shared" si="130"/>
        <v>5.803654204807452E-2</v>
      </c>
      <c r="R127" s="9">
        <f t="shared" si="131"/>
        <v>9.3951000000000007E-2</v>
      </c>
      <c r="S127" s="13">
        <f t="shared" si="132"/>
        <v>0.61773203103824881</v>
      </c>
      <c r="T127" s="2">
        <f t="shared" si="133"/>
        <v>0.01</v>
      </c>
      <c r="U127" s="14">
        <f t="shared" si="134"/>
        <v>6.177320310382488E-3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1.6127320310382488E-2</v>
      </c>
      <c r="AU127" s="9">
        <f t="shared" si="138"/>
        <v>28.47</v>
      </c>
      <c r="AV127" s="1">
        <f t="shared" si="139"/>
        <v>0.33</v>
      </c>
      <c r="AW127" s="1">
        <f t="shared" si="140"/>
        <v>750</v>
      </c>
      <c r="AX127" s="1">
        <f t="shared" si="141"/>
        <v>761376.87991657446</v>
      </c>
      <c r="AZ127" s="1">
        <f t="shared" si="142"/>
        <v>333.33333333333331</v>
      </c>
      <c r="BA127" s="1">
        <f t="shared" si="143"/>
        <v>338389.72440736642</v>
      </c>
    </row>
    <row r="128" spans="1:53" x14ac:dyDescent="0.15">
      <c r="C128" s="7">
        <v>7</v>
      </c>
      <c r="D128" s="7">
        <f t="shared" si="144"/>
        <v>22.2899690067742</v>
      </c>
      <c r="E128" s="10">
        <f t="shared" si="145"/>
        <v>21.223661429666699</v>
      </c>
      <c r="F128" s="7" t="s">
        <v>83</v>
      </c>
      <c r="G128" s="1">
        <v>8</v>
      </c>
      <c r="H128" s="9">
        <f t="shared" si="124"/>
        <v>22.2899690067742</v>
      </c>
      <c r="I128" s="9">
        <f t="shared" si="125"/>
        <v>295.43996900677416</v>
      </c>
      <c r="J128" s="9">
        <f t="shared" si="126"/>
        <v>0.25656472614776399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0.88122150129850063</v>
      </c>
      <c r="P128" s="9">
        <f t="shared" si="129"/>
        <v>0.22609035315617126</v>
      </c>
      <c r="Q128" s="12">
        <f t="shared" si="130"/>
        <v>7.4609816541536519E-2</v>
      </c>
      <c r="R128" s="9">
        <f t="shared" si="131"/>
        <v>9.3951000000000007E-2</v>
      </c>
      <c r="S128" s="13">
        <f t="shared" si="132"/>
        <v>0.79413541677615473</v>
      </c>
      <c r="T128" s="2">
        <f t="shared" si="133"/>
        <v>0.01</v>
      </c>
      <c r="U128" s="14">
        <f t="shared" si="134"/>
        <v>7.9413541677615471E-3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1.7891354167761546E-2</v>
      </c>
      <c r="AU128" s="9">
        <f t="shared" si="138"/>
        <v>28.47</v>
      </c>
      <c r="AV128" s="1">
        <f t="shared" si="139"/>
        <v>0.33</v>
      </c>
      <c r="AW128" s="1">
        <f t="shared" si="140"/>
        <v>750</v>
      </c>
      <c r="AX128" s="1">
        <f t="shared" si="141"/>
        <v>844657.58424622088</v>
      </c>
      <c r="AZ128" s="1">
        <f t="shared" si="142"/>
        <v>333.33333333333331</v>
      </c>
      <c r="BA128" s="1">
        <f t="shared" si="143"/>
        <v>375403.37077609816</v>
      </c>
    </row>
    <row r="129" spans="1:54" x14ac:dyDescent="0.15">
      <c r="C129" s="7">
        <v>8</v>
      </c>
      <c r="D129" s="7">
        <f t="shared" si="144"/>
        <v>21.334115617096799</v>
      </c>
      <c r="E129" s="10">
        <f t="shared" si="145"/>
        <v>22.2899690067742</v>
      </c>
      <c r="F129" s="7" t="s">
        <v>83</v>
      </c>
      <c r="G129" s="1">
        <v>9</v>
      </c>
      <c r="H129" s="9">
        <f t="shared" si="124"/>
        <v>21.334115617096799</v>
      </c>
      <c r="I129" s="9">
        <f t="shared" si="125"/>
        <v>294.48411561709679</v>
      </c>
      <c r="J129" s="9">
        <f t="shared" si="126"/>
        <v>0.23053611822048206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0.93983114814232938</v>
      </c>
      <c r="P129" s="9">
        <f t="shared" si="129"/>
        <v>0.21666502467543144</v>
      </c>
      <c r="Q129" s="12">
        <f t="shared" si="130"/>
        <v>7.149945814289238E-2</v>
      </c>
      <c r="R129" s="9">
        <f t="shared" si="131"/>
        <v>9.3951000000000007E-2</v>
      </c>
      <c r="S129" s="13">
        <f t="shared" si="132"/>
        <v>0.76102924016660145</v>
      </c>
      <c r="T129" s="2">
        <f t="shared" si="133"/>
        <v>0.01</v>
      </c>
      <c r="U129" s="14">
        <f t="shared" si="134"/>
        <v>7.610292401666015E-3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1.7560292401666015E-2</v>
      </c>
      <c r="AU129" s="9">
        <f t="shared" si="138"/>
        <v>28.47</v>
      </c>
      <c r="AV129" s="1">
        <f t="shared" si="139"/>
        <v>0.33</v>
      </c>
      <c r="AW129" s="1">
        <f t="shared" si="140"/>
        <v>750</v>
      </c>
      <c r="AX129" s="1">
        <f t="shared" si="141"/>
        <v>829028.03329303418</v>
      </c>
      <c r="AZ129" s="1">
        <f t="shared" si="142"/>
        <v>333.33333333333331</v>
      </c>
      <c r="BA129" s="1">
        <f t="shared" si="143"/>
        <v>368456.90368579299</v>
      </c>
    </row>
    <row r="130" spans="1:54" x14ac:dyDescent="0.15">
      <c r="C130" s="7">
        <v>9</v>
      </c>
      <c r="D130" s="7">
        <f t="shared" si="144"/>
        <v>18.6649194736667</v>
      </c>
      <c r="E130" s="10">
        <f t="shared" si="145"/>
        <v>21.334115617096799</v>
      </c>
      <c r="F130" s="7" t="s">
        <v>83</v>
      </c>
      <c r="G130" s="1">
        <v>10</v>
      </c>
      <c r="H130" s="9">
        <f t="shared" si="124"/>
        <v>18.6649194736667</v>
      </c>
      <c r="I130" s="9">
        <f t="shared" si="125"/>
        <v>291.81491947366669</v>
      </c>
      <c r="J130" s="9">
        <f t="shared" si="126"/>
        <v>0.17037061293529565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1.007866123466898</v>
      </c>
      <c r="P130" s="9">
        <f t="shared" si="129"/>
        <v>0.17171076921177578</v>
      </c>
      <c r="Q130" s="12">
        <f t="shared" si="130"/>
        <v>5.6664553839886007E-2</v>
      </c>
      <c r="R130" s="9">
        <f t="shared" si="131"/>
        <v>9.3951000000000007E-2</v>
      </c>
      <c r="S130" s="13">
        <f t="shared" si="132"/>
        <v>0.60312879947936693</v>
      </c>
      <c r="T130" s="2">
        <f t="shared" si="133"/>
        <v>0.01</v>
      </c>
      <c r="U130" s="14">
        <f t="shared" si="134"/>
        <v>6.0312879947936691E-3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1.5981287994793668E-2</v>
      </c>
      <c r="AU130" s="9">
        <f t="shared" si="138"/>
        <v>28.47</v>
      </c>
      <c r="AV130" s="1">
        <f t="shared" si="139"/>
        <v>0.33</v>
      </c>
      <c r="AW130" s="1">
        <f t="shared" si="140"/>
        <v>750</v>
      </c>
      <c r="AX130" s="1">
        <f t="shared" si="141"/>
        <v>754482.63917042711</v>
      </c>
      <c r="AZ130" s="1">
        <f t="shared" si="142"/>
        <v>333.33333333333331</v>
      </c>
      <c r="BA130" s="1">
        <f t="shared" si="143"/>
        <v>335325.6174090787</v>
      </c>
    </row>
    <row r="131" spans="1:54" x14ac:dyDescent="0.15">
      <c r="C131" s="7">
        <v>10</v>
      </c>
      <c r="D131" s="7">
        <f t="shared" si="144"/>
        <v>16.399008145483901</v>
      </c>
      <c r="E131" s="10">
        <f t="shared" si="145"/>
        <v>18.6649194736667</v>
      </c>
      <c r="F131" s="7" t="s">
        <v>83</v>
      </c>
      <c r="G131" s="1">
        <v>11</v>
      </c>
      <c r="H131" s="9">
        <f t="shared" si="124"/>
        <v>16.399008145483901</v>
      </c>
      <c r="I131" s="9">
        <f t="shared" si="125"/>
        <v>289.54900814548387</v>
      </c>
      <c r="J131" s="9">
        <f t="shared" si="126"/>
        <v>0.13121835600288978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0.79434758654236615</v>
      </c>
      <c r="O131" s="9">
        <f t="shared" si="146"/>
        <v>0.32650776771275591</v>
      </c>
      <c r="P131" s="9">
        <f t="shared" si="129"/>
        <v>4.2843812501441245E-2</v>
      </c>
      <c r="Q131" s="12">
        <f t="shared" si="130"/>
        <v>1.4138458125475612E-2</v>
      </c>
      <c r="R131" s="9">
        <f t="shared" si="131"/>
        <v>9.3951000000000007E-2</v>
      </c>
      <c r="S131" s="13">
        <f t="shared" si="132"/>
        <v>0.15048757464503423</v>
      </c>
      <c r="T131" s="2">
        <f t="shared" si="133"/>
        <v>0.01</v>
      </c>
      <c r="U131" s="14">
        <f t="shared" si="134"/>
        <v>1.5048757464503424E-3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5.0000000000000001E-3</v>
      </c>
      <c r="AF131" s="2">
        <v>0.49</v>
      </c>
      <c r="AG131" s="14">
        <f t="shared" si="135"/>
        <v>2.4499999999999999E-3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1.4999999999999999E-2</v>
      </c>
      <c r="AR131" s="2">
        <v>0.5</v>
      </c>
      <c r="AS131" s="2">
        <f t="shared" si="136"/>
        <v>7.4999999999999997E-3</v>
      </c>
      <c r="AT131" s="1">
        <f t="shared" si="137"/>
        <v>1.1454875746450342E-2</v>
      </c>
      <c r="AU131" s="9">
        <f t="shared" si="138"/>
        <v>28.47</v>
      </c>
      <c r="AV131" s="1">
        <f t="shared" si="139"/>
        <v>0.33</v>
      </c>
      <c r="AW131" s="1">
        <f t="shared" si="140"/>
        <v>750</v>
      </c>
      <c r="AX131" s="1">
        <f t="shared" si="141"/>
        <v>540789.00820551498</v>
      </c>
      <c r="AZ131" s="1">
        <f t="shared" si="142"/>
        <v>333.33333333333331</v>
      </c>
      <c r="BA131" s="1">
        <f t="shared" si="143"/>
        <v>240350.67031356221</v>
      </c>
    </row>
    <row r="132" spans="1:54" x14ac:dyDescent="0.15">
      <c r="C132" s="7">
        <v>11</v>
      </c>
      <c r="D132" s="7">
        <f t="shared" si="144"/>
        <v>13.192385076700001</v>
      </c>
      <c r="E132" s="10">
        <f t="shared" si="145"/>
        <v>16.399008145483901</v>
      </c>
      <c r="F132" s="7" t="s">
        <v>85</v>
      </c>
      <c r="G132" s="1">
        <v>12</v>
      </c>
      <c r="H132" s="9">
        <f t="shared" si="124"/>
        <v>13.192385076700001</v>
      </c>
      <c r="I132" s="9">
        <f t="shared" si="125"/>
        <v>286.3423850767</v>
      </c>
      <c r="J132" s="9">
        <f t="shared" si="126"/>
        <v>9.0042690520578755E-2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0.56836395521131466</v>
      </c>
      <c r="P132" s="9">
        <f t="shared" si="129"/>
        <v>5.1177019722144494E-2</v>
      </c>
      <c r="Q132" s="12">
        <f t="shared" si="130"/>
        <v>1.6888416508307684E-2</v>
      </c>
      <c r="R132" s="9">
        <f t="shared" si="131"/>
        <v>9.3951000000000007E-2</v>
      </c>
      <c r="S132" s="13">
        <f t="shared" si="132"/>
        <v>0.17975770889407972</v>
      </c>
      <c r="T132" s="2">
        <f t="shared" si="133"/>
        <v>0.01</v>
      </c>
      <c r="U132" s="14">
        <f t="shared" si="134"/>
        <v>1.7975770889407973E-3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7.2875770889407974E-3</v>
      </c>
      <c r="AU132" s="9">
        <f t="shared" si="138"/>
        <v>28.47</v>
      </c>
      <c r="AV132" s="1">
        <f t="shared" si="139"/>
        <v>0.33</v>
      </c>
      <c r="AW132" s="1">
        <f t="shared" si="140"/>
        <v>750</v>
      </c>
      <c r="AX132" s="1">
        <f t="shared" si="141"/>
        <v>344049.26542924612</v>
      </c>
      <c r="AY132" s="1">
        <f>SUM(AX121:AX132)</f>
        <v>6330332.7031455701</v>
      </c>
      <c r="AZ132" s="1">
        <f t="shared" si="142"/>
        <v>333.33333333333331</v>
      </c>
      <c r="BA132" s="1">
        <f t="shared" si="143"/>
        <v>152910.78463522051</v>
      </c>
      <c r="BB132" s="1">
        <f>SUM(BA121:BA132)</f>
        <v>2813481.2013980313</v>
      </c>
    </row>
    <row r="133" spans="1:54" x14ac:dyDescent="0.15">
      <c r="C133" s="7">
        <v>12</v>
      </c>
      <c r="D133" s="7">
        <f t="shared" si="144"/>
        <v>11.566875794129</v>
      </c>
      <c r="E133" s="10">
        <f t="shared" si="145"/>
        <v>13.192385076700001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9.2780078864516096</v>
      </c>
      <c r="E136" s="7"/>
      <c r="F136" s="7"/>
      <c r="G136" s="1">
        <v>1</v>
      </c>
      <c r="H136" s="9">
        <f t="shared" ref="H136:H147" si="147">E137</f>
        <v>9.2780078864516096</v>
      </c>
      <c r="I136" s="9">
        <f t="shared" ref="I136:I147" si="148">H136+273.15</f>
        <v>282.42800788645161</v>
      </c>
      <c r="J136" s="9">
        <f t="shared" ref="J136:J147" si="149">EXP(($C$15*(I136-$C$13))/($C$16*I136*$C$13))</f>
        <v>5.6204529946620077E-2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4.2661931363211253E-2</v>
      </c>
      <c r="Q136" s="12">
        <f t="shared" ref="Q136:Q147" si="153">P136*$B$138</f>
        <v>1.1092102154434926E-2</v>
      </c>
      <c r="R136" s="9">
        <f t="shared" ref="R136:R147" si="154">L136*$B$138</f>
        <v>0.19735245833333334</v>
      </c>
      <c r="S136" s="13">
        <f t="shared" ref="S136:S147" si="155">Q136/R136</f>
        <v>5.6204529946620084E-2</v>
      </c>
      <c r="T136" s="2">
        <f t="shared" ref="T136:T147" si="156">$B$137/100</f>
        <v>0.01</v>
      </c>
      <c r="U136" s="14">
        <f t="shared" ref="U136:U147" si="157">S136*T136</f>
        <v>5.6204529946620081E-4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6.0520452994662008E-3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7.9157369899032304</v>
      </c>
      <c r="E137" s="10">
        <f t="shared" ref="E137:E148" si="166">D136</f>
        <v>9.2780078864516096</v>
      </c>
      <c r="F137" s="7" t="s">
        <v>83</v>
      </c>
      <c r="G137" s="1">
        <v>2</v>
      </c>
      <c r="H137" s="9">
        <f t="shared" si="147"/>
        <v>7.9157369899032304</v>
      </c>
      <c r="I137" s="9">
        <f t="shared" si="148"/>
        <v>281.0657369899032</v>
      </c>
      <c r="J137" s="9">
        <f t="shared" si="149"/>
        <v>4.7555731209458219E-2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1.4754339019701221</v>
      </c>
      <c r="P137" s="9">
        <f t="shared" si="152"/>
        <v>7.016533805941326E-2</v>
      </c>
      <c r="Q137" s="12">
        <f t="shared" si="153"/>
        <v>1.8242987895447448E-2</v>
      </c>
      <c r="R137" s="9">
        <f t="shared" si="154"/>
        <v>0.19735245833333334</v>
      </c>
      <c r="S137" s="13">
        <f t="shared" si="155"/>
        <v>9.2438614900021032E-2</v>
      </c>
      <c r="T137" s="2">
        <f t="shared" si="156"/>
        <v>0.01</v>
      </c>
      <c r="U137" s="14">
        <f t="shared" si="157"/>
        <v>9.243861490002103E-4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6.41438614900021E-3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8.4864014246428603</v>
      </c>
      <c r="E138" s="10">
        <f t="shared" si="166"/>
        <v>7.9157369899032304</v>
      </c>
      <c r="F138" s="7" t="s">
        <v>83</v>
      </c>
      <c r="G138" s="1">
        <v>3</v>
      </c>
      <c r="H138" s="9">
        <f t="shared" si="147"/>
        <v>8.4864014246428603</v>
      </c>
      <c r="I138" s="9">
        <f t="shared" si="148"/>
        <v>281.63640142464283</v>
      </c>
      <c r="J138" s="9">
        <f t="shared" si="149"/>
        <v>5.1013805575055284E-2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2.1643164805773756</v>
      </c>
      <c r="P138" s="9">
        <f t="shared" si="152"/>
        <v>0.11041002014306216</v>
      </c>
      <c r="Q138" s="12">
        <f t="shared" si="153"/>
        <v>2.8706605237196162E-2</v>
      </c>
      <c r="R138" s="9">
        <f t="shared" si="154"/>
        <v>0.19735245833333334</v>
      </c>
      <c r="S138" s="13">
        <f t="shared" si="155"/>
        <v>0.14545856423389453</v>
      </c>
      <c r="T138" s="2">
        <f t="shared" si="156"/>
        <v>0.01</v>
      </c>
      <c r="U138" s="14">
        <f t="shared" si="157"/>
        <v>1.4545856423389453E-3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6.9445856423389456E-3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11.9119376803226</v>
      </c>
      <c r="E139" s="10">
        <f t="shared" si="166"/>
        <v>8.4864014246428603</v>
      </c>
      <c r="F139" s="7" t="s">
        <v>83</v>
      </c>
      <c r="G139" s="1">
        <v>4</v>
      </c>
      <c r="H139" s="9">
        <f t="shared" si="147"/>
        <v>11.9119376803226</v>
      </c>
      <c r="I139" s="9">
        <f t="shared" si="148"/>
        <v>285.06193768032256</v>
      </c>
      <c r="J139" s="9">
        <f t="shared" si="149"/>
        <v>7.7288405452248174E-2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2.8129543771009802</v>
      </c>
      <c r="P139" s="9">
        <f t="shared" si="152"/>
        <v>0.21740875841605675</v>
      </c>
      <c r="Q139" s="12">
        <f t="shared" si="153"/>
        <v>5.652627718817476E-2</v>
      </c>
      <c r="R139" s="9">
        <f t="shared" si="154"/>
        <v>0.19735245833333334</v>
      </c>
      <c r="S139" s="13">
        <f t="shared" si="155"/>
        <v>0.28642296967337716</v>
      </c>
      <c r="T139" s="2">
        <f t="shared" si="156"/>
        <v>0.01</v>
      </c>
      <c r="U139" s="14">
        <f t="shared" si="157"/>
        <v>2.8642296967337716E-3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8.3542296967337726E-3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14.641709694333301</v>
      </c>
      <c r="E140" s="10">
        <f t="shared" si="166"/>
        <v>11.9119376803226</v>
      </c>
      <c r="F140" s="7" t="s">
        <v>83</v>
      </c>
      <c r="G140" s="1">
        <v>5</v>
      </c>
      <c r="H140" s="9">
        <f t="shared" si="147"/>
        <v>14.641709694333301</v>
      </c>
      <c r="I140" s="9">
        <f t="shared" si="148"/>
        <v>287.79170969433329</v>
      </c>
      <c r="J140" s="9">
        <f t="shared" si="149"/>
        <v>0.10686098089430977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3.3545935353515901</v>
      </c>
      <c r="P140" s="9">
        <f t="shared" si="152"/>
        <v>0.35847515568938138</v>
      </c>
      <c r="Q140" s="12">
        <f t="shared" si="153"/>
        <v>9.3203540479239164E-2</v>
      </c>
      <c r="R140" s="9">
        <f t="shared" si="154"/>
        <v>0.19735245833333334</v>
      </c>
      <c r="S140" s="13">
        <f t="shared" si="155"/>
        <v>0.47226946786655177</v>
      </c>
      <c r="T140" s="2">
        <f t="shared" si="156"/>
        <v>0.01</v>
      </c>
      <c r="U140" s="14">
        <f t="shared" si="157"/>
        <v>4.7226946786655183E-3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1.0212694678665517E-2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18.2622670877419</v>
      </c>
      <c r="E141" s="10">
        <f t="shared" si="166"/>
        <v>14.641709694333301</v>
      </c>
      <c r="F141" s="7" t="s">
        <v>85</v>
      </c>
      <c r="G141" s="1">
        <v>6</v>
      </c>
      <c r="H141" s="9">
        <f t="shared" si="147"/>
        <v>18.2622670877419</v>
      </c>
      <c r="I141" s="9">
        <f t="shared" si="148"/>
        <v>291.4122670877419</v>
      </c>
      <c r="J141" s="9">
        <f t="shared" si="149"/>
        <v>0.16269429961941861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3.7551662963288757</v>
      </c>
      <c r="P141" s="9">
        <f t="shared" si="152"/>
        <v>0.61094415053567264</v>
      </c>
      <c r="Q141" s="12">
        <f t="shared" si="153"/>
        <v>0.15884547913927488</v>
      </c>
      <c r="R141" s="9">
        <f t="shared" si="154"/>
        <v>0.19735245833333334</v>
      </c>
      <c r="S141" s="13">
        <f t="shared" si="155"/>
        <v>0.80488219138867179</v>
      </c>
      <c r="T141" s="2">
        <f t="shared" si="156"/>
        <v>0.01</v>
      </c>
      <c r="U141" s="14">
        <f t="shared" si="157"/>
        <v>8.0488219138867174E-3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5.0000000000000001E-3</v>
      </c>
      <c r="AF141" s="2">
        <v>0.49</v>
      </c>
      <c r="AG141" s="14">
        <f t="shared" si="158"/>
        <v>2.4499999999999999E-3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9"/>
        <v>7.4999999999999997E-3</v>
      </c>
      <c r="AT141" s="1">
        <f t="shared" si="160"/>
        <v>1.7998821913886718E-2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21.223661429666699</v>
      </c>
      <c r="E142" s="10">
        <f t="shared" si="166"/>
        <v>18.2622670877419</v>
      </c>
      <c r="F142" s="7" t="s">
        <v>83</v>
      </c>
      <c r="G142" s="1">
        <v>7</v>
      </c>
      <c r="H142" s="9">
        <f t="shared" si="147"/>
        <v>21.223661429666699</v>
      </c>
      <c r="I142" s="9">
        <f t="shared" si="148"/>
        <v>294.3736614296667</v>
      </c>
      <c r="J142" s="9">
        <f t="shared" si="149"/>
        <v>0.22769371998156318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3.9032700624598693</v>
      </c>
      <c r="P142" s="9">
        <f t="shared" si="152"/>
        <v>0.88875008061415606</v>
      </c>
      <c r="Q142" s="12">
        <f t="shared" si="153"/>
        <v>0.23107502095968058</v>
      </c>
      <c r="R142" s="9">
        <f t="shared" si="154"/>
        <v>0.19735245833333334</v>
      </c>
      <c r="S142" s="13">
        <f t="shared" si="155"/>
        <v>1.1708748039479142</v>
      </c>
      <c r="T142" s="2">
        <f t="shared" si="156"/>
        <v>0.01</v>
      </c>
      <c r="U142" s="14">
        <f t="shared" si="157"/>
        <v>1.1708748039479142E-2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2.1658748039479141E-2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22.2899690067742</v>
      </c>
      <c r="E143" s="10">
        <f t="shared" si="166"/>
        <v>21.223661429666699</v>
      </c>
      <c r="F143" s="7" t="s">
        <v>83</v>
      </c>
      <c r="G143" s="1">
        <v>8</v>
      </c>
      <c r="H143" s="9">
        <f t="shared" si="147"/>
        <v>22.2899690067742</v>
      </c>
      <c r="I143" s="9">
        <f t="shared" si="148"/>
        <v>295.43996900677416</v>
      </c>
      <c r="J143" s="9">
        <f t="shared" si="149"/>
        <v>0.25656472614776399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3.7735678985123799</v>
      </c>
      <c r="P143" s="9">
        <f t="shared" si="152"/>
        <v>0.968164414481822</v>
      </c>
      <c r="Q143" s="12">
        <f t="shared" si="153"/>
        <v>0.2517227477652737</v>
      </c>
      <c r="R143" s="9">
        <f t="shared" si="154"/>
        <v>0.19735245833333334</v>
      </c>
      <c r="S143" s="13">
        <f t="shared" si="155"/>
        <v>1.2754984148214032</v>
      </c>
      <c r="T143" s="2">
        <f t="shared" si="156"/>
        <v>0.01</v>
      </c>
      <c r="U143" s="14">
        <f t="shared" si="157"/>
        <v>1.2754984148214034E-2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2.2704984148214036E-2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21.334115617096799</v>
      </c>
      <c r="E144" s="10">
        <f t="shared" si="166"/>
        <v>22.2899690067742</v>
      </c>
      <c r="F144" s="7" t="s">
        <v>83</v>
      </c>
      <c r="G144" s="1">
        <v>9</v>
      </c>
      <c r="H144" s="9">
        <f t="shared" si="147"/>
        <v>21.334115617096799</v>
      </c>
      <c r="I144" s="9">
        <f t="shared" si="148"/>
        <v>294.48411561709679</v>
      </c>
      <c r="J144" s="9">
        <f t="shared" si="149"/>
        <v>0.23053611822048206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3.5644514006972248</v>
      </c>
      <c r="P144" s="9">
        <f t="shared" si="152"/>
        <v>0.82173478950229828</v>
      </c>
      <c r="Q144" s="12">
        <f t="shared" si="153"/>
        <v>0.21365104527059756</v>
      </c>
      <c r="R144" s="9">
        <f t="shared" si="154"/>
        <v>0.19735245833333334</v>
      </c>
      <c r="S144" s="13">
        <f t="shared" si="155"/>
        <v>1.0825861865360475</v>
      </c>
      <c r="T144" s="2">
        <f t="shared" si="156"/>
        <v>0.01</v>
      </c>
      <c r="U144" s="14">
        <f t="shared" si="157"/>
        <v>1.0825861865360475E-2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2.0775861865360477E-2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18.6649194736667</v>
      </c>
      <c r="E145" s="10">
        <f t="shared" si="166"/>
        <v>21.334115617096799</v>
      </c>
      <c r="F145" s="7" t="s">
        <v>83</v>
      </c>
      <c r="G145" s="1">
        <v>10</v>
      </c>
      <c r="H145" s="9">
        <f t="shared" si="147"/>
        <v>18.6649194736667</v>
      </c>
      <c r="I145" s="9">
        <f t="shared" si="148"/>
        <v>291.81491947366669</v>
      </c>
      <c r="J145" s="9">
        <f t="shared" si="149"/>
        <v>0.17037061293529565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3.5017645278615932</v>
      </c>
      <c r="P145" s="9">
        <f t="shared" si="152"/>
        <v>0.59659776896685579</v>
      </c>
      <c r="Q145" s="12">
        <f t="shared" si="153"/>
        <v>0.1551154199313825</v>
      </c>
      <c r="R145" s="9">
        <f t="shared" si="154"/>
        <v>0.19735245833333334</v>
      </c>
      <c r="S145" s="13">
        <f t="shared" si="155"/>
        <v>0.785981696105293</v>
      </c>
      <c r="T145" s="2">
        <f t="shared" si="156"/>
        <v>0.01</v>
      </c>
      <c r="U145" s="14">
        <f t="shared" si="157"/>
        <v>7.8598169610529303E-3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1.7809816961052931E-2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16.399008145483901</v>
      </c>
      <c r="E146" s="10">
        <f t="shared" si="166"/>
        <v>18.6649194736667</v>
      </c>
      <c r="F146" s="7" t="s">
        <v>83</v>
      </c>
      <c r="G146" s="1">
        <v>11</v>
      </c>
      <c r="H146" s="9">
        <f t="shared" si="147"/>
        <v>16.399008145483901</v>
      </c>
      <c r="I146" s="9">
        <f t="shared" si="148"/>
        <v>289.54900814548387</v>
      </c>
      <c r="J146" s="9">
        <f t="shared" si="149"/>
        <v>0.13121835600288978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3.6642146755614045</v>
      </c>
      <c r="P146" s="9">
        <f t="shared" si="152"/>
        <v>0.48081222576882965</v>
      </c>
      <c r="Q146" s="12">
        <f t="shared" si="153"/>
        <v>0.12501117869989573</v>
      </c>
      <c r="R146" s="9">
        <f t="shared" si="154"/>
        <v>0.19735245833333334</v>
      </c>
      <c r="S146" s="13">
        <f t="shared" si="155"/>
        <v>0.63344120339635523</v>
      </c>
      <c r="T146" s="2">
        <f t="shared" si="156"/>
        <v>0.01</v>
      </c>
      <c r="U146" s="14">
        <f t="shared" si="157"/>
        <v>6.3344120339635527E-3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5.0000000000000001E-3</v>
      </c>
      <c r="AF146" s="2">
        <v>0.49</v>
      </c>
      <c r="AG146" s="14">
        <f t="shared" si="158"/>
        <v>2.4499999999999999E-3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1.4999999999999999E-2</v>
      </c>
      <c r="AR146" s="2">
        <v>0.5</v>
      </c>
      <c r="AS146" s="2">
        <f t="shared" si="159"/>
        <v>7.4999999999999997E-3</v>
      </c>
      <c r="AT146" s="1">
        <f t="shared" si="160"/>
        <v>1.6284412033963552E-2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13.192385076700001</v>
      </c>
      <c r="E147" s="10">
        <f t="shared" si="166"/>
        <v>16.399008145483901</v>
      </c>
      <c r="F147" s="7" t="s">
        <v>85</v>
      </c>
      <c r="G147" s="1">
        <v>12</v>
      </c>
      <c r="H147" s="9">
        <f t="shared" si="147"/>
        <v>13.192385076700001</v>
      </c>
      <c r="I147" s="9">
        <f t="shared" si="148"/>
        <v>286.3423850767</v>
      </c>
      <c r="J147" s="9">
        <f t="shared" si="149"/>
        <v>9.0042690520578755E-2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3.9424503664592416</v>
      </c>
      <c r="P147" s="9">
        <f t="shared" si="152"/>
        <v>0.35498883823983179</v>
      </c>
      <c r="Q147" s="12">
        <f t="shared" si="153"/>
        <v>9.2297097942356271E-2</v>
      </c>
      <c r="R147" s="9">
        <f t="shared" si="154"/>
        <v>0.19735245833333334</v>
      </c>
      <c r="S147" s="13">
        <f t="shared" si="155"/>
        <v>0.46767645420694032</v>
      </c>
      <c r="T147" s="2">
        <f t="shared" si="156"/>
        <v>0.01</v>
      </c>
      <c r="U147" s="14">
        <f t="shared" si="157"/>
        <v>4.6767645420694032E-3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1.0166764542069405E-2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11.566875794129</v>
      </c>
      <c r="E148" s="10">
        <f t="shared" si="166"/>
        <v>13.192385076700001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2068888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1417176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9518225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5041788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524741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30011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10762610.1988212</v>
      </c>
      <c r="J13" s="6" t="s">
        <v>37</v>
      </c>
      <c r="K13" s="6">
        <f>I13/(10000*1000)</f>
        <v>1.0762610198821201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1.7134814118387101</v>
      </c>
      <c r="E26" s="7"/>
      <c r="F26" s="7"/>
      <c r="G26" s="1">
        <v>1</v>
      </c>
      <c r="H26" s="9">
        <f t="shared" ref="H26:H37" si="0">E27</f>
        <v>1.7134814118387101</v>
      </c>
      <c r="I26" s="9">
        <f t="shared" ref="I26:I37" si="1">H26+273.15</f>
        <v>274.86348141183868</v>
      </c>
      <c r="J26" s="9">
        <f t="shared" ref="J26:J37" si="2">EXP(($C$15*(I26-$C$13))/($C$16*I26*$C$13))</f>
        <v>2.1762790670240183E-2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0.88209148077562993</v>
      </c>
      <c r="Q26" s="12">
        <f t="shared" ref="Q26:Q37" si="6">P26*$B$28</f>
        <v>8.8209148077562999E-2</v>
      </c>
      <c r="R26" s="9">
        <f t="shared" ref="R26:R37" si="7">L26*$B$28</f>
        <v>4.0532094166666672</v>
      </c>
      <c r="S26" s="13">
        <f t="shared" ref="S26:S37" si="8">Q26/R26</f>
        <v>2.1762790670240183E-2</v>
      </c>
      <c r="T26" s="2">
        <f t="shared" ref="T26:T37" si="9">$B$27/100</f>
        <v>0.34</v>
      </c>
      <c r="U26" s="14">
        <f t="shared" ref="U26:U37" si="10">S26*T26</f>
        <v>7.3993488278816626E-3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2.0299348827881661E-2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-0.23747716803225799</v>
      </c>
      <c r="E27" s="10">
        <f t="shared" ref="E27:E38" si="18">D26</f>
        <v>1.7134814118387101</v>
      </c>
      <c r="F27" s="7" t="s">
        <v>83</v>
      </c>
      <c r="G27" s="1">
        <v>2</v>
      </c>
      <c r="H27" s="9">
        <f t="shared" si="0"/>
        <v>-0.23747716803225799</v>
      </c>
      <c r="I27" s="9">
        <f t="shared" si="1"/>
        <v>272.91252283196769</v>
      </c>
      <c r="J27" s="9">
        <f t="shared" si="2"/>
        <v>1.6894141556228245E-2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80.182096852557706</v>
      </c>
      <c r="P27" s="9">
        <f t="shared" si="5"/>
        <v>1.3546076945023131</v>
      </c>
      <c r="Q27" s="12">
        <f t="shared" si="6"/>
        <v>0.13546076945023131</v>
      </c>
      <c r="R27" s="9">
        <f t="shared" si="7"/>
        <v>4.0532094166666672</v>
      </c>
      <c r="S27" s="13">
        <f t="shared" si="8"/>
        <v>3.3420619446214883E-2</v>
      </c>
      <c r="T27" s="2">
        <f t="shared" si="9"/>
        <v>0.34</v>
      </c>
      <c r="U27" s="14">
        <f t="shared" si="10"/>
        <v>1.1363010611713062E-2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2.4263010611713064E-2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0.57882259196428598</v>
      </c>
      <c r="E28" s="10">
        <f t="shared" si="18"/>
        <v>-0.23747716803225799</v>
      </c>
      <c r="F28" s="7" t="s">
        <v>83</v>
      </c>
      <c r="G28" s="1">
        <v>3</v>
      </c>
      <c r="H28" s="9">
        <f t="shared" si="0"/>
        <v>0.57882259196428598</v>
      </c>
      <c r="I28" s="9">
        <f t="shared" si="1"/>
        <v>273.72882259196427</v>
      </c>
      <c r="J28" s="9">
        <f t="shared" si="2"/>
        <v>1.8790698043907456E-2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119.35958332472205</v>
      </c>
      <c r="P28" s="9">
        <f t="shared" si="5"/>
        <v>2.2428498889014636</v>
      </c>
      <c r="Q28" s="12">
        <f t="shared" si="6"/>
        <v>0.22428498889014636</v>
      </c>
      <c r="R28" s="9">
        <f t="shared" si="7"/>
        <v>4.0532094166666672</v>
      </c>
      <c r="S28" s="13">
        <f t="shared" si="8"/>
        <v>5.5335159335190939E-2</v>
      </c>
      <c r="T28" s="2">
        <f t="shared" si="9"/>
        <v>0.34</v>
      </c>
      <c r="U28" s="14">
        <f t="shared" si="10"/>
        <v>1.881395417396492E-2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3.1713954173964921E-2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5.0521337312903203</v>
      </c>
      <c r="E29" s="10">
        <f t="shared" si="18"/>
        <v>0.57882259196428598</v>
      </c>
      <c r="F29" s="7" t="s">
        <v>83</v>
      </c>
      <c r="G29" s="1">
        <v>4</v>
      </c>
      <c r="H29" s="9">
        <f t="shared" si="0"/>
        <v>5.0521337312903203</v>
      </c>
      <c r="I29" s="9">
        <f t="shared" si="1"/>
        <v>278.2021337312903</v>
      </c>
      <c r="J29" s="9">
        <f t="shared" si="2"/>
        <v>3.329208323930978E-2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157.64882760248724</v>
      </c>
      <c r="P29" s="9">
        <f t="shared" si="5"/>
        <v>5.2484578911216024</v>
      </c>
      <c r="Q29" s="12">
        <f t="shared" si="6"/>
        <v>0.52484578911216029</v>
      </c>
      <c r="R29" s="9">
        <f t="shared" si="7"/>
        <v>4.0532094166666672</v>
      </c>
      <c r="S29" s="13">
        <f t="shared" si="8"/>
        <v>0.12948893954356547</v>
      </c>
      <c r="T29" s="2">
        <f t="shared" si="9"/>
        <v>0.34</v>
      </c>
      <c r="U29" s="14">
        <f t="shared" si="10"/>
        <v>4.4026239444812265E-2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5.6926239444812267E-2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9.3542336369666597</v>
      </c>
      <c r="E30" s="10">
        <f t="shared" si="18"/>
        <v>5.0521337312903203</v>
      </c>
      <c r="F30" s="7" t="s">
        <v>83</v>
      </c>
      <c r="G30" s="1">
        <v>5</v>
      </c>
      <c r="H30" s="9">
        <f t="shared" si="0"/>
        <v>9.3542336369666597</v>
      </c>
      <c r="I30" s="9">
        <f t="shared" si="1"/>
        <v>282.50423363696666</v>
      </c>
      <c r="J30" s="9">
        <f t="shared" si="2"/>
        <v>5.6729793876924027E-2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144.78035122579738</v>
      </c>
      <c r="O30" s="9">
        <f t="shared" si="19"/>
        <v>48.152112652234933</v>
      </c>
      <c r="P30" s="9">
        <f t="shared" si="5"/>
        <v>2.7316594254997133</v>
      </c>
      <c r="Q30" s="12">
        <f t="shared" si="6"/>
        <v>0.27316594254997134</v>
      </c>
      <c r="R30" s="9">
        <f t="shared" si="7"/>
        <v>4.0532094166666672</v>
      </c>
      <c r="S30" s="13">
        <f t="shared" si="8"/>
        <v>6.739497382659819E-2</v>
      </c>
      <c r="T30" s="2">
        <f t="shared" si="9"/>
        <v>0.34</v>
      </c>
      <c r="U30" s="14">
        <f t="shared" si="10"/>
        <v>2.2914291101043385E-2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3.5814291101043387E-2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15.996088261612901</v>
      </c>
      <c r="E31" s="10">
        <f t="shared" si="18"/>
        <v>9.3542336369666597</v>
      </c>
      <c r="F31" s="7" t="s">
        <v>85</v>
      </c>
      <c r="G31" s="1">
        <v>6</v>
      </c>
      <c r="H31" s="9">
        <f t="shared" si="0"/>
        <v>15.996088261612901</v>
      </c>
      <c r="I31" s="9">
        <f t="shared" si="1"/>
        <v>289.14608826161287</v>
      </c>
      <c r="J31" s="9">
        <f t="shared" si="2"/>
        <v>0.12521140572738998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85.952547393401886</v>
      </c>
      <c r="P31" s="9">
        <f t="shared" si="5"/>
        <v>10.76223928497796</v>
      </c>
      <c r="Q31" s="12">
        <f t="shared" si="6"/>
        <v>1.0762239284977961</v>
      </c>
      <c r="R31" s="9">
        <f t="shared" si="7"/>
        <v>4.0532094166666672</v>
      </c>
      <c r="S31" s="13">
        <f t="shared" si="8"/>
        <v>0.26552388930914789</v>
      </c>
      <c r="T31" s="2">
        <f t="shared" si="9"/>
        <v>0.34</v>
      </c>
      <c r="U31" s="14">
        <f t="shared" si="10"/>
        <v>9.0278122365110292E-2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0.10317812236511029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19.020376135999999</v>
      </c>
      <c r="E32" s="10">
        <f t="shared" si="18"/>
        <v>15.996088261612901</v>
      </c>
      <c r="F32" s="7" t="s">
        <v>83</v>
      </c>
      <c r="G32" s="1">
        <v>7</v>
      </c>
      <c r="H32" s="9">
        <f t="shared" si="0"/>
        <v>19.020376135999999</v>
      </c>
      <c r="I32" s="9">
        <f t="shared" si="1"/>
        <v>292.17037613599996</v>
      </c>
      <c r="J32" s="9">
        <f t="shared" si="2"/>
        <v>0.17742887969400026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115.72240227509059</v>
      </c>
      <c r="P32" s="9">
        <f t="shared" si="5"/>
        <v>20.532496191167748</v>
      </c>
      <c r="Q32" s="12">
        <f t="shared" si="6"/>
        <v>2.0532496191167748</v>
      </c>
      <c r="R32" s="9">
        <f t="shared" si="7"/>
        <v>4.0532094166666672</v>
      </c>
      <c r="S32" s="13">
        <f t="shared" si="8"/>
        <v>0.50657378093366656</v>
      </c>
      <c r="T32" s="2">
        <f t="shared" si="9"/>
        <v>0.34</v>
      </c>
      <c r="U32" s="14">
        <f t="shared" si="10"/>
        <v>0.17223508551744665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0.19788508551744666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22.4239489193548</v>
      </c>
      <c r="E33" s="10">
        <f t="shared" si="18"/>
        <v>19.020376135999999</v>
      </c>
      <c r="F33" s="7" t="s">
        <v>83</v>
      </c>
      <c r="G33" s="1">
        <v>8</v>
      </c>
      <c r="H33" s="9">
        <f t="shared" si="0"/>
        <v>22.4239489193548</v>
      </c>
      <c r="I33" s="9">
        <f t="shared" si="1"/>
        <v>295.57394891935479</v>
      </c>
      <c r="J33" s="9">
        <f t="shared" si="2"/>
        <v>0.26042630572347936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135.7220002505895</v>
      </c>
      <c r="P33" s="9">
        <f t="shared" si="5"/>
        <v>35.345579130662166</v>
      </c>
      <c r="Q33" s="12">
        <f t="shared" si="6"/>
        <v>3.5345579130662168</v>
      </c>
      <c r="R33" s="9">
        <f t="shared" si="7"/>
        <v>4.0532094166666672</v>
      </c>
      <c r="S33" s="13">
        <f t="shared" si="8"/>
        <v>0.87203930261590434</v>
      </c>
      <c r="T33" s="2">
        <f t="shared" si="9"/>
        <v>0.34</v>
      </c>
      <c r="U33" s="14">
        <f t="shared" si="10"/>
        <v>0.29649336288940747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0.32214336288940748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22.1447068490323</v>
      </c>
      <c r="E34" s="10">
        <f t="shared" si="18"/>
        <v>22.4239489193548</v>
      </c>
      <c r="F34" s="7" t="s">
        <v>83</v>
      </c>
      <c r="G34" s="1">
        <v>9</v>
      </c>
      <c r="H34" s="9">
        <f t="shared" si="0"/>
        <v>22.1447068490323</v>
      </c>
      <c r="I34" s="9">
        <f t="shared" si="1"/>
        <v>295.29470684903225</v>
      </c>
      <c r="J34" s="9">
        <f t="shared" si="2"/>
        <v>0.25243877005929904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140.908515286594</v>
      </c>
      <c r="P34" s="9">
        <f t="shared" si="5"/>
        <v>35.570772289829726</v>
      </c>
      <c r="Q34" s="12">
        <f t="shared" si="6"/>
        <v>3.5570772289829726</v>
      </c>
      <c r="R34" s="9">
        <f t="shared" si="7"/>
        <v>4.0532094166666672</v>
      </c>
      <c r="S34" s="13">
        <f t="shared" si="8"/>
        <v>0.87759522475112806</v>
      </c>
      <c r="T34" s="2">
        <f t="shared" si="9"/>
        <v>0.34</v>
      </c>
      <c r="U34" s="14">
        <f t="shared" si="10"/>
        <v>0.29838237641538357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0.32403237641538357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17.826283554</v>
      </c>
      <c r="E35" s="10">
        <f t="shared" si="18"/>
        <v>22.1447068490323</v>
      </c>
      <c r="F35" s="7" t="s">
        <v>83</v>
      </c>
      <c r="G35" s="1">
        <v>10</v>
      </c>
      <c r="H35" s="9">
        <f t="shared" si="0"/>
        <v>17.826283554</v>
      </c>
      <c r="I35" s="9">
        <f t="shared" si="1"/>
        <v>290.97628355399996</v>
      </c>
      <c r="J35" s="9">
        <f t="shared" si="2"/>
        <v>0.1547497919687929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145.86983716343093</v>
      </c>
      <c r="P35" s="9">
        <f t="shared" si="5"/>
        <v>22.573326955562631</v>
      </c>
      <c r="Q35" s="12">
        <f t="shared" si="6"/>
        <v>2.2573326955562631</v>
      </c>
      <c r="R35" s="9">
        <f t="shared" si="7"/>
        <v>4.0532094166666672</v>
      </c>
      <c r="S35" s="13">
        <f t="shared" si="8"/>
        <v>0.55692476344157882</v>
      </c>
      <c r="T35" s="2">
        <f t="shared" si="9"/>
        <v>0.34</v>
      </c>
      <c r="U35" s="14">
        <f t="shared" si="10"/>
        <v>0.18935441957013682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0.21500441957013683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9.4736802577419397</v>
      </c>
      <c r="E36" s="10">
        <f t="shared" si="18"/>
        <v>17.826283554</v>
      </c>
      <c r="F36" s="7" t="s">
        <v>83</v>
      </c>
      <c r="G36" s="1">
        <v>11</v>
      </c>
      <c r="H36" s="9">
        <f t="shared" si="0"/>
        <v>9.4736802577419397</v>
      </c>
      <c r="I36" s="9">
        <f t="shared" si="1"/>
        <v>282.62368025774191</v>
      </c>
      <c r="J36" s="9">
        <f t="shared" si="2"/>
        <v>5.7562198055147881E-2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117.13168469747488</v>
      </c>
      <c r="O36" s="9">
        <f t="shared" si="19"/>
        <v>46.69691967706008</v>
      </c>
      <c r="P36" s="9">
        <f t="shared" si="5"/>
        <v>2.6879773390162645</v>
      </c>
      <c r="Q36" s="12">
        <f t="shared" si="6"/>
        <v>0.26879773390162648</v>
      </c>
      <c r="R36" s="9">
        <f t="shared" si="7"/>
        <v>4.0532094166666672</v>
      </c>
      <c r="S36" s="13">
        <f t="shared" si="8"/>
        <v>6.6317257824463446E-2</v>
      </c>
      <c r="T36" s="2">
        <f t="shared" si="9"/>
        <v>0.34</v>
      </c>
      <c r="U36" s="14">
        <f t="shared" si="10"/>
        <v>2.2547867660317574E-2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3.5447867660317572E-2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6.4763546890333297</v>
      </c>
      <c r="E37" s="10">
        <f t="shared" si="18"/>
        <v>9.4736802577419397</v>
      </c>
      <c r="F37" s="7" t="s">
        <v>85</v>
      </c>
      <c r="G37" s="1">
        <v>12</v>
      </c>
      <c r="H37" s="9">
        <f t="shared" si="0"/>
        <v>6.4763546890333297</v>
      </c>
      <c r="I37" s="9">
        <f t="shared" si="1"/>
        <v>279.62635468903329</v>
      </c>
      <c r="J37" s="9">
        <f t="shared" si="2"/>
        <v>3.9788578788557155E-2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84.541036504710476</v>
      </c>
      <c r="P37" s="9">
        <f t="shared" si="5"/>
        <v>3.3637676918339592</v>
      </c>
      <c r="Q37" s="12">
        <f t="shared" si="6"/>
        <v>0.33637676918339593</v>
      </c>
      <c r="R37" s="9">
        <f t="shared" si="7"/>
        <v>4.0532094166666672</v>
      </c>
      <c r="S37" s="13">
        <f t="shared" si="8"/>
        <v>8.2990226905184178E-2</v>
      </c>
      <c r="T37" s="2">
        <f t="shared" si="9"/>
        <v>0.34</v>
      </c>
      <c r="U37" s="14">
        <f t="shared" si="10"/>
        <v>2.8216677147762624E-2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4.1116677147762626E-2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2.2068228512903199</v>
      </c>
      <c r="E38" s="10">
        <f t="shared" si="18"/>
        <v>6.4763546890333297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1.7134814118387101</v>
      </c>
      <c r="E42" s="7"/>
      <c r="F42" s="7"/>
      <c r="G42" s="1">
        <v>1</v>
      </c>
      <c r="H42" s="9">
        <f t="shared" ref="H42:H53" si="20">E43</f>
        <v>1.7134814118387101</v>
      </c>
      <c r="I42" s="9">
        <f t="shared" ref="I42:I53" si="21">H42+273.15</f>
        <v>274.86348141183868</v>
      </c>
      <c r="J42" s="9">
        <f t="shared" ref="J42:J53" si="22">EXP(($C$15*(I42-$C$13))/($C$16*I42*$C$13))</f>
        <v>2.1762790670240183E-2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1.2808762483853238</v>
      </c>
      <c r="Q42" s="12">
        <f t="shared" ref="Q42:Q53" si="26">P42*$B$44</f>
        <v>0.30741029961247768</v>
      </c>
      <c r="R42" s="9">
        <f t="shared" ref="R42:R53" si="27">L42*$B$44</f>
        <v>14.125500000000001</v>
      </c>
      <c r="S42" s="13">
        <f t="shared" ref="S42:S53" si="28">Q42/R42</f>
        <v>2.176279067024018E-2</v>
      </c>
      <c r="T42" s="2">
        <f t="shared" ref="T42:T53" si="29">$B$43/100</f>
        <v>0.43</v>
      </c>
      <c r="U42" s="14">
        <f t="shared" ref="U42:U53" si="30">S42*T42</f>
        <v>9.3579999882032767E-3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1.7777999988203275E-2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172407.33333333334</v>
      </c>
      <c r="AU42" s="1">
        <f t="shared" ref="AU42:AU53" si="38">AT42*10000*AS42*0.67*AR42*AQ42</f>
        <v>674603845.86170161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-0.23747716803225799</v>
      </c>
      <c r="E43" s="10">
        <f t="shared" ref="E43:E54" si="40">D42</f>
        <v>1.7134814118387101</v>
      </c>
      <c r="F43" s="7" t="s">
        <v>83</v>
      </c>
      <c r="G43" s="1">
        <v>2</v>
      </c>
      <c r="H43" s="9">
        <f t="shared" si="20"/>
        <v>-0.23747716803225799</v>
      </c>
      <c r="I43" s="9">
        <f t="shared" si="21"/>
        <v>272.91252283196769</v>
      </c>
      <c r="J43" s="9">
        <f t="shared" si="22"/>
        <v>1.6894141556228245E-2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116.43162375161468</v>
      </c>
      <c r="P43" s="9">
        <f t="shared" si="25"/>
        <v>1.9670123332812852</v>
      </c>
      <c r="Q43" s="12">
        <f t="shared" si="26"/>
        <v>0.47208295998750843</v>
      </c>
      <c r="R43" s="9">
        <f t="shared" si="27"/>
        <v>14.125500000000001</v>
      </c>
      <c r="S43" s="13">
        <f t="shared" si="28"/>
        <v>3.342061944621489E-2</v>
      </c>
      <c r="T43" s="2">
        <f t="shared" si="29"/>
        <v>0.43</v>
      </c>
      <c r="U43" s="14">
        <f t="shared" si="30"/>
        <v>1.4370866361872403E-2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2.27908663618724E-2</v>
      </c>
      <c r="AR43" s="9">
        <f t="shared" si="35"/>
        <v>136.875</v>
      </c>
      <c r="AS43" s="1">
        <f t="shared" si="36"/>
        <v>0.24</v>
      </c>
      <c r="AT43" s="1">
        <f t="shared" si="37"/>
        <v>172407.33333333334</v>
      </c>
      <c r="AU43" s="1">
        <f t="shared" si="38"/>
        <v>864822033.32440519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0.57882259196428598</v>
      </c>
      <c r="E44" s="10">
        <f t="shared" si="40"/>
        <v>-0.23747716803225799</v>
      </c>
      <c r="F44" s="7" t="s">
        <v>83</v>
      </c>
      <c r="G44" s="1">
        <v>3</v>
      </c>
      <c r="H44" s="9">
        <f t="shared" si="20"/>
        <v>0.57882259196428598</v>
      </c>
      <c r="I44" s="9">
        <f t="shared" si="21"/>
        <v>273.72882259196427</v>
      </c>
      <c r="J44" s="9">
        <f t="shared" si="22"/>
        <v>1.8790698043907456E-2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173.32086141833341</v>
      </c>
      <c r="P44" s="9">
        <f t="shared" si="25"/>
        <v>3.2568199716218329</v>
      </c>
      <c r="Q44" s="12">
        <f t="shared" si="26"/>
        <v>0.78163679318923984</v>
      </c>
      <c r="R44" s="9">
        <f t="shared" si="27"/>
        <v>14.125500000000001</v>
      </c>
      <c r="S44" s="13">
        <f t="shared" si="28"/>
        <v>5.5335159335190953E-2</v>
      </c>
      <c r="T44" s="2">
        <f t="shared" si="29"/>
        <v>0.43</v>
      </c>
      <c r="U44" s="14">
        <f t="shared" si="30"/>
        <v>2.3794118514132108E-2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3.2214118514132105E-2</v>
      </c>
      <c r="AR44" s="9">
        <f t="shared" si="35"/>
        <v>136.875</v>
      </c>
      <c r="AS44" s="1">
        <f t="shared" si="36"/>
        <v>0.24</v>
      </c>
      <c r="AT44" s="1">
        <f t="shared" si="37"/>
        <v>172407.33333333334</v>
      </c>
      <c r="AU44" s="1">
        <f t="shared" si="38"/>
        <v>1222396684.3907323</v>
      </c>
    </row>
    <row r="45" spans="1:48" x14ac:dyDescent="0.15">
      <c r="C45" s="7">
        <v>3</v>
      </c>
      <c r="D45" s="7">
        <f t="shared" si="39"/>
        <v>5.0521337312903203</v>
      </c>
      <c r="E45" s="10">
        <f t="shared" si="40"/>
        <v>0.57882259196428598</v>
      </c>
      <c r="F45" s="7" t="s">
        <v>83</v>
      </c>
      <c r="G45" s="1">
        <v>4</v>
      </c>
      <c r="H45" s="9">
        <f t="shared" si="20"/>
        <v>5.0521337312903203</v>
      </c>
      <c r="I45" s="9">
        <f t="shared" si="21"/>
        <v>278.2021337312903</v>
      </c>
      <c r="J45" s="9">
        <f t="shared" si="22"/>
        <v>3.329208323930978E-2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228.92029144671159</v>
      </c>
      <c r="P45" s="9">
        <f t="shared" si="25"/>
        <v>7.6212333980109772</v>
      </c>
      <c r="Q45" s="12">
        <f t="shared" si="26"/>
        <v>1.8290960155226346</v>
      </c>
      <c r="R45" s="9">
        <f t="shared" si="27"/>
        <v>14.125500000000001</v>
      </c>
      <c r="S45" s="13">
        <f t="shared" si="28"/>
        <v>0.1294889395435655</v>
      </c>
      <c r="T45" s="2">
        <f t="shared" si="29"/>
        <v>0.43</v>
      </c>
      <c r="U45" s="14">
        <f t="shared" si="30"/>
        <v>5.5680244003733163E-2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6.4100244003733167E-2</v>
      </c>
      <c r="AR45" s="9">
        <f t="shared" si="35"/>
        <v>136.875</v>
      </c>
      <c r="AS45" s="1">
        <f t="shared" si="36"/>
        <v>0.24</v>
      </c>
      <c r="AT45" s="1">
        <f t="shared" si="37"/>
        <v>172407.33333333334</v>
      </c>
      <c r="AU45" s="1">
        <f t="shared" si="38"/>
        <v>2432347348.0867143</v>
      </c>
    </row>
    <row r="46" spans="1:48" x14ac:dyDescent="0.15">
      <c r="C46" s="7">
        <v>4</v>
      </c>
      <c r="D46" s="7">
        <f t="shared" si="39"/>
        <v>9.3542336369666597</v>
      </c>
      <c r="E46" s="10">
        <f t="shared" si="40"/>
        <v>5.0521337312903203</v>
      </c>
      <c r="F46" s="7" t="s">
        <v>83</v>
      </c>
      <c r="G46" s="1">
        <v>5</v>
      </c>
      <c r="H46" s="9">
        <f t="shared" si="20"/>
        <v>9.3542336369666597</v>
      </c>
      <c r="I46" s="9">
        <f t="shared" si="21"/>
        <v>282.50423363696666</v>
      </c>
      <c r="J46" s="9">
        <f t="shared" si="22"/>
        <v>5.6729793876924027E-2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210.23410514626556</v>
      </c>
      <c r="O46" s="9">
        <f t="shared" si="41"/>
        <v>69.921202902435027</v>
      </c>
      <c r="P46" s="9">
        <f t="shared" si="25"/>
        <v>3.9666154282817212</v>
      </c>
      <c r="Q46" s="12">
        <f t="shared" si="26"/>
        <v>0.95198770278761302</v>
      </c>
      <c r="R46" s="9">
        <f t="shared" si="27"/>
        <v>14.125500000000001</v>
      </c>
      <c r="S46" s="13">
        <f t="shared" si="28"/>
        <v>6.7394973826598203E-2</v>
      </c>
      <c r="T46" s="2">
        <f t="shared" si="29"/>
        <v>0.43</v>
      </c>
      <c r="U46" s="14">
        <f t="shared" si="30"/>
        <v>2.8979838745437227E-2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3.7399838745437224E-2</v>
      </c>
      <c r="AR46" s="9">
        <f t="shared" si="35"/>
        <v>136.875</v>
      </c>
      <c r="AS46" s="1">
        <f t="shared" si="36"/>
        <v>0.24</v>
      </c>
      <c r="AT46" s="1">
        <f t="shared" si="37"/>
        <v>172407.33333333334</v>
      </c>
      <c r="AU46" s="1">
        <f t="shared" si="38"/>
        <v>1419173982.9576461</v>
      </c>
    </row>
    <row r="47" spans="1:48" x14ac:dyDescent="0.15">
      <c r="C47" s="7">
        <v>5</v>
      </c>
      <c r="D47" s="7">
        <f t="shared" si="39"/>
        <v>15.996088261612901</v>
      </c>
      <c r="E47" s="10">
        <f t="shared" si="40"/>
        <v>9.3542336369666597</v>
      </c>
      <c r="F47" s="7" t="s">
        <v>85</v>
      </c>
      <c r="G47" s="1">
        <v>6</v>
      </c>
      <c r="H47" s="9">
        <f t="shared" si="20"/>
        <v>15.996088261612901</v>
      </c>
      <c r="I47" s="9">
        <f t="shared" si="21"/>
        <v>289.14608826161287</v>
      </c>
      <c r="J47" s="9">
        <f t="shared" si="22"/>
        <v>0.12521140572738998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124.81083747415329</v>
      </c>
      <c r="P47" s="9">
        <f t="shared" si="25"/>
        <v>15.627740410151537</v>
      </c>
      <c r="Q47" s="12">
        <f t="shared" si="26"/>
        <v>3.7506576984363686</v>
      </c>
      <c r="R47" s="9">
        <f t="shared" si="27"/>
        <v>14.125500000000001</v>
      </c>
      <c r="S47" s="13">
        <f t="shared" si="28"/>
        <v>0.26552388930914789</v>
      </c>
      <c r="T47" s="2">
        <f t="shared" si="29"/>
        <v>0.43</v>
      </c>
      <c r="U47" s="14">
        <f t="shared" si="30"/>
        <v>0.11417527240293358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0.12259527240293359</v>
      </c>
      <c r="AR47" s="9">
        <f t="shared" si="35"/>
        <v>136.875</v>
      </c>
      <c r="AS47" s="1">
        <f t="shared" si="36"/>
        <v>0.24</v>
      </c>
      <c r="AT47" s="1">
        <f t="shared" si="37"/>
        <v>172407.33333333334</v>
      </c>
      <c r="AU47" s="1">
        <f t="shared" si="38"/>
        <v>4651999229.5173969</v>
      </c>
    </row>
    <row r="48" spans="1:48" x14ac:dyDescent="0.15">
      <c r="C48" s="7">
        <v>6</v>
      </c>
      <c r="D48" s="7">
        <f t="shared" si="39"/>
        <v>19.020376135999999</v>
      </c>
      <c r="E48" s="10">
        <f t="shared" si="40"/>
        <v>15.996088261612901</v>
      </c>
      <c r="F48" s="7" t="s">
        <v>83</v>
      </c>
      <c r="G48" s="1">
        <v>7</v>
      </c>
      <c r="H48" s="9">
        <f t="shared" si="20"/>
        <v>19.020376135999999</v>
      </c>
      <c r="I48" s="9">
        <f t="shared" si="21"/>
        <v>292.17037613599996</v>
      </c>
      <c r="J48" s="9">
        <f t="shared" si="22"/>
        <v>0.17742887969400026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168.03934706400173</v>
      </c>
      <c r="P48" s="9">
        <f t="shared" si="25"/>
        <v>29.815033094077119</v>
      </c>
      <c r="Q48" s="12">
        <f t="shared" si="26"/>
        <v>7.1556079425785084</v>
      </c>
      <c r="R48" s="9">
        <f t="shared" si="27"/>
        <v>14.125500000000001</v>
      </c>
      <c r="S48" s="13">
        <f t="shared" si="28"/>
        <v>0.50657378093366667</v>
      </c>
      <c r="T48" s="2">
        <f t="shared" si="29"/>
        <v>0.43</v>
      </c>
      <c r="U48" s="14">
        <f t="shared" si="30"/>
        <v>0.21782672580147666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0.23342672580147666</v>
      </c>
      <c r="AR48" s="9">
        <f t="shared" si="35"/>
        <v>136.875</v>
      </c>
      <c r="AS48" s="1">
        <f t="shared" si="36"/>
        <v>0.24</v>
      </c>
      <c r="AT48" s="1">
        <f t="shared" si="37"/>
        <v>172407.33333333334</v>
      </c>
      <c r="AU48" s="1">
        <f t="shared" si="38"/>
        <v>8857608676.8518295</v>
      </c>
    </row>
    <row r="49" spans="1:48" x14ac:dyDescent="0.15">
      <c r="C49" s="7">
        <v>7</v>
      </c>
      <c r="D49" s="7">
        <f t="shared" si="39"/>
        <v>22.4239489193548</v>
      </c>
      <c r="E49" s="10">
        <f t="shared" si="40"/>
        <v>19.020376135999999</v>
      </c>
      <c r="F49" s="7" t="s">
        <v>83</v>
      </c>
      <c r="G49" s="1">
        <v>8</v>
      </c>
      <c r="H49" s="9">
        <f t="shared" si="20"/>
        <v>22.4239489193548</v>
      </c>
      <c r="I49" s="9">
        <f t="shared" si="21"/>
        <v>295.57394891935479</v>
      </c>
      <c r="J49" s="9">
        <f t="shared" si="22"/>
        <v>0.26042630572347936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197.08056396992461</v>
      </c>
      <c r="P49" s="9">
        <f t="shared" si="25"/>
        <v>51.32496320458732</v>
      </c>
      <c r="Q49" s="12">
        <f t="shared" si="26"/>
        <v>12.317991169100956</v>
      </c>
      <c r="R49" s="9">
        <f t="shared" si="27"/>
        <v>14.125500000000001</v>
      </c>
      <c r="S49" s="13">
        <f t="shared" si="28"/>
        <v>0.87203930261590423</v>
      </c>
      <c r="T49" s="2">
        <f t="shared" si="29"/>
        <v>0.43</v>
      </c>
      <c r="U49" s="14">
        <f t="shared" si="30"/>
        <v>0.37497690012483881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0.39057690012483881</v>
      </c>
      <c r="AR49" s="9">
        <f t="shared" si="35"/>
        <v>136.875</v>
      </c>
      <c r="AS49" s="1">
        <f t="shared" si="36"/>
        <v>0.24</v>
      </c>
      <c r="AT49" s="1">
        <f t="shared" si="37"/>
        <v>172407.33333333334</v>
      </c>
      <c r="AU49" s="1">
        <f t="shared" si="38"/>
        <v>14820827939.239239</v>
      </c>
    </row>
    <row r="50" spans="1:48" x14ac:dyDescent="0.15">
      <c r="C50" s="7">
        <v>8</v>
      </c>
      <c r="D50" s="7">
        <f t="shared" si="39"/>
        <v>22.1447068490323</v>
      </c>
      <c r="E50" s="10">
        <f t="shared" si="40"/>
        <v>22.4239489193548</v>
      </c>
      <c r="F50" s="7" t="s">
        <v>83</v>
      </c>
      <c r="G50" s="1">
        <v>9</v>
      </c>
      <c r="H50" s="9">
        <f t="shared" si="20"/>
        <v>22.1447068490323</v>
      </c>
      <c r="I50" s="9">
        <f t="shared" si="21"/>
        <v>295.29470684903225</v>
      </c>
      <c r="J50" s="9">
        <f t="shared" si="22"/>
        <v>0.25243877005929904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204.61185076533729</v>
      </c>
      <c r="P50" s="9">
        <f t="shared" si="25"/>
        <v>51.651963946758592</v>
      </c>
      <c r="Q50" s="12">
        <f t="shared" si="26"/>
        <v>12.396471347222061</v>
      </c>
      <c r="R50" s="9">
        <f t="shared" si="27"/>
        <v>14.125500000000001</v>
      </c>
      <c r="S50" s="13">
        <f t="shared" si="28"/>
        <v>0.87759522475112817</v>
      </c>
      <c r="T50" s="2">
        <f t="shared" si="29"/>
        <v>0.43</v>
      </c>
      <c r="U50" s="14">
        <f t="shared" si="30"/>
        <v>0.37736594664298512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0.39296594664298512</v>
      </c>
      <c r="AR50" s="9">
        <f t="shared" si="35"/>
        <v>136.875</v>
      </c>
      <c r="AS50" s="1">
        <f t="shared" si="36"/>
        <v>0.24</v>
      </c>
      <c r="AT50" s="1">
        <f t="shared" si="37"/>
        <v>172407.33333333334</v>
      </c>
      <c r="AU50" s="1">
        <f t="shared" si="38"/>
        <v>14911482679.376118</v>
      </c>
    </row>
    <row r="51" spans="1:48" x14ac:dyDescent="0.15">
      <c r="C51" s="7">
        <v>9</v>
      </c>
      <c r="D51" s="7">
        <f t="shared" si="39"/>
        <v>17.826283554</v>
      </c>
      <c r="E51" s="10">
        <f t="shared" si="40"/>
        <v>22.1447068490323</v>
      </c>
      <c r="F51" s="7" t="s">
        <v>83</v>
      </c>
      <c r="G51" s="1">
        <v>10</v>
      </c>
      <c r="H51" s="9">
        <f t="shared" si="20"/>
        <v>17.826283554</v>
      </c>
      <c r="I51" s="9">
        <f t="shared" si="21"/>
        <v>290.97628355399996</v>
      </c>
      <c r="J51" s="9">
        <f t="shared" si="22"/>
        <v>0.1547497919687929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211.81613681857868</v>
      </c>
      <c r="P51" s="9">
        <f t="shared" si="25"/>
        <v>32.778503108308428</v>
      </c>
      <c r="Q51" s="12">
        <f t="shared" si="26"/>
        <v>7.8668407459940219</v>
      </c>
      <c r="R51" s="9">
        <f t="shared" si="27"/>
        <v>14.125500000000001</v>
      </c>
      <c r="S51" s="13">
        <f t="shared" si="28"/>
        <v>0.55692476344157882</v>
      </c>
      <c r="T51" s="2">
        <f t="shared" si="29"/>
        <v>0.43</v>
      </c>
      <c r="U51" s="14">
        <f t="shared" si="30"/>
        <v>0.23947764827987889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0.25507764827987889</v>
      </c>
      <c r="AR51" s="9">
        <f t="shared" si="35"/>
        <v>136.875</v>
      </c>
      <c r="AS51" s="1">
        <f t="shared" si="36"/>
        <v>0.24</v>
      </c>
      <c r="AT51" s="1">
        <f t="shared" si="37"/>
        <v>172407.33333333334</v>
      </c>
      <c r="AU51" s="1">
        <f t="shared" si="38"/>
        <v>9679174408.6594276</v>
      </c>
    </row>
    <row r="52" spans="1:48" x14ac:dyDescent="0.15">
      <c r="C52" s="7">
        <v>10</v>
      </c>
      <c r="D52" s="7">
        <f t="shared" si="39"/>
        <v>9.4736802577419397</v>
      </c>
      <c r="E52" s="10">
        <f t="shared" si="40"/>
        <v>17.826283554</v>
      </c>
      <c r="F52" s="7" t="s">
        <v>83</v>
      </c>
      <c r="G52" s="1">
        <v>11</v>
      </c>
      <c r="H52" s="9">
        <f t="shared" si="20"/>
        <v>9.4736802577419397</v>
      </c>
      <c r="I52" s="9">
        <f t="shared" si="21"/>
        <v>282.62368025774191</v>
      </c>
      <c r="J52" s="9">
        <f t="shared" si="22"/>
        <v>5.7562198055147881E-2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170.08575202475674</v>
      </c>
      <c r="O52" s="9">
        <f t="shared" si="41"/>
        <v>67.808131685513501</v>
      </c>
      <c r="P52" s="9">
        <f t="shared" si="25"/>
        <v>3.9031851058310765</v>
      </c>
      <c r="Q52" s="12">
        <f t="shared" si="26"/>
        <v>0.93676442539945837</v>
      </c>
      <c r="R52" s="9">
        <f t="shared" si="27"/>
        <v>14.125500000000001</v>
      </c>
      <c r="S52" s="13">
        <f t="shared" si="28"/>
        <v>6.6317257824463446E-2</v>
      </c>
      <c r="T52" s="2">
        <f t="shared" si="29"/>
        <v>0.43</v>
      </c>
      <c r="U52" s="14">
        <f t="shared" si="30"/>
        <v>2.8516420864519283E-2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3.693642086451928E-2</v>
      </c>
      <c r="AR52" s="9">
        <f t="shared" si="35"/>
        <v>136.875</v>
      </c>
      <c r="AS52" s="1">
        <f t="shared" si="36"/>
        <v>0.24</v>
      </c>
      <c r="AT52" s="1">
        <f t="shared" si="37"/>
        <v>172407.33333333334</v>
      </c>
      <c r="AU52" s="1">
        <f t="shared" si="38"/>
        <v>1401589131.7417743</v>
      </c>
    </row>
    <row r="53" spans="1:48" x14ac:dyDescent="0.15">
      <c r="C53" s="7">
        <v>11</v>
      </c>
      <c r="D53" s="7">
        <f t="shared" si="39"/>
        <v>6.4763546890333297</v>
      </c>
      <c r="E53" s="10">
        <f t="shared" si="40"/>
        <v>9.4736802577419397</v>
      </c>
      <c r="F53" s="7" t="s">
        <v>85</v>
      </c>
      <c r="G53" s="1">
        <v>12</v>
      </c>
      <c r="H53" s="9">
        <f t="shared" si="20"/>
        <v>6.4763546890333297</v>
      </c>
      <c r="I53" s="9">
        <f t="shared" si="21"/>
        <v>279.62635468903329</v>
      </c>
      <c r="J53" s="9">
        <f t="shared" si="22"/>
        <v>3.9788578788557155E-2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122.76119657968243</v>
      </c>
      <c r="P53" s="9">
        <f t="shared" si="25"/>
        <v>4.8844935422882481</v>
      </c>
      <c r="Q53" s="12">
        <f t="shared" si="26"/>
        <v>1.1722784501491794</v>
      </c>
      <c r="R53" s="9">
        <f t="shared" si="27"/>
        <v>14.125500000000001</v>
      </c>
      <c r="S53" s="13">
        <f t="shared" si="28"/>
        <v>8.2990226905184192E-2</v>
      </c>
      <c r="T53" s="2">
        <f t="shared" si="29"/>
        <v>0.43</v>
      </c>
      <c r="U53" s="14">
        <f t="shared" si="30"/>
        <v>3.5685797569229204E-2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4.4105797569229201E-2</v>
      </c>
      <c r="AR53" s="9">
        <f t="shared" si="35"/>
        <v>136.875</v>
      </c>
      <c r="AS53" s="1">
        <f t="shared" si="36"/>
        <v>0.24</v>
      </c>
      <c r="AT53" s="1">
        <f t="shared" si="37"/>
        <v>172407.33333333334</v>
      </c>
      <c r="AU53" s="1">
        <f t="shared" si="38"/>
        <v>1673638243.0387647</v>
      </c>
      <c r="AV53" s="1">
        <f>SUM(AU42:AU53)</f>
        <v>62609664203.045738</v>
      </c>
    </row>
    <row r="54" spans="1:48" x14ac:dyDescent="0.15">
      <c r="C54" s="7">
        <v>12</v>
      </c>
      <c r="D54" s="7">
        <f t="shared" si="39"/>
        <v>2.2068228512903199</v>
      </c>
      <c r="E54" s="10">
        <f t="shared" si="40"/>
        <v>6.4763546890333297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1.7134814118387101</v>
      </c>
      <c r="E58" s="7"/>
      <c r="F58" s="7"/>
      <c r="G58" s="1">
        <v>1</v>
      </c>
      <c r="H58" s="9">
        <f t="shared" ref="H58:H69" si="42">E59</f>
        <v>1.7134814118387101</v>
      </c>
      <c r="I58" s="9">
        <f t="shared" ref="I58:I69" si="43">H58+273.15</f>
        <v>274.86348141183868</v>
      </c>
      <c r="J58" s="9">
        <f t="shared" ref="J58:J69" si="44">EXP(($C$15*(I58-$C$13))/($C$16*I58*$C$13))</f>
        <v>2.1762790670240183E-2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2.1712010825342956E-3</v>
      </c>
      <c r="Q58" s="12">
        <f t="shared" ref="Q58:Q69" si="48">P58*$B$60</f>
        <v>4.1252820568151615E-4</v>
      </c>
      <c r="R58" s="9">
        <f t="shared" ref="R58:R69" si="49">L58*$B$60</f>
        <v>1.8955666666666669E-2</v>
      </c>
      <c r="S58" s="13">
        <f t="shared" ref="S58:S69" si="50">Q58/R58</f>
        <v>2.176279067024018E-2</v>
      </c>
      <c r="T58" s="2">
        <f t="shared" ref="T58:T69" si="51">$B$59/100</f>
        <v>0.01</v>
      </c>
      <c r="U58" s="14">
        <f t="shared" ref="U58:U69" si="52">S58*T58</f>
        <v>2.1762790670240179E-4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1.2217627906702402E-2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793185.41666666663</v>
      </c>
      <c r="AU58" s="1">
        <f t="shared" ref="AU58:AU69" si="59">AT58*10000*AS58*0.67*AR58*AQ58</f>
        <v>123076597.33004197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-0.23747716803225799</v>
      </c>
      <c r="E59" s="10">
        <f t="shared" ref="E59:E70" si="61">D58</f>
        <v>1.7134814118387101</v>
      </c>
      <c r="F59" s="7" t="s">
        <v>83</v>
      </c>
      <c r="G59" s="1">
        <v>2</v>
      </c>
      <c r="H59" s="9">
        <f t="shared" si="42"/>
        <v>-0.23747716803225799</v>
      </c>
      <c r="I59" s="9">
        <f t="shared" si="43"/>
        <v>272.91252283196769</v>
      </c>
      <c r="J59" s="9">
        <f t="shared" si="44"/>
        <v>1.6894141556228245E-2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0.19736213225079904</v>
      </c>
      <c r="P59" s="9">
        <f t="shared" si="47"/>
        <v>3.334263800084039E-3</v>
      </c>
      <c r="Q59" s="12">
        <f t="shared" si="48"/>
        <v>6.3351012201596742E-4</v>
      </c>
      <c r="R59" s="9">
        <f t="shared" si="49"/>
        <v>1.8955666666666669E-2</v>
      </c>
      <c r="S59" s="13">
        <f t="shared" si="50"/>
        <v>3.342061944621489E-2</v>
      </c>
      <c r="T59" s="2">
        <f t="shared" si="51"/>
        <v>0.01</v>
      </c>
      <c r="U59" s="14">
        <f t="shared" si="52"/>
        <v>3.3420619446214889E-4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1.233420619446215E-2</v>
      </c>
      <c r="AR59" s="9">
        <f t="shared" si="56"/>
        <v>9.9766666666666666</v>
      </c>
      <c r="AS59" s="1">
        <f t="shared" si="57"/>
        <v>0.19</v>
      </c>
      <c r="AT59" s="1">
        <f t="shared" si="58"/>
        <v>793185.41666666663</v>
      </c>
      <c r="AU59" s="1">
        <f t="shared" si="59"/>
        <v>124250970.87371169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0.57882259196428598</v>
      </c>
      <c r="E60" s="10">
        <f t="shared" si="61"/>
        <v>-0.23747716803225799</v>
      </c>
      <c r="F60" s="7" t="s">
        <v>83</v>
      </c>
      <c r="G60" s="1">
        <v>3</v>
      </c>
      <c r="H60" s="9">
        <f t="shared" si="42"/>
        <v>0.57882259196428598</v>
      </c>
      <c r="I60" s="9">
        <f t="shared" si="43"/>
        <v>273.72882259196427</v>
      </c>
      <c r="J60" s="9">
        <f t="shared" si="44"/>
        <v>1.8790698043907456E-2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0.29379453511738163</v>
      </c>
      <c r="P60" s="9">
        <f t="shared" si="47"/>
        <v>5.520604396340883E-3</v>
      </c>
      <c r="Q60" s="12">
        <f t="shared" si="48"/>
        <v>1.0489148353047678E-3</v>
      </c>
      <c r="R60" s="9">
        <f t="shared" si="49"/>
        <v>1.8955666666666669E-2</v>
      </c>
      <c r="S60" s="13">
        <f t="shared" si="50"/>
        <v>5.5335159335190939E-2</v>
      </c>
      <c r="T60" s="2">
        <f t="shared" si="51"/>
        <v>0.01</v>
      </c>
      <c r="U60" s="14">
        <f t="shared" si="52"/>
        <v>5.5335159335190938E-4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1.255335159335191E-2</v>
      </c>
      <c r="AR60" s="9">
        <f t="shared" si="56"/>
        <v>9.9766666666666666</v>
      </c>
      <c r="AS60" s="1">
        <f t="shared" si="57"/>
        <v>0.19</v>
      </c>
      <c r="AT60" s="1">
        <f t="shared" si="58"/>
        <v>793185.41666666663</v>
      </c>
      <c r="AU60" s="1">
        <f t="shared" si="59"/>
        <v>126458573.70970003</v>
      </c>
    </row>
    <row r="61" spans="1:48" x14ac:dyDescent="0.15">
      <c r="C61" s="7">
        <v>3</v>
      </c>
      <c r="D61" s="7">
        <f t="shared" si="60"/>
        <v>5.0521337312903203</v>
      </c>
      <c r="E61" s="10">
        <f t="shared" si="61"/>
        <v>0.57882259196428598</v>
      </c>
      <c r="F61" s="7" t="s">
        <v>83</v>
      </c>
      <c r="G61" s="1">
        <v>4</v>
      </c>
      <c r="H61" s="9">
        <f t="shared" si="42"/>
        <v>5.0521337312903203</v>
      </c>
      <c r="I61" s="9">
        <f t="shared" si="43"/>
        <v>278.2021337312903</v>
      </c>
      <c r="J61" s="9">
        <f t="shared" si="44"/>
        <v>3.329208323930978E-2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0.38804059738770741</v>
      </c>
      <c r="P61" s="9">
        <f t="shared" si="47"/>
        <v>1.2918679868463049E-2</v>
      </c>
      <c r="Q61" s="12">
        <f t="shared" si="48"/>
        <v>2.4545491750079793E-3</v>
      </c>
      <c r="R61" s="9">
        <f t="shared" si="49"/>
        <v>1.8955666666666669E-2</v>
      </c>
      <c r="S61" s="13">
        <f t="shared" si="50"/>
        <v>0.12948893954356547</v>
      </c>
      <c r="T61" s="2">
        <f t="shared" si="51"/>
        <v>0.01</v>
      </c>
      <c r="U61" s="14">
        <f t="shared" si="52"/>
        <v>1.2948893954356547E-3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1.3294889395435655E-2</v>
      </c>
      <c r="AR61" s="9">
        <f t="shared" si="56"/>
        <v>9.9766666666666666</v>
      </c>
      <c r="AS61" s="1">
        <f t="shared" si="57"/>
        <v>0.19</v>
      </c>
      <c r="AT61" s="1">
        <f t="shared" si="58"/>
        <v>793185.41666666663</v>
      </c>
      <c r="AU61" s="1">
        <f t="shared" si="59"/>
        <v>133928595.72780375</v>
      </c>
    </row>
    <row r="62" spans="1:48" x14ac:dyDescent="0.15">
      <c r="C62" s="7">
        <v>4</v>
      </c>
      <c r="D62" s="7">
        <f t="shared" si="60"/>
        <v>9.3542336369666597</v>
      </c>
      <c r="E62" s="10">
        <f t="shared" si="61"/>
        <v>5.0521337312903203</v>
      </c>
      <c r="F62" s="7" t="s">
        <v>83</v>
      </c>
      <c r="G62" s="1">
        <v>5</v>
      </c>
      <c r="H62" s="9">
        <f t="shared" si="42"/>
        <v>9.3542336369666597</v>
      </c>
      <c r="I62" s="9">
        <f t="shared" si="43"/>
        <v>282.50423363696666</v>
      </c>
      <c r="J62" s="9">
        <f t="shared" si="44"/>
        <v>5.6729793876924027E-2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0.35636582164328212</v>
      </c>
      <c r="O62" s="9">
        <f t="shared" si="62"/>
        <v>0.11852276254262889</v>
      </c>
      <c r="P62" s="9">
        <f t="shared" si="47"/>
        <v>6.7237718887669488E-3</v>
      </c>
      <c r="Q62" s="12">
        <f t="shared" si="48"/>
        <v>1.2775166588657203E-3</v>
      </c>
      <c r="R62" s="9">
        <f t="shared" si="49"/>
        <v>1.8955666666666669E-2</v>
      </c>
      <c r="S62" s="13">
        <f t="shared" si="50"/>
        <v>6.7394973826598203E-2</v>
      </c>
      <c r="T62" s="2">
        <f t="shared" si="51"/>
        <v>0.01</v>
      </c>
      <c r="U62" s="14">
        <f t="shared" si="52"/>
        <v>6.7394973826598206E-4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1.2673949738265982E-2</v>
      </c>
      <c r="AR62" s="9">
        <f t="shared" si="56"/>
        <v>9.9766666666666666</v>
      </c>
      <c r="AS62" s="1">
        <f t="shared" si="57"/>
        <v>0.19</v>
      </c>
      <c r="AT62" s="1">
        <f t="shared" si="58"/>
        <v>793185.41666666663</v>
      </c>
      <c r="AU62" s="1">
        <f t="shared" si="59"/>
        <v>127673442.0486021</v>
      </c>
    </row>
    <row r="63" spans="1:48" x14ac:dyDescent="0.15">
      <c r="C63" s="7">
        <v>5</v>
      </c>
      <c r="D63" s="7">
        <f t="shared" si="60"/>
        <v>15.996088261612901</v>
      </c>
      <c r="E63" s="10">
        <f t="shared" si="61"/>
        <v>9.3542336369666597</v>
      </c>
      <c r="F63" s="7" t="s">
        <v>85</v>
      </c>
      <c r="G63" s="1">
        <v>6</v>
      </c>
      <c r="H63" s="9">
        <f t="shared" si="42"/>
        <v>15.996088261612901</v>
      </c>
      <c r="I63" s="9">
        <f t="shared" si="43"/>
        <v>289.14608826161287</v>
      </c>
      <c r="J63" s="9">
        <f t="shared" si="44"/>
        <v>0.12521140572738998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0.21156565732052862</v>
      </c>
      <c r="P63" s="9">
        <f t="shared" si="47"/>
        <v>2.6490433356742664E-2</v>
      </c>
      <c r="Q63" s="12">
        <f t="shared" si="48"/>
        <v>5.0331823377811058E-3</v>
      </c>
      <c r="R63" s="9">
        <f t="shared" si="49"/>
        <v>1.8955666666666669E-2</v>
      </c>
      <c r="S63" s="13">
        <f t="shared" si="50"/>
        <v>0.26552388930914794</v>
      </c>
      <c r="T63" s="2">
        <f t="shared" si="51"/>
        <v>0.01</v>
      </c>
      <c r="U63" s="14">
        <f t="shared" si="52"/>
        <v>2.6552388930914795E-3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1.465523889309148E-2</v>
      </c>
      <c r="AR63" s="9">
        <f t="shared" si="56"/>
        <v>9.9766666666666666</v>
      </c>
      <c r="AS63" s="1">
        <f t="shared" si="57"/>
        <v>0.19</v>
      </c>
      <c r="AT63" s="1">
        <f t="shared" si="58"/>
        <v>793185.41666666663</v>
      </c>
      <c r="AU63" s="1">
        <f t="shared" si="59"/>
        <v>147632334.99942315</v>
      </c>
    </row>
    <row r="64" spans="1:48" x14ac:dyDescent="0.15">
      <c r="C64" s="7">
        <v>6</v>
      </c>
      <c r="D64" s="7">
        <f t="shared" si="60"/>
        <v>19.020376135999999</v>
      </c>
      <c r="E64" s="10">
        <f t="shared" si="61"/>
        <v>15.996088261612901</v>
      </c>
      <c r="F64" s="7" t="s">
        <v>83</v>
      </c>
      <c r="G64" s="1">
        <v>7</v>
      </c>
      <c r="H64" s="9">
        <f t="shared" si="42"/>
        <v>19.020376135999999</v>
      </c>
      <c r="I64" s="9">
        <f t="shared" si="43"/>
        <v>292.17037613599996</v>
      </c>
      <c r="J64" s="9">
        <f t="shared" si="44"/>
        <v>0.17742887969400026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0.28484189063045262</v>
      </c>
      <c r="P64" s="9">
        <f t="shared" si="47"/>
        <v>5.0539177544482158E-2</v>
      </c>
      <c r="Q64" s="12">
        <f t="shared" si="48"/>
        <v>9.6024437334516106E-3</v>
      </c>
      <c r="R64" s="9">
        <f t="shared" si="49"/>
        <v>1.8955666666666669E-2</v>
      </c>
      <c r="S64" s="13">
        <f t="shared" si="50"/>
        <v>0.50657378093366678</v>
      </c>
      <c r="T64" s="2">
        <f t="shared" si="51"/>
        <v>0.01</v>
      </c>
      <c r="U64" s="14">
        <f t="shared" si="52"/>
        <v>5.0657378093366678E-3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2.5165737809336668E-2</v>
      </c>
      <c r="AR64" s="9">
        <f t="shared" si="56"/>
        <v>9.9766666666666666</v>
      </c>
      <c r="AS64" s="1">
        <f t="shared" si="57"/>
        <v>0.19</v>
      </c>
      <c r="AT64" s="1">
        <f t="shared" si="58"/>
        <v>793185.41666666663</v>
      </c>
      <c r="AU64" s="1">
        <f t="shared" si="59"/>
        <v>253511843.91317099</v>
      </c>
    </row>
    <row r="65" spans="1:48" x14ac:dyDescent="0.15">
      <c r="C65" s="7">
        <v>7</v>
      </c>
      <c r="D65" s="7">
        <f t="shared" si="60"/>
        <v>22.4239489193548</v>
      </c>
      <c r="E65" s="10">
        <f t="shared" si="61"/>
        <v>19.020376135999999</v>
      </c>
      <c r="F65" s="7" t="s">
        <v>83</v>
      </c>
      <c r="G65" s="1">
        <v>8</v>
      </c>
      <c r="H65" s="9">
        <f t="shared" si="42"/>
        <v>22.4239489193548</v>
      </c>
      <c r="I65" s="9">
        <f t="shared" si="43"/>
        <v>295.57394891935479</v>
      </c>
      <c r="J65" s="9">
        <f t="shared" si="44"/>
        <v>0.26042630572347936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0.33406937975263712</v>
      </c>
      <c r="P65" s="9">
        <f t="shared" si="47"/>
        <v>8.7000454424313395E-2</v>
      </c>
      <c r="Q65" s="12">
        <f t="shared" si="48"/>
        <v>1.6530086340619546E-2</v>
      </c>
      <c r="R65" s="9">
        <f t="shared" si="49"/>
        <v>1.8955666666666669E-2</v>
      </c>
      <c r="S65" s="13">
        <f t="shared" si="50"/>
        <v>0.87203930261590434</v>
      </c>
      <c r="T65" s="2">
        <f t="shared" si="51"/>
        <v>0.01</v>
      </c>
      <c r="U65" s="14">
        <f t="shared" si="52"/>
        <v>8.7203930261590436E-3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2.8820393026159043E-2</v>
      </c>
      <c r="AR65" s="9">
        <f t="shared" si="56"/>
        <v>9.9766666666666666</v>
      </c>
      <c r="AS65" s="1">
        <f t="shared" si="57"/>
        <v>0.19</v>
      </c>
      <c r="AT65" s="1">
        <f t="shared" si="58"/>
        <v>793185.41666666663</v>
      </c>
      <c r="AU65" s="1">
        <f t="shared" si="59"/>
        <v>290327708.0019955</v>
      </c>
    </row>
    <row r="66" spans="1:48" x14ac:dyDescent="0.15">
      <c r="C66" s="7">
        <v>8</v>
      </c>
      <c r="D66" s="7">
        <f t="shared" si="60"/>
        <v>22.1447068490323</v>
      </c>
      <c r="E66" s="10">
        <f t="shared" si="61"/>
        <v>22.4239489193548</v>
      </c>
      <c r="F66" s="7" t="s">
        <v>83</v>
      </c>
      <c r="G66" s="1">
        <v>9</v>
      </c>
      <c r="H66" s="9">
        <f t="shared" si="42"/>
        <v>22.1447068490323</v>
      </c>
      <c r="I66" s="9">
        <f t="shared" si="43"/>
        <v>295.29470684903225</v>
      </c>
      <c r="J66" s="9">
        <f t="shared" si="44"/>
        <v>0.25243877005929904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0.34683559199499037</v>
      </c>
      <c r="P66" s="9">
        <f t="shared" si="47"/>
        <v>8.7554750256004232E-2</v>
      </c>
      <c r="Q66" s="12">
        <f t="shared" si="48"/>
        <v>1.6635402548640803E-2</v>
      </c>
      <c r="R66" s="9">
        <f t="shared" si="49"/>
        <v>1.8955666666666669E-2</v>
      </c>
      <c r="S66" s="13">
        <f t="shared" si="50"/>
        <v>0.87759522475112817</v>
      </c>
      <c r="T66" s="2">
        <f t="shared" si="51"/>
        <v>0.01</v>
      </c>
      <c r="U66" s="14">
        <f t="shared" si="52"/>
        <v>8.7759522475112824E-3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2.8875952247511282E-2</v>
      </c>
      <c r="AR66" s="9">
        <f t="shared" si="56"/>
        <v>9.9766666666666666</v>
      </c>
      <c r="AS66" s="1">
        <f t="shared" si="57"/>
        <v>0.19</v>
      </c>
      <c r="AT66" s="1">
        <f t="shared" si="58"/>
        <v>793185.41666666663</v>
      </c>
      <c r="AU66" s="1">
        <f t="shared" si="59"/>
        <v>290887394.38028085</v>
      </c>
    </row>
    <row r="67" spans="1:48" x14ac:dyDescent="0.15">
      <c r="C67" s="7">
        <v>9</v>
      </c>
      <c r="D67" s="7">
        <f t="shared" si="60"/>
        <v>17.826283554</v>
      </c>
      <c r="E67" s="10">
        <f t="shared" si="61"/>
        <v>22.1447068490323</v>
      </c>
      <c r="F67" s="7" t="s">
        <v>83</v>
      </c>
      <c r="G67" s="1">
        <v>10</v>
      </c>
      <c r="H67" s="9">
        <f t="shared" si="42"/>
        <v>17.826283554</v>
      </c>
      <c r="I67" s="9">
        <f t="shared" si="43"/>
        <v>290.97628355399996</v>
      </c>
      <c r="J67" s="9">
        <f t="shared" si="44"/>
        <v>0.1547497919687929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0.3590475084056528</v>
      </c>
      <c r="P67" s="9">
        <f t="shared" si="47"/>
        <v>5.5562527232688196E-2</v>
      </c>
      <c r="Q67" s="12">
        <f t="shared" si="48"/>
        <v>1.0556880174210758E-2</v>
      </c>
      <c r="R67" s="9">
        <f t="shared" si="49"/>
        <v>1.8955666666666669E-2</v>
      </c>
      <c r="S67" s="13">
        <f t="shared" si="50"/>
        <v>0.55692476344157893</v>
      </c>
      <c r="T67" s="2">
        <f t="shared" si="51"/>
        <v>0.01</v>
      </c>
      <c r="U67" s="14">
        <f t="shared" si="52"/>
        <v>5.5692476344157893E-3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2.566924763441579E-2</v>
      </c>
      <c r="AR67" s="9">
        <f t="shared" si="56"/>
        <v>9.9766666666666666</v>
      </c>
      <c r="AS67" s="1">
        <f t="shared" si="57"/>
        <v>0.19</v>
      </c>
      <c r="AT67" s="1">
        <f t="shared" si="58"/>
        <v>793185.41666666663</v>
      </c>
      <c r="AU67" s="1">
        <f t="shared" si="59"/>
        <v>258584045.85500515</v>
      </c>
    </row>
    <row r="68" spans="1:48" x14ac:dyDescent="0.15">
      <c r="C68" s="7">
        <v>10</v>
      </c>
      <c r="D68" s="7">
        <f t="shared" si="60"/>
        <v>9.4736802577419397</v>
      </c>
      <c r="E68" s="10">
        <f t="shared" si="61"/>
        <v>17.826283554</v>
      </c>
      <c r="F68" s="7" t="s">
        <v>83</v>
      </c>
      <c r="G68" s="1">
        <v>11</v>
      </c>
      <c r="H68" s="9">
        <f t="shared" si="42"/>
        <v>9.4736802577419397</v>
      </c>
      <c r="I68" s="9">
        <f t="shared" si="43"/>
        <v>282.62368025774191</v>
      </c>
      <c r="J68" s="9">
        <f t="shared" si="44"/>
        <v>5.7562198055147881E-2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0.2883107321143164</v>
      </c>
      <c r="O68" s="9">
        <f t="shared" si="62"/>
        <v>0.1149409157253149</v>
      </c>
      <c r="P68" s="9">
        <f t="shared" si="47"/>
        <v>6.6162517556206373E-3</v>
      </c>
      <c r="Q68" s="12">
        <f t="shared" si="48"/>
        <v>1.2570878335679211E-3</v>
      </c>
      <c r="R68" s="9">
        <f t="shared" si="49"/>
        <v>1.8955666666666669E-2</v>
      </c>
      <c r="S68" s="13">
        <f t="shared" si="50"/>
        <v>6.6317257824463446E-2</v>
      </c>
      <c r="T68" s="2">
        <f t="shared" si="51"/>
        <v>0.01</v>
      </c>
      <c r="U68" s="14">
        <f t="shared" si="52"/>
        <v>6.6317257824463443E-4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1.2663172578244635E-2</v>
      </c>
      <c r="AR68" s="9">
        <f t="shared" si="56"/>
        <v>9.9766666666666666</v>
      </c>
      <c r="AS68" s="1">
        <f t="shared" si="57"/>
        <v>0.19</v>
      </c>
      <c r="AT68" s="1">
        <f t="shared" si="58"/>
        <v>793185.41666666663</v>
      </c>
      <c r="AU68" s="1">
        <f t="shared" si="59"/>
        <v>127564876.27835295</v>
      </c>
    </row>
    <row r="69" spans="1:48" x14ac:dyDescent="0.15">
      <c r="C69" s="7">
        <v>11</v>
      </c>
      <c r="D69" s="7">
        <f t="shared" si="60"/>
        <v>6.4763546890333297</v>
      </c>
      <c r="E69" s="10">
        <f t="shared" si="61"/>
        <v>9.4736802577419397</v>
      </c>
      <c r="F69" s="7" t="s">
        <v>85</v>
      </c>
      <c r="G69" s="1">
        <v>12</v>
      </c>
      <c r="H69" s="9">
        <f t="shared" si="42"/>
        <v>6.4763546890333297</v>
      </c>
      <c r="I69" s="9">
        <f t="shared" si="43"/>
        <v>279.62635468903329</v>
      </c>
      <c r="J69" s="9">
        <f t="shared" si="44"/>
        <v>3.9788578788557155E-2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0.20809133063636093</v>
      </c>
      <c r="P69" s="9">
        <f t="shared" si="47"/>
        <v>8.2796583042405447E-3</v>
      </c>
      <c r="Q69" s="12">
        <f t="shared" si="48"/>
        <v>1.5731350778057035E-3</v>
      </c>
      <c r="R69" s="9">
        <f t="shared" si="49"/>
        <v>1.8955666666666669E-2</v>
      </c>
      <c r="S69" s="13">
        <f t="shared" si="50"/>
        <v>8.2990226905184206E-2</v>
      </c>
      <c r="T69" s="2">
        <f t="shared" si="51"/>
        <v>0.01</v>
      </c>
      <c r="U69" s="14">
        <f t="shared" si="52"/>
        <v>8.299022690518421E-4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1.2829902269051842E-2</v>
      </c>
      <c r="AR69" s="9">
        <f t="shared" si="56"/>
        <v>9.9766666666666666</v>
      </c>
      <c r="AS69" s="1">
        <f t="shared" si="57"/>
        <v>0.19</v>
      </c>
      <c r="AT69" s="1">
        <f t="shared" si="58"/>
        <v>793185.41666666663</v>
      </c>
      <c r="AU69" s="1">
        <f t="shared" si="59"/>
        <v>129244459.5145705</v>
      </c>
      <c r="AV69" s="1">
        <f>SUM(AU58:AU69)</f>
        <v>2133140842.632659</v>
      </c>
    </row>
    <row r="70" spans="1:48" x14ac:dyDescent="0.15">
      <c r="C70" s="7">
        <v>12</v>
      </c>
      <c r="D70" s="7">
        <f t="shared" si="60"/>
        <v>2.2068228512903199</v>
      </c>
      <c r="E70" s="10">
        <f t="shared" si="61"/>
        <v>6.4763546890333297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1.7134814118387101</v>
      </c>
      <c r="E73" s="7"/>
      <c r="F73" s="7"/>
      <c r="G73" s="1">
        <v>1</v>
      </c>
      <c r="H73" s="9">
        <f t="shared" ref="H73:H84" si="63">E74</f>
        <v>1.7134814118387101</v>
      </c>
      <c r="I73" s="9">
        <f t="shared" ref="I73:I84" si="64">H73+273.15</f>
        <v>274.86348141183868</v>
      </c>
      <c r="J73" s="9">
        <f t="shared" ref="J73:J84" si="65">EXP(($C$15*(I73-$C$13))/($C$16*I73*$C$13))</f>
        <v>2.1762790670240183E-2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2.3830255783913006E-3</v>
      </c>
      <c r="Q73" s="12">
        <f t="shared" ref="Q73:Q84" si="69">P73*$B$75</f>
        <v>4.289446041104341E-4</v>
      </c>
      <c r="R73" s="9">
        <f t="shared" ref="R73:R84" si="70">L73*$B$75</f>
        <v>1.9710000000000002E-2</v>
      </c>
      <c r="S73" s="13">
        <f t="shared" ref="S73:S84" si="71">Q73/R73</f>
        <v>2.1762790670240187E-2</v>
      </c>
      <c r="T73" s="2">
        <f t="shared" ref="T73:T84" si="72">$B$74/100</f>
        <v>0.01</v>
      </c>
      <c r="U73" s="14">
        <f t="shared" ref="U73:U84" si="73">S73*T73</f>
        <v>2.1762790670240188E-4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1.2817627906702402E-2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118098</v>
      </c>
      <c r="AU73" s="1">
        <f t="shared" ref="AU73:AU84" si="80">AT73*10000*AS73*0.67*AR73*AQ73</f>
        <v>19989946.407396771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-0.23747716803225799</v>
      </c>
      <c r="E74" s="10">
        <f t="shared" ref="E74:E85" si="82">D73</f>
        <v>1.7134814118387101</v>
      </c>
      <c r="F74" s="7" t="s">
        <v>83</v>
      </c>
      <c r="G74" s="1">
        <v>2</v>
      </c>
      <c r="H74" s="9">
        <f t="shared" si="63"/>
        <v>-0.23747716803225799</v>
      </c>
      <c r="I74" s="9">
        <f t="shared" si="64"/>
        <v>272.91252283196769</v>
      </c>
      <c r="J74" s="9">
        <f t="shared" si="65"/>
        <v>1.6894141556228245E-2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0.21661697442160874</v>
      </c>
      <c r="P74" s="9">
        <f t="shared" si="68"/>
        <v>3.6595578293605311E-3</v>
      </c>
      <c r="Q74" s="12">
        <f t="shared" si="69"/>
        <v>6.5872040928489559E-4</v>
      </c>
      <c r="R74" s="9">
        <f t="shared" si="70"/>
        <v>1.9710000000000002E-2</v>
      </c>
      <c r="S74" s="13">
        <f t="shared" si="71"/>
        <v>3.342061944621489E-2</v>
      </c>
      <c r="T74" s="2">
        <f t="shared" si="72"/>
        <v>0.01</v>
      </c>
      <c r="U74" s="14">
        <f t="shared" si="73"/>
        <v>3.3420619446214889E-4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1.293420619446215E-2</v>
      </c>
      <c r="AR74" s="9">
        <f t="shared" si="77"/>
        <v>10.950000000000001</v>
      </c>
      <c r="AS74" s="1">
        <f t="shared" si="78"/>
        <v>0.18</v>
      </c>
      <c r="AT74" s="1">
        <f t="shared" si="79"/>
        <v>118098</v>
      </c>
      <c r="AU74" s="1">
        <f t="shared" si="80"/>
        <v>20171758.029761378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0.57882259196428598</v>
      </c>
      <c r="E75" s="10">
        <f t="shared" si="82"/>
        <v>-0.23747716803225799</v>
      </c>
      <c r="F75" s="7" t="s">
        <v>83</v>
      </c>
      <c r="G75" s="1">
        <v>3</v>
      </c>
      <c r="H75" s="9">
        <f t="shared" si="63"/>
        <v>0.57882259196428598</v>
      </c>
      <c r="I75" s="9">
        <f t="shared" si="64"/>
        <v>273.72882259196427</v>
      </c>
      <c r="J75" s="9">
        <f t="shared" si="65"/>
        <v>1.8790698043907456E-2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0.32245741659224825</v>
      </c>
      <c r="P75" s="9">
        <f t="shared" si="68"/>
        <v>6.0591999472034107E-3</v>
      </c>
      <c r="Q75" s="12">
        <f t="shared" si="69"/>
        <v>1.0906559904966138E-3</v>
      </c>
      <c r="R75" s="9">
        <f t="shared" si="70"/>
        <v>1.9710000000000002E-2</v>
      </c>
      <c r="S75" s="13">
        <f t="shared" si="71"/>
        <v>5.5335159335190953E-2</v>
      </c>
      <c r="T75" s="2">
        <f t="shared" si="72"/>
        <v>0.01</v>
      </c>
      <c r="U75" s="14">
        <f t="shared" si="73"/>
        <v>5.5335159335190959E-4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1.315335159335191E-2</v>
      </c>
      <c r="AR75" s="9">
        <f t="shared" si="77"/>
        <v>10.950000000000001</v>
      </c>
      <c r="AS75" s="1">
        <f t="shared" si="78"/>
        <v>0.18</v>
      </c>
      <c r="AT75" s="1">
        <f t="shared" si="79"/>
        <v>118098</v>
      </c>
      <c r="AU75" s="1">
        <f t="shared" si="80"/>
        <v>20513529.909169987</v>
      </c>
    </row>
    <row r="76" spans="1:48" x14ac:dyDescent="0.15">
      <c r="C76" s="7">
        <v>3</v>
      </c>
      <c r="D76" s="7">
        <f t="shared" si="81"/>
        <v>5.0521337312903203</v>
      </c>
      <c r="E76" s="10">
        <f t="shared" si="82"/>
        <v>0.57882259196428598</v>
      </c>
      <c r="F76" s="7" t="s">
        <v>83</v>
      </c>
      <c r="G76" s="1">
        <v>4</v>
      </c>
      <c r="H76" s="9">
        <f t="shared" si="63"/>
        <v>5.0521337312903203</v>
      </c>
      <c r="I76" s="9">
        <f t="shared" si="64"/>
        <v>278.2021337312903</v>
      </c>
      <c r="J76" s="9">
        <f t="shared" si="65"/>
        <v>3.329208323930978E-2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0.4258982166450449</v>
      </c>
      <c r="P76" s="9">
        <f t="shared" si="68"/>
        <v>1.4179038880020424E-2</v>
      </c>
      <c r="Q76" s="12">
        <f t="shared" si="69"/>
        <v>2.5522269984036765E-3</v>
      </c>
      <c r="R76" s="9">
        <f t="shared" si="70"/>
        <v>1.9710000000000002E-2</v>
      </c>
      <c r="S76" s="13">
        <f t="shared" si="71"/>
        <v>0.12948893954356552</v>
      </c>
      <c r="T76" s="2">
        <f t="shared" si="72"/>
        <v>0.01</v>
      </c>
      <c r="U76" s="14">
        <f t="shared" si="73"/>
        <v>1.2948893954356552E-3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1.3894889395435655E-2</v>
      </c>
      <c r="AR76" s="9">
        <f t="shared" si="77"/>
        <v>10.950000000000001</v>
      </c>
      <c r="AS76" s="1">
        <f t="shared" si="78"/>
        <v>0.18</v>
      </c>
      <c r="AT76" s="1">
        <f t="shared" si="79"/>
        <v>118098</v>
      </c>
      <c r="AU76" s="1">
        <f t="shared" si="80"/>
        <v>21670007.615545101</v>
      </c>
    </row>
    <row r="77" spans="1:48" x14ac:dyDescent="0.15">
      <c r="C77" s="7">
        <v>4</v>
      </c>
      <c r="D77" s="7">
        <f t="shared" si="81"/>
        <v>9.3542336369666597</v>
      </c>
      <c r="E77" s="10">
        <f t="shared" si="82"/>
        <v>5.0521337312903203</v>
      </c>
      <c r="F77" s="7" t="s">
        <v>83</v>
      </c>
      <c r="G77" s="1">
        <v>5</v>
      </c>
      <c r="H77" s="9">
        <f t="shared" si="63"/>
        <v>9.3542336369666597</v>
      </c>
      <c r="I77" s="9">
        <f t="shared" si="64"/>
        <v>282.50423363696666</v>
      </c>
      <c r="J77" s="9">
        <f t="shared" si="65"/>
        <v>5.6729793876924027E-2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0.39113321887677321</v>
      </c>
      <c r="O77" s="9">
        <f t="shared" si="83"/>
        <v>0.13008595888825125</v>
      </c>
      <c r="P77" s="9">
        <f t="shared" si="68"/>
        <v>7.3797496340125062E-3</v>
      </c>
      <c r="Q77" s="12">
        <f t="shared" si="69"/>
        <v>1.328354934122251E-3</v>
      </c>
      <c r="R77" s="9">
        <f t="shared" si="70"/>
        <v>1.9710000000000002E-2</v>
      </c>
      <c r="S77" s="13">
        <f t="shared" si="71"/>
        <v>6.7394973826598217E-2</v>
      </c>
      <c r="T77" s="2">
        <f t="shared" si="72"/>
        <v>0.01</v>
      </c>
      <c r="U77" s="14">
        <f t="shared" si="73"/>
        <v>6.7394973826598217E-4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1.3273949738265981E-2</v>
      </c>
      <c r="AR77" s="9">
        <f t="shared" si="77"/>
        <v>10.950000000000001</v>
      </c>
      <c r="AS77" s="1">
        <f t="shared" si="78"/>
        <v>0.18</v>
      </c>
      <c r="AT77" s="1">
        <f t="shared" si="79"/>
        <v>118098</v>
      </c>
      <c r="AU77" s="1">
        <f t="shared" si="80"/>
        <v>20701610.767126799</v>
      </c>
    </row>
    <row r="78" spans="1:48" x14ac:dyDescent="0.15">
      <c r="C78" s="7">
        <v>5</v>
      </c>
      <c r="D78" s="7">
        <f t="shared" si="81"/>
        <v>15.996088261612901</v>
      </c>
      <c r="E78" s="10">
        <f t="shared" si="82"/>
        <v>9.3542336369666597</v>
      </c>
      <c r="F78" s="7" t="s">
        <v>85</v>
      </c>
      <c r="G78" s="1">
        <v>6</v>
      </c>
      <c r="H78" s="9">
        <f t="shared" si="63"/>
        <v>15.996088261612901</v>
      </c>
      <c r="I78" s="9">
        <f t="shared" si="64"/>
        <v>289.14608826161287</v>
      </c>
      <c r="J78" s="9">
        <f t="shared" si="65"/>
        <v>0.12521140572738998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0.23220620925423877</v>
      </c>
      <c r="P78" s="9">
        <f t="shared" si="68"/>
        <v>2.9074865879351708E-2</v>
      </c>
      <c r="Q78" s="12">
        <f t="shared" si="69"/>
        <v>5.2334758582833069E-3</v>
      </c>
      <c r="R78" s="9">
        <f t="shared" si="70"/>
        <v>1.9710000000000002E-2</v>
      </c>
      <c r="S78" s="13">
        <f t="shared" si="71"/>
        <v>0.26552388930914794</v>
      </c>
      <c r="T78" s="2">
        <f t="shared" si="72"/>
        <v>0.01</v>
      </c>
      <c r="U78" s="14">
        <f t="shared" si="73"/>
        <v>2.6552388930914795E-3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1.525523889309148E-2</v>
      </c>
      <c r="AR78" s="9">
        <f t="shared" si="77"/>
        <v>10.950000000000001</v>
      </c>
      <c r="AS78" s="1">
        <f t="shared" si="78"/>
        <v>0.18</v>
      </c>
      <c r="AT78" s="1">
        <f t="shared" si="79"/>
        <v>118098</v>
      </c>
      <c r="AU78" s="1">
        <f t="shared" si="80"/>
        <v>23791563.472167335</v>
      </c>
    </row>
    <row r="79" spans="1:48" x14ac:dyDescent="0.15">
      <c r="C79" s="7">
        <v>6</v>
      </c>
      <c r="D79" s="7">
        <f t="shared" si="81"/>
        <v>19.020376135999999</v>
      </c>
      <c r="E79" s="10">
        <f t="shared" si="82"/>
        <v>15.996088261612901</v>
      </c>
      <c r="F79" s="7" t="s">
        <v>83</v>
      </c>
      <c r="G79" s="1">
        <v>7</v>
      </c>
      <c r="H79" s="9">
        <f t="shared" si="63"/>
        <v>19.020376135999999</v>
      </c>
      <c r="I79" s="9">
        <f t="shared" si="64"/>
        <v>292.17037613599996</v>
      </c>
      <c r="J79" s="9">
        <f t="shared" si="65"/>
        <v>0.17742887969400026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0.31263134337488707</v>
      </c>
      <c r="P79" s="9">
        <f t="shared" si="68"/>
        <v>5.5469829012236523E-2</v>
      </c>
      <c r="Q79" s="12">
        <f t="shared" si="69"/>
        <v>9.9845692222025745E-3</v>
      </c>
      <c r="R79" s="9">
        <f t="shared" si="70"/>
        <v>1.9710000000000002E-2</v>
      </c>
      <c r="S79" s="13">
        <f t="shared" si="71"/>
        <v>0.5065737809336669</v>
      </c>
      <c r="T79" s="2">
        <f t="shared" si="72"/>
        <v>0.01</v>
      </c>
      <c r="U79" s="14">
        <f t="shared" si="73"/>
        <v>5.0657378093366687E-3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2.6665737809336669E-2</v>
      </c>
      <c r="AR79" s="9">
        <f t="shared" si="77"/>
        <v>10.950000000000001</v>
      </c>
      <c r="AS79" s="1">
        <f t="shared" si="78"/>
        <v>0.18</v>
      </c>
      <c r="AT79" s="1">
        <f t="shared" si="79"/>
        <v>118098</v>
      </c>
      <c r="AU79" s="1">
        <f t="shared" si="80"/>
        <v>41586998.280984655</v>
      </c>
    </row>
    <row r="80" spans="1:48" x14ac:dyDescent="0.15">
      <c r="C80" s="7">
        <v>7</v>
      </c>
      <c r="D80" s="7">
        <f t="shared" si="81"/>
        <v>22.4239489193548</v>
      </c>
      <c r="E80" s="10">
        <f t="shared" si="82"/>
        <v>19.020376135999999</v>
      </c>
      <c r="F80" s="7" t="s">
        <v>83</v>
      </c>
      <c r="G80" s="1">
        <v>8</v>
      </c>
      <c r="H80" s="9">
        <f t="shared" si="63"/>
        <v>22.4239489193548</v>
      </c>
      <c r="I80" s="9">
        <f t="shared" si="64"/>
        <v>295.57394891935479</v>
      </c>
      <c r="J80" s="9">
        <f t="shared" si="65"/>
        <v>0.26042630572347936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0.3666615143626506</v>
      </c>
      <c r="P80" s="9">
        <f t="shared" si="68"/>
        <v>9.5488303636441563E-2</v>
      </c>
      <c r="Q80" s="12">
        <f t="shared" si="69"/>
        <v>1.7187894654559482E-2</v>
      </c>
      <c r="R80" s="9">
        <f t="shared" si="70"/>
        <v>1.9710000000000002E-2</v>
      </c>
      <c r="S80" s="13">
        <f t="shared" si="71"/>
        <v>0.87203930261590468</v>
      </c>
      <c r="T80" s="2">
        <f t="shared" si="72"/>
        <v>0.01</v>
      </c>
      <c r="U80" s="14">
        <f t="shared" si="73"/>
        <v>8.720393026159047E-3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3.0320393026159048E-2</v>
      </c>
      <c r="AR80" s="9">
        <f t="shared" si="77"/>
        <v>10.950000000000001</v>
      </c>
      <c r="AS80" s="1">
        <f t="shared" si="78"/>
        <v>0.18</v>
      </c>
      <c r="AT80" s="1">
        <f t="shared" si="79"/>
        <v>118098</v>
      </c>
      <c r="AU80" s="1">
        <f t="shared" si="80"/>
        <v>47286677.071284913</v>
      </c>
    </row>
    <row r="81" spans="1:48" x14ac:dyDescent="0.15">
      <c r="C81" s="7">
        <v>8</v>
      </c>
      <c r="D81" s="7">
        <f t="shared" si="81"/>
        <v>22.1447068490323</v>
      </c>
      <c r="E81" s="10">
        <f t="shared" si="82"/>
        <v>22.4239489193548</v>
      </c>
      <c r="F81" s="7" t="s">
        <v>83</v>
      </c>
      <c r="G81" s="1">
        <v>9</v>
      </c>
      <c r="H81" s="9">
        <f t="shared" si="63"/>
        <v>22.1447068490323</v>
      </c>
      <c r="I81" s="9">
        <f t="shared" si="64"/>
        <v>295.29470684903225</v>
      </c>
      <c r="J81" s="9">
        <f t="shared" si="65"/>
        <v>0.25243877005929904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0.38067321072620908</v>
      </c>
      <c r="P81" s="9">
        <f t="shared" si="68"/>
        <v>9.609667711024858E-2</v>
      </c>
      <c r="Q81" s="12">
        <f t="shared" si="69"/>
        <v>1.7297401879844743E-2</v>
      </c>
      <c r="R81" s="9">
        <f t="shared" si="70"/>
        <v>1.9710000000000002E-2</v>
      </c>
      <c r="S81" s="13">
        <f t="shared" si="71"/>
        <v>0.87759522475112839</v>
      </c>
      <c r="T81" s="2">
        <f t="shared" si="72"/>
        <v>0.01</v>
      </c>
      <c r="U81" s="14">
        <f t="shared" si="73"/>
        <v>8.7759522475112841E-3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3.0375952247511287E-2</v>
      </c>
      <c r="AR81" s="9">
        <f t="shared" si="77"/>
        <v>10.950000000000001</v>
      </c>
      <c r="AS81" s="1">
        <f t="shared" si="78"/>
        <v>0.18</v>
      </c>
      <c r="AT81" s="1">
        <f t="shared" si="79"/>
        <v>118098</v>
      </c>
      <c r="AU81" s="1">
        <f t="shared" si="80"/>
        <v>47373325.38603957</v>
      </c>
    </row>
    <row r="82" spans="1:48" x14ac:dyDescent="0.15">
      <c r="C82" s="7">
        <v>9</v>
      </c>
      <c r="D82" s="7">
        <f t="shared" si="81"/>
        <v>17.826283554</v>
      </c>
      <c r="E82" s="10">
        <f t="shared" si="82"/>
        <v>22.1447068490323</v>
      </c>
      <c r="F82" s="7" t="s">
        <v>83</v>
      </c>
      <c r="G82" s="1">
        <v>10</v>
      </c>
      <c r="H82" s="9">
        <f t="shared" si="63"/>
        <v>17.826283554</v>
      </c>
      <c r="I82" s="9">
        <f t="shared" si="64"/>
        <v>290.97628355399996</v>
      </c>
      <c r="J82" s="9">
        <f t="shared" si="65"/>
        <v>0.1547497919687929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0.39407653361596051</v>
      </c>
      <c r="P82" s="9">
        <f t="shared" si="68"/>
        <v>6.0983261596852911E-2</v>
      </c>
      <c r="Q82" s="12">
        <f t="shared" si="69"/>
        <v>1.0976987087433523E-2</v>
      </c>
      <c r="R82" s="9">
        <f t="shared" si="70"/>
        <v>1.9710000000000002E-2</v>
      </c>
      <c r="S82" s="13">
        <f t="shared" si="71"/>
        <v>0.55692476344157893</v>
      </c>
      <c r="T82" s="2">
        <f t="shared" si="72"/>
        <v>0.01</v>
      </c>
      <c r="U82" s="14">
        <f t="shared" si="73"/>
        <v>5.5692476344157893E-3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2.7169247634415791E-2</v>
      </c>
      <c r="AR82" s="9">
        <f t="shared" si="77"/>
        <v>10.950000000000001</v>
      </c>
      <c r="AS82" s="1">
        <f t="shared" si="78"/>
        <v>0.18</v>
      </c>
      <c r="AT82" s="1">
        <f t="shared" si="79"/>
        <v>118098</v>
      </c>
      <c r="AU82" s="1">
        <f t="shared" si="80"/>
        <v>42372255.466806561</v>
      </c>
    </row>
    <row r="83" spans="1:48" x14ac:dyDescent="0.15">
      <c r="C83" s="7">
        <v>10</v>
      </c>
      <c r="D83" s="7">
        <f t="shared" si="81"/>
        <v>9.4736802577419397</v>
      </c>
      <c r="E83" s="10">
        <f t="shared" si="82"/>
        <v>17.826283554</v>
      </c>
      <c r="F83" s="7" t="s">
        <v>83</v>
      </c>
      <c r="G83" s="1">
        <v>11</v>
      </c>
      <c r="H83" s="9">
        <f t="shared" si="63"/>
        <v>9.4736802577419397</v>
      </c>
      <c r="I83" s="9">
        <f t="shared" si="64"/>
        <v>282.62368025774191</v>
      </c>
      <c r="J83" s="9">
        <f t="shared" si="65"/>
        <v>5.7562198055147881E-2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0.31643860841815225</v>
      </c>
      <c r="O83" s="9">
        <f t="shared" si="83"/>
        <v>0.1261546636009554</v>
      </c>
      <c r="P83" s="9">
        <f t="shared" si="68"/>
        <v>7.2617397317787501E-3</v>
      </c>
      <c r="Q83" s="12">
        <f t="shared" si="69"/>
        <v>1.307113151720175E-3</v>
      </c>
      <c r="R83" s="9">
        <f t="shared" si="70"/>
        <v>1.9710000000000002E-2</v>
      </c>
      <c r="S83" s="13">
        <f t="shared" si="71"/>
        <v>6.631725782446346E-2</v>
      </c>
      <c r="T83" s="2">
        <f t="shared" si="72"/>
        <v>0.01</v>
      </c>
      <c r="U83" s="14">
        <f t="shared" si="73"/>
        <v>6.6317257824463464E-4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1.3263172578244635E-2</v>
      </c>
      <c r="AR83" s="9">
        <f t="shared" si="77"/>
        <v>10.950000000000001</v>
      </c>
      <c r="AS83" s="1">
        <f t="shared" si="78"/>
        <v>0.18</v>
      </c>
      <c r="AT83" s="1">
        <f t="shared" si="79"/>
        <v>118098</v>
      </c>
      <c r="AU83" s="1">
        <f t="shared" si="80"/>
        <v>20684803.066605393</v>
      </c>
    </row>
    <row r="84" spans="1:48" x14ac:dyDescent="0.15">
      <c r="C84" s="7">
        <v>11</v>
      </c>
      <c r="D84" s="7">
        <f t="shared" si="81"/>
        <v>6.4763546890333297</v>
      </c>
      <c r="E84" s="10">
        <f t="shared" si="82"/>
        <v>9.4736802577419397</v>
      </c>
      <c r="F84" s="7" t="s">
        <v>85</v>
      </c>
      <c r="G84" s="1">
        <v>12</v>
      </c>
      <c r="H84" s="9">
        <f t="shared" si="63"/>
        <v>6.4763546890333297</v>
      </c>
      <c r="I84" s="9">
        <f t="shared" si="64"/>
        <v>279.62635468903329</v>
      </c>
      <c r="J84" s="9">
        <f t="shared" si="65"/>
        <v>3.9788578788557155E-2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0.22839292386917667</v>
      </c>
      <c r="P84" s="9">
        <f t="shared" si="68"/>
        <v>9.0874298461176718E-3</v>
      </c>
      <c r="Q84" s="12">
        <f t="shared" si="69"/>
        <v>1.6357373723011809E-3</v>
      </c>
      <c r="R84" s="9">
        <f t="shared" si="70"/>
        <v>1.9710000000000002E-2</v>
      </c>
      <c r="S84" s="13">
        <f t="shared" si="71"/>
        <v>8.2990226905184206E-2</v>
      </c>
      <c r="T84" s="2">
        <f t="shared" si="72"/>
        <v>0.01</v>
      </c>
      <c r="U84" s="14">
        <f t="shared" si="73"/>
        <v>8.299022690518421E-4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1.3429902269051842E-2</v>
      </c>
      <c r="AR84" s="9">
        <f t="shared" si="77"/>
        <v>10.950000000000001</v>
      </c>
      <c r="AS84" s="1">
        <f t="shared" si="78"/>
        <v>0.18</v>
      </c>
      <c r="AT84" s="1">
        <f t="shared" si="79"/>
        <v>118098</v>
      </c>
      <c r="AU84" s="1">
        <f t="shared" si="80"/>
        <v>20944829.150059968</v>
      </c>
      <c r="AV84" s="1">
        <f>SUM(AU73:AU84)</f>
        <v>347087304.62294853</v>
      </c>
    </row>
    <row r="85" spans="1:48" x14ac:dyDescent="0.15">
      <c r="C85" s="7">
        <v>12</v>
      </c>
      <c r="D85" s="7">
        <f t="shared" si="81"/>
        <v>2.2068228512903199</v>
      </c>
      <c r="E85" s="10">
        <f t="shared" si="82"/>
        <v>6.4763546890333297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1.7134814118387101</v>
      </c>
      <c r="E89" s="7"/>
      <c r="F89" s="7"/>
      <c r="G89" s="1">
        <v>1</v>
      </c>
      <c r="H89" s="9">
        <f t="shared" ref="H89:H100" si="84">E90</f>
        <v>1.7134814118387101</v>
      </c>
      <c r="I89" s="9">
        <f t="shared" ref="I89:I100" si="85">H89+273.15</f>
        <v>274.86348141183868</v>
      </c>
      <c r="J89" s="9">
        <f t="shared" ref="J89:J100" si="86">EXP(($C$15*(I89-$C$13))/($C$16*I89*$C$13))</f>
        <v>2.1762790670240183E-2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0.11545758927305849</v>
      </c>
      <c r="Q89" s="12">
        <f t="shared" ref="Q89:Q100" si="90">P89*$B$91</f>
        <v>5.1955915172876323E-2</v>
      </c>
      <c r="R89" s="9">
        <f t="shared" ref="R89:R100" si="91">L89*$B$91</f>
        <v>2.3873737500000001</v>
      </c>
      <c r="S89" s="13">
        <f t="shared" ref="S89:S100" si="92">Q89/R89</f>
        <v>2.1762790670240183E-2</v>
      </c>
      <c r="T89" s="2">
        <f t="shared" ref="T89:T100" si="93">$B$90/100</f>
        <v>0.51</v>
      </c>
      <c r="U89" s="14">
        <f t="shared" ref="U89:U100" si="94">S89*T89</f>
        <v>1.1099023241822494E-2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3.3683355507409481E-2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420149</v>
      </c>
      <c r="AN89" s="1">
        <f t="shared" ref="AN89:AN100" si="99">AM89*10000*AK89*AJ89</f>
        <v>1472164726.543916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-0.23747716803225799</v>
      </c>
      <c r="E90" s="10">
        <f t="shared" ref="E90:E101" si="101">D89</f>
        <v>1.7134814118387101</v>
      </c>
      <c r="F90" s="7" t="s">
        <v>83</v>
      </c>
      <c r="G90" s="1">
        <v>2</v>
      </c>
      <c r="H90" s="9">
        <f t="shared" si="84"/>
        <v>-0.23747716803225799</v>
      </c>
      <c r="I90" s="9">
        <f t="shared" si="85"/>
        <v>272.91252283196769</v>
      </c>
      <c r="J90" s="9">
        <f t="shared" si="86"/>
        <v>1.6894141556228245E-2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10.495092410726942</v>
      </c>
      <c r="P90" s="9">
        <f t="shared" si="89"/>
        <v>0.17730557683251771</v>
      </c>
      <c r="Q90" s="12">
        <f t="shared" si="90"/>
        <v>7.9787509574632973E-2</v>
      </c>
      <c r="R90" s="9">
        <f t="shared" si="91"/>
        <v>2.3873737500000001</v>
      </c>
      <c r="S90" s="13">
        <f t="shared" si="92"/>
        <v>3.342061944621489E-2</v>
      </c>
      <c r="T90" s="2">
        <f t="shared" si="93"/>
        <v>0.51</v>
      </c>
      <c r="U90" s="14">
        <f t="shared" si="94"/>
        <v>1.7044515917569593E-2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3.5475921549147235E-2</v>
      </c>
      <c r="AK90" s="9">
        <f t="shared" si="96"/>
        <v>10.4025</v>
      </c>
      <c r="AL90" s="1">
        <f t="shared" si="97"/>
        <v>0.45</v>
      </c>
      <c r="AM90" s="17">
        <f t="shared" si="98"/>
        <v>420149</v>
      </c>
      <c r="AN90" s="1">
        <f t="shared" si="99"/>
        <v>1550510617.4711506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0.57882259196428598</v>
      </c>
      <c r="E91" s="10">
        <f t="shared" si="101"/>
        <v>-0.23747716803225799</v>
      </c>
      <c r="F91" s="7" t="s">
        <v>83</v>
      </c>
      <c r="G91" s="1">
        <v>3</v>
      </c>
      <c r="H91" s="9">
        <f t="shared" si="84"/>
        <v>0.57882259196428598</v>
      </c>
      <c r="I91" s="9">
        <f t="shared" si="85"/>
        <v>273.72882259196427</v>
      </c>
      <c r="J91" s="9">
        <f t="shared" si="86"/>
        <v>1.8790698043907456E-2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15.623061833894424</v>
      </c>
      <c r="P91" s="9">
        <f t="shared" si="89"/>
        <v>0.29356823744200516</v>
      </c>
      <c r="Q91" s="12">
        <f t="shared" si="90"/>
        <v>0.13210570684890233</v>
      </c>
      <c r="R91" s="9">
        <f t="shared" si="91"/>
        <v>2.3873737500000001</v>
      </c>
      <c r="S91" s="13">
        <f t="shared" si="92"/>
        <v>5.5335159335190946E-2</v>
      </c>
      <c r="T91" s="2">
        <f t="shared" si="93"/>
        <v>0.51</v>
      </c>
      <c r="U91" s="14">
        <f t="shared" si="94"/>
        <v>2.8220931260947383E-2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3.8845610775175635E-2</v>
      </c>
      <c r="AK91" s="9">
        <f t="shared" si="96"/>
        <v>10.4025</v>
      </c>
      <c r="AL91" s="1">
        <f t="shared" si="97"/>
        <v>0.45</v>
      </c>
      <c r="AM91" s="17">
        <f t="shared" si="98"/>
        <v>420149</v>
      </c>
      <c r="AN91" s="1">
        <f t="shared" si="99"/>
        <v>1697786253.8572834</v>
      </c>
    </row>
    <row r="92" spans="1:48" x14ac:dyDescent="0.15">
      <c r="C92" s="7">
        <v>3</v>
      </c>
      <c r="D92" s="7">
        <f t="shared" si="100"/>
        <v>5.0521337312903203</v>
      </c>
      <c r="E92" s="10">
        <f t="shared" si="101"/>
        <v>0.57882259196428598</v>
      </c>
      <c r="F92" s="7" t="s">
        <v>83</v>
      </c>
      <c r="G92" s="1">
        <v>4</v>
      </c>
      <c r="H92" s="9">
        <f t="shared" si="84"/>
        <v>5.0521337312903203</v>
      </c>
      <c r="I92" s="9">
        <f t="shared" si="85"/>
        <v>278.2021337312903</v>
      </c>
      <c r="J92" s="9">
        <f t="shared" si="86"/>
        <v>3.329208323930978E-2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20.634768596452417</v>
      </c>
      <c r="P92" s="9">
        <f t="shared" si="89"/>
        <v>0.6869744337369893</v>
      </c>
      <c r="Q92" s="12">
        <f t="shared" si="90"/>
        <v>0.30913849518164521</v>
      </c>
      <c r="R92" s="9">
        <f t="shared" si="91"/>
        <v>2.3873737500000001</v>
      </c>
      <c r="S92" s="13">
        <f t="shared" si="92"/>
        <v>0.12948893954356547</v>
      </c>
      <c r="T92" s="2">
        <f t="shared" si="93"/>
        <v>0.51</v>
      </c>
      <c r="U92" s="14">
        <f t="shared" si="94"/>
        <v>6.6039359167218384E-2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5.0247866788916344E-2</v>
      </c>
      <c r="AK92" s="9">
        <f t="shared" si="96"/>
        <v>10.4025</v>
      </c>
      <c r="AL92" s="1">
        <f t="shared" si="97"/>
        <v>0.45</v>
      </c>
      <c r="AM92" s="17">
        <f t="shared" si="98"/>
        <v>420149</v>
      </c>
      <c r="AN92" s="1">
        <f t="shared" si="99"/>
        <v>2196133252.0582142</v>
      </c>
    </row>
    <row r="93" spans="1:48" x14ac:dyDescent="0.15">
      <c r="C93" s="7">
        <v>4</v>
      </c>
      <c r="D93" s="7">
        <f t="shared" si="100"/>
        <v>9.3542336369666597</v>
      </c>
      <c r="E93" s="10">
        <f t="shared" si="101"/>
        <v>5.0521337312903203</v>
      </c>
      <c r="F93" s="7" t="s">
        <v>83</v>
      </c>
      <c r="G93" s="1">
        <v>5</v>
      </c>
      <c r="H93" s="9">
        <f t="shared" si="84"/>
        <v>9.3542336369666597</v>
      </c>
      <c r="I93" s="9">
        <f t="shared" si="85"/>
        <v>282.50423363696666</v>
      </c>
      <c r="J93" s="9">
        <f t="shared" si="86"/>
        <v>5.6729793876924027E-2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18.950404454579658</v>
      </c>
      <c r="O93" s="9">
        <f t="shared" si="102"/>
        <v>6.3026647081357723</v>
      </c>
      <c r="P93" s="9">
        <f t="shared" si="89"/>
        <v>0.3575488697679059</v>
      </c>
      <c r="Q93" s="12">
        <f t="shared" si="90"/>
        <v>0.16089699139555766</v>
      </c>
      <c r="R93" s="9">
        <f t="shared" si="91"/>
        <v>2.3873737500000001</v>
      </c>
      <c r="S93" s="13">
        <f t="shared" si="92"/>
        <v>6.7394973826598231E-2</v>
      </c>
      <c r="T93" s="2">
        <f t="shared" si="93"/>
        <v>0.51</v>
      </c>
      <c r="U93" s="14">
        <f t="shared" si="94"/>
        <v>3.4371436651565099E-2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3.3273988150446882E-2</v>
      </c>
      <c r="AK93" s="9">
        <f t="shared" si="96"/>
        <v>10.4025</v>
      </c>
      <c r="AL93" s="1">
        <f t="shared" si="97"/>
        <v>0.45</v>
      </c>
      <c r="AM93" s="17">
        <f t="shared" si="98"/>
        <v>420149</v>
      </c>
      <c r="AN93" s="1">
        <f t="shared" si="99"/>
        <v>1454272916.9530847</v>
      </c>
    </row>
    <row r="94" spans="1:48" x14ac:dyDescent="0.15">
      <c r="C94" s="7">
        <v>5</v>
      </c>
      <c r="D94" s="7">
        <f t="shared" si="100"/>
        <v>15.996088261612901</v>
      </c>
      <c r="E94" s="10">
        <f t="shared" si="101"/>
        <v>9.3542336369666597</v>
      </c>
      <c r="F94" s="7" t="s">
        <v>85</v>
      </c>
      <c r="G94" s="1">
        <v>6</v>
      </c>
      <c r="H94" s="9">
        <f t="shared" si="84"/>
        <v>15.996088261612901</v>
      </c>
      <c r="I94" s="9">
        <f t="shared" si="85"/>
        <v>289.14608826161287</v>
      </c>
      <c r="J94" s="9">
        <f t="shared" si="86"/>
        <v>0.12521140572738998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11.250390838367867</v>
      </c>
      <c r="P94" s="9">
        <f t="shared" si="89"/>
        <v>1.40867725185459</v>
      </c>
      <c r="Q94" s="12">
        <f t="shared" si="90"/>
        <v>0.63390476333456558</v>
      </c>
      <c r="R94" s="9">
        <f t="shared" si="91"/>
        <v>2.3873737500000001</v>
      </c>
      <c r="S94" s="13">
        <f t="shared" si="92"/>
        <v>0.265523889309148</v>
      </c>
      <c r="T94" s="2">
        <f t="shared" si="93"/>
        <v>0.51</v>
      </c>
      <c r="U94" s="14">
        <f t="shared" si="94"/>
        <v>0.13541718354766549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6.6957280839621158E-2</v>
      </c>
      <c r="AK94" s="9">
        <f t="shared" si="96"/>
        <v>10.4025</v>
      </c>
      <c r="AL94" s="1">
        <f t="shared" si="97"/>
        <v>0.45</v>
      </c>
      <c r="AM94" s="17">
        <f t="shared" si="98"/>
        <v>420149</v>
      </c>
      <c r="AN94" s="1">
        <f t="shared" si="99"/>
        <v>2926434897.9632301</v>
      </c>
    </row>
    <row r="95" spans="1:48" x14ac:dyDescent="0.15">
      <c r="C95" s="7">
        <v>6</v>
      </c>
      <c r="D95" s="7">
        <f t="shared" si="100"/>
        <v>19.020376135999999</v>
      </c>
      <c r="E95" s="10">
        <f t="shared" si="101"/>
        <v>15.996088261612901</v>
      </c>
      <c r="F95" s="7" t="s">
        <v>83</v>
      </c>
      <c r="G95" s="1">
        <v>7</v>
      </c>
      <c r="H95" s="9">
        <f t="shared" si="84"/>
        <v>19.020376135999999</v>
      </c>
      <c r="I95" s="9">
        <f t="shared" si="85"/>
        <v>292.17037613599996</v>
      </c>
      <c r="J95" s="9">
        <f t="shared" si="86"/>
        <v>0.17742887969400026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15.146988586513276</v>
      </c>
      <c r="P95" s="9">
        <f t="shared" si="89"/>
        <v>2.6875132156428592</v>
      </c>
      <c r="Q95" s="12">
        <f t="shared" si="90"/>
        <v>1.2093809470392867</v>
      </c>
      <c r="R95" s="9">
        <f t="shared" si="91"/>
        <v>2.3873737500000001</v>
      </c>
      <c r="S95" s="13">
        <f t="shared" si="92"/>
        <v>0.50657378093366678</v>
      </c>
      <c r="T95" s="2">
        <f t="shared" si="93"/>
        <v>0.51</v>
      </c>
      <c r="U95" s="14">
        <f t="shared" si="94"/>
        <v>0.25835262827617006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0.12434831742526527</v>
      </c>
      <c r="AK95" s="9">
        <f t="shared" si="96"/>
        <v>10.4025</v>
      </c>
      <c r="AL95" s="1">
        <f t="shared" si="97"/>
        <v>0.45</v>
      </c>
      <c r="AM95" s="17">
        <f t="shared" si="98"/>
        <v>420149</v>
      </c>
      <c r="AN95" s="1">
        <f t="shared" si="99"/>
        <v>5434767527.1928568</v>
      </c>
    </row>
    <row r="96" spans="1:48" x14ac:dyDescent="0.15">
      <c r="C96" s="7">
        <v>7</v>
      </c>
      <c r="D96" s="7">
        <f t="shared" si="100"/>
        <v>22.4239489193548</v>
      </c>
      <c r="E96" s="10">
        <f t="shared" si="101"/>
        <v>19.020376135999999</v>
      </c>
      <c r="F96" s="7" t="s">
        <v>83</v>
      </c>
      <c r="G96" s="1">
        <v>8</v>
      </c>
      <c r="H96" s="9">
        <f t="shared" si="84"/>
        <v>22.4239489193548</v>
      </c>
      <c r="I96" s="9">
        <f t="shared" si="85"/>
        <v>295.57394891935479</v>
      </c>
      <c r="J96" s="9">
        <f t="shared" si="86"/>
        <v>0.26042630572347936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17.764750370870416</v>
      </c>
      <c r="P96" s="9">
        <f t="shared" si="89"/>
        <v>4.6264083111855925</v>
      </c>
      <c r="Q96" s="12">
        <f t="shared" si="90"/>
        <v>2.0818837400335166</v>
      </c>
      <c r="R96" s="9">
        <f t="shared" si="91"/>
        <v>2.3873737500000001</v>
      </c>
      <c r="S96" s="13">
        <f t="shared" si="92"/>
        <v>0.87203930261590445</v>
      </c>
      <c r="T96" s="2">
        <f t="shared" si="93"/>
        <v>0.51</v>
      </c>
      <c r="U96" s="14">
        <f t="shared" si="94"/>
        <v>0.4447400443341113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0.18054412336673459</v>
      </c>
      <c r="AK96" s="9">
        <f t="shared" si="96"/>
        <v>10.4025</v>
      </c>
      <c r="AL96" s="1">
        <f t="shared" si="97"/>
        <v>0.45</v>
      </c>
      <c r="AM96" s="17">
        <f t="shared" si="98"/>
        <v>420149</v>
      </c>
      <c r="AN96" s="1">
        <f t="shared" si="99"/>
        <v>7890861406.2168684</v>
      </c>
    </row>
    <row r="97" spans="1:50" x14ac:dyDescent="0.15">
      <c r="C97" s="7">
        <v>8</v>
      </c>
      <c r="D97" s="7">
        <f t="shared" si="100"/>
        <v>22.1447068490323</v>
      </c>
      <c r="E97" s="10">
        <f t="shared" si="101"/>
        <v>22.4239489193548</v>
      </c>
      <c r="F97" s="7" t="s">
        <v>83</v>
      </c>
      <c r="G97" s="1">
        <v>9</v>
      </c>
      <c r="H97" s="9">
        <f t="shared" si="84"/>
        <v>22.1447068490323</v>
      </c>
      <c r="I97" s="9">
        <f t="shared" si="85"/>
        <v>295.29470684903225</v>
      </c>
      <c r="J97" s="9">
        <f t="shared" si="86"/>
        <v>0.25243877005929904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18.443617059684826</v>
      </c>
      <c r="P97" s="9">
        <f t="shared" si="89"/>
        <v>4.6558840059915427</v>
      </c>
      <c r="Q97" s="12">
        <f t="shared" si="90"/>
        <v>2.0951478026961943</v>
      </c>
      <c r="R97" s="9">
        <f t="shared" si="91"/>
        <v>2.3873737500000001</v>
      </c>
      <c r="S97" s="13">
        <f t="shared" si="92"/>
        <v>0.87759522475112839</v>
      </c>
      <c r="T97" s="2">
        <f t="shared" si="93"/>
        <v>0.51</v>
      </c>
      <c r="U97" s="14">
        <f t="shared" si="94"/>
        <v>0.44757356462307546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0.18139842973385728</v>
      </c>
      <c r="AK97" s="9">
        <f t="shared" si="96"/>
        <v>10.4025</v>
      </c>
      <c r="AL97" s="1">
        <f t="shared" si="97"/>
        <v>0.45</v>
      </c>
      <c r="AM97" s="17">
        <f t="shared" si="98"/>
        <v>420149</v>
      </c>
      <c r="AN97" s="1">
        <f t="shared" si="99"/>
        <v>7928199720.0633984</v>
      </c>
    </row>
    <row r="98" spans="1:50" x14ac:dyDescent="0.15">
      <c r="C98" s="7">
        <v>9</v>
      </c>
      <c r="D98" s="7">
        <f t="shared" si="100"/>
        <v>17.826283554</v>
      </c>
      <c r="E98" s="10">
        <f t="shared" si="101"/>
        <v>22.1447068490323</v>
      </c>
      <c r="F98" s="7" t="s">
        <v>83</v>
      </c>
      <c r="G98" s="1">
        <v>10</v>
      </c>
      <c r="H98" s="9">
        <f t="shared" si="84"/>
        <v>17.826283554</v>
      </c>
      <c r="I98" s="9">
        <f t="shared" si="85"/>
        <v>290.97628355399996</v>
      </c>
      <c r="J98" s="9">
        <f t="shared" si="86"/>
        <v>0.1547497919687929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19.093008053693286</v>
      </c>
      <c r="P98" s="9">
        <f t="shared" si="89"/>
        <v>2.9546390243675233</v>
      </c>
      <c r="Q98" s="12">
        <f t="shared" si="90"/>
        <v>1.3295875609653856</v>
      </c>
      <c r="R98" s="9">
        <f t="shared" si="91"/>
        <v>2.3873737500000001</v>
      </c>
      <c r="S98" s="13">
        <f t="shared" si="92"/>
        <v>0.55692476344157904</v>
      </c>
      <c r="T98" s="2">
        <f t="shared" si="93"/>
        <v>0.51</v>
      </c>
      <c r="U98" s="14">
        <f t="shared" si="94"/>
        <v>0.28403162935520532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0.1288845362505944</v>
      </c>
      <c r="AK98" s="9">
        <f t="shared" si="96"/>
        <v>10.4025</v>
      </c>
      <c r="AL98" s="1">
        <f t="shared" si="97"/>
        <v>0.45</v>
      </c>
      <c r="AM98" s="17">
        <f t="shared" si="98"/>
        <v>420149</v>
      </c>
      <c r="AN98" s="1">
        <f t="shared" si="99"/>
        <v>5633027505.925231</v>
      </c>
    </row>
    <row r="99" spans="1:50" x14ac:dyDescent="0.15">
      <c r="C99" s="7">
        <v>10</v>
      </c>
      <c r="D99" s="7">
        <f t="shared" si="100"/>
        <v>9.4736802577419397</v>
      </c>
      <c r="E99" s="10">
        <f t="shared" si="101"/>
        <v>17.826283554</v>
      </c>
      <c r="F99" s="7" t="s">
        <v>83</v>
      </c>
      <c r="G99" s="1">
        <v>11</v>
      </c>
      <c r="H99" s="9">
        <f t="shared" si="84"/>
        <v>9.4736802577419397</v>
      </c>
      <c r="I99" s="9">
        <f t="shared" si="85"/>
        <v>282.62368025774191</v>
      </c>
      <c r="J99" s="9">
        <f t="shared" si="86"/>
        <v>5.7562198055147881E-2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15.331450577859473</v>
      </c>
      <c r="O99" s="9">
        <f t="shared" si="102"/>
        <v>6.1121934514662879</v>
      </c>
      <c r="P99" s="9">
        <f t="shared" si="89"/>
        <v>0.35183129000468039</v>
      </c>
      <c r="Q99" s="12">
        <f t="shared" si="90"/>
        <v>0.15832408050210617</v>
      </c>
      <c r="R99" s="9">
        <f t="shared" si="91"/>
        <v>2.3873737500000001</v>
      </c>
      <c r="S99" s="13">
        <f t="shared" si="92"/>
        <v>6.631725782446346E-2</v>
      </c>
      <c r="T99" s="2">
        <f t="shared" si="93"/>
        <v>0.51</v>
      </c>
      <c r="U99" s="14">
        <f t="shared" si="94"/>
        <v>3.3821801490476366E-2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4.0534273149378623E-2</v>
      </c>
      <c r="AK99" s="9">
        <f t="shared" si="96"/>
        <v>10.4025</v>
      </c>
      <c r="AL99" s="1">
        <f t="shared" si="97"/>
        <v>0.45</v>
      </c>
      <c r="AM99" s="17">
        <f t="shared" si="98"/>
        <v>420149</v>
      </c>
      <c r="AN99" s="1">
        <f t="shared" si="99"/>
        <v>1771590931.119817</v>
      </c>
    </row>
    <row r="100" spans="1:50" x14ac:dyDescent="0.15">
      <c r="C100" s="7">
        <v>11</v>
      </c>
      <c r="D100" s="7">
        <f t="shared" si="100"/>
        <v>6.4763546890333297</v>
      </c>
      <c r="E100" s="10">
        <f t="shared" si="101"/>
        <v>9.4736802577419397</v>
      </c>
      <c r="F100" s="7" t="s">
        <v>85</v>
      </c>
      <c r="G100" s="1">
        <v>12</v>
      </c>
      <c r="H100" s="9">
        <f t="shared" si="84"/>
        <v>6.4763546890333297</v>
      </c>
      <c r="I100" s="9">
        <f t="shared" si="85"/>
        <v>279.62635468903329</v>
      </c>
      <c r="J100" s="9">
        <f t="shared" si="86"/>
        <v>3.9788578788557155E-2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11.065637161461607</v>
      </c>
      <c r="P100" s="9">
        <f t="shared" si="89"/>
        <v>0.44028597604440112</v>
      </c>
      <c r="Q100" s="12">
        <f t="shared" si="90"/>
        <v>0.1981286892199805</v>
      </c>
      <c r="R100" s="9">
        <f t="shared" si="91"/>
        <v>2.3873737500000001</v>
      </c>
      <c r="S100" s="13">
        <f t="shared" si="92"/>
        <v>8.2990226905184206E-2</v>
      </c>
      <c r="T100" s="2">
        <f t="shared" si="93"/>
        <v>0.51</v>
      </c>
      <c r="U100" s="14">
        <f t="shared" si="94"/>
        <v>4.2325015721643947E-2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4.3097992240075648E-2</v>
      </c>
      <c r="AK100" s="9">
        <f t="shared" si="96"/>
        <v>10.4025</v>
      </c>
      <c r="AL100" s="1">
        <f t="shared" si="97"/>
        <v>0.45</v>
      </c>
      <c r="AM100" s="17">
        <f t="shared" si="98"/>
        <v>420149</v>
      </c>
      <c r="AN100" s="1">
        <f t="shared" si="99"/>
        <v>1883640836.9927983</v>
      </c>
      <c r="AO100" s="1">
        <f>SUM(AN89:AN100)</f>
        <v>41839390592.357849</v>
      </c>
    </row>
    <row r="101" spans="1:50" x14ac:dyDescent="0.15">
      <c r="C101" s="7">
        <v>12</v>
      </c>
      <c r="D101" s="7">
        <f t="shared" si="100"/>
        <v>2.2068228512903199</v>
      </c>
      <c r="E101" s="10">
        <f t="shared" si="101"/>
        <v>6.4763546890333297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1.7134814118387101</v>
      </c>
      <c r="E105" s="7"/>
      <c r="F105" s="7"/>
      <c r="G105" s="1">
        <v>1</v>
      </c>
      <c r="H105" s="9">
        <f t="shared" ref="H105:H116" si="103">E106</f>
        <v>1.7134814118387101</v>
      </c>
      <c r="I105" s="9">
        <f t="shared" ref="I105:I116" si="104">H105+273.15</f>
        <v>274.86348141183868</v>
      </c>
      <c r="J105" s="9">
        <f t="shared" ref="J105:J116" si="105">EXP(($C$15*(I105-$C$13))/($C$16*I105*$C$13))</f>
        <v>2.1762790670240183E-2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1.4099898981256638E-2</v>
      </c>
      <c r="Q105" s="12">
        <f t="shared" ref="Q105:Q116" si="109">P105*$B$107</f>
        <v>4.2299696943769909E-3</v>
      </c>
      <c r="R105" s="9">
        <f t="shared" ref="R105:R116" si="110">L105*$B$107</f>
        <v>0.19436706250000002</v>
      </c>
      <c r="S105" s="13">
        <f t="shared" ref="S105:S116" si="111">Q105/R105</f>
        <v>2.1762790670240183E-2</v>
      </c>
      <c r="T105" s="2">
        <f t="shared" ref="T105:T116" si="112">$B$106/100</f>
        <v>0.01</v>
      </c>
      <c r="U105" s="14">
        <f t="shared" ref="U105:U116" si="113">S105*T105</f>
        <v>2.1762790670240185E-4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5.7076279067024022E-3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43728.416666666664</v>
      </c>
      <c r="AX105" s="1">
        <f t="shared" ref="AX105:AX116" si="120">AW105*10000*AV105*0.67*AU105*AT105</f>
        <v>32502508.393790569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-0.23747716803225799</v>
      </c>
      <c r="E106" s="10">
        <f t="shared" ref="E106:E117" si="122">D105</f>
        <v>1.7134814118387101</v>
      </c>
      <c r="F106" s="7" t="s">
        <v>83</v>
      </c>
      <c r="G106" s="1">
        <v>2</v>
      </c>
      <c r="H106" s="9">
        <f t="shared" si="103"/>
        <v>-0.23747716803225799</v>
      </c>
      <c r="I106" s="9">
        <f t="shared" si="104"/>
        <v>272.91252283196769</v>
      </c>
      <c r="J106" s="9">
        <f t="shared" si="105"/>
        <v>1.6894141556228245E-2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1.2816805176854102</v>
      </c>
      <c r="P106" s="9">
        <f t="shared" si="108"/>
        <v>2.165289209563722E-2</v>
      </c>
      <c r="Q106" s="12">
        <f t="shared" si="109"/>
        <v>6.4958676286911658E-3</v>
      </c>
      <c r="R106" s="9">
        <f t="shared" si="110"/>
        <v>0.19436706250000002</v>
      </c>
      <c r="S106" s="13">
        <f t="shared" si="111"/>
        <v>3.342061944621489E-2</v>
      </c>
      <c r="T106" s="2">
        <f t="shared" si="112"/>
        <v>0.01</v>
      </c>
      <c r="U106" s="14">
        <f t="shared" si="113"/>
        <v>3.3420619446214889E-4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5.8242061944621488E-3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43728.416666666664</v>
      </c>
      <c r="AX106" s="1">
        <f t="shared" si="120"/>
        <v>33166372.058062624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0.57882259196428598</v>
      </c>
      <c r="E107" s="10">
        <f t="shared" si="122"/>
        <v>-0.23747716803225799</v>
      </c>
      <c r="F107" s="7" t="s">
        <v>83</v>
      </c>
      <c r="G107" s="1">
        <v>3</v>
      </c>
      <c r="H107" s="9">
        <f t="shared" si="103"/>
        <v>0.57882259196428598</v>
      </c>
      <c r="I107" s="9">
        <f t="shared" si="104"/>
        <v>273.72882259196427</v>
      </c>
      <c r="J107" s="9">
        <f t="shared" si="105"/>
        <v>1.8790698043907456E-2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1.9079178339231067</v>
      </c>
      <c r="P107" s="9">
        <f t="shared" si="108"/>
        <v>3.5851107909835069E-2</v>
      </c>
      <c r="Q107" s="12">
        <f t="shared" si="109"/>
        <v>1.0755332372950521E-2</v>
      </c>
      <c r="R107" s="9">
        <f t="shared" si="110"/>
        <v>0.19436706250000002</v>
      </c>
      <c r="S107" s="13">
        <f t="shared" si="111"/>
        <v>5.533515933519096E-2</v>
      </c>
      <c r="T107" s="2">
        <f t="shared" si="112"/>
        <v>0.01</v>
      </c>
      <c r="U107" s="14">
        <f t="shared" si="113"/>
        <v>5.5335159335190959E-4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6.0433515933519099E-3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43728.416666666664</v>
      </c>
      <c r="AX107" s="1">
        <f t="shared" si="120"/>
        <v>34414311.707126096</v>
      </c>
    </row>
    <row r="108" spans="1:50" x14ac:dyDescent="0.15">
      <c r="C108" s="7">
        <v>3</v>
      </c>
      <c r="D108" s="7">
        <f t="shared" si="121"/>
        <v>5.0521337312903203</v>
      </c>
      <c r="E108" s="10">
        <f t="shared" si="122"/>
        <v>0.57882259196428598</v>
      </c>
      <c r="F108" s="7" t="s">
        <v>83</v>
      </c>
      <c r="G108" s="1">
        <v>4</v>
      </c>
      <c r="H108" s="9">
        <f t="shared" si="103"/>
        <v>5.0521337312903203</v>
      </c>
      <c r="I108" s="9">
        <f t="shared" si="104"/>
        <v>278.2021337312903</v>
      </c>
      <c r="J108" s="9">
        <f t="shared" si="105"/>
        <v>3.329208323930978E-2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2.5199569343466051</v>
      </c>
      <c r="P108" s="9">
        <f t="shared" si="108"/>
        <v>8.3894616017743062E-2</v>
      </c>
      <c r="Q108" s="12">
        <f t="shared" si="109"/>
        <v>2.5168384805322918E-2</v>
      </c>
      <c r="R108" s="9">
        <f t="shared" si="110"/>
        <v>0.19436706250000002</v>
      </c>
      <c r="S108" s="13">
        <f t="shared" si="111"/>
        <v>0.1294889395435655</v>
      </c>
      <c r="T108" s="2">
        <f t="shared" si="112"/>
        <v>0.01</v>
      </c>
      <c r="U108" s="14">
        <f t="shared" si="113"/>
        <v>1.2948893954356549E-3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6.7848893954356553E-3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43728.416666666664</v>
      </c>
      <c r="AX108" s="1">
        <f t="shared" si="120"/>
        <v>38637053.453874759</v>
      </c>
    </row>
    <row r="109" spans="1:50" x14ac:dyDescent="0.15">
      <c r="C109" s="7">
        <v>4</v>
      </c>
      <c r="D109" s="7">
        <f t="shared" si="121"/>
        <v>9.3542336369666597</v>
      </c>
      <c r="E109" s="10">
        <f t="shared" si="122"/>
        <v>5.0521337312903203</v>
      </c>
      <c r="F109" s="7" t="s">
        <v>83</v>
      </c>
      <c r="G109" s="1">
        <v>5</v>
      </c>
      <c r="H109" s="9">
        <f t="shared" si="103"/>
        <v>9.3542336369666597</v>
      </c>
      <c r="I109" s="9">
        <f t="shared" si="104"/>
        <v>282.50423363696666</v>
      </c>
      <c r="J109" s="9">
        <f t="shared" si="105"/>
        <v>5.6729793876924027E-2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2.3142592024124191</v>
      </c>
      <c r="O109" s="9">
        <f t="shared" si="123"/>
        <v>0.76969332424977654</v>
      </c>
      <c r="P109" s="9">
        <f t="shared" si="108"/>
        <v>4.3664543633134274E-2</v>
      </c>
      <c r="Q109" s="12">
        <f t="shared" si="109"/>
        <v>1.3099363089940282E-2</v>
      </c>
      <c r="R109" s="9">
        <f t="shared" si="110"/>
        <v>0.19436706250000002</v>
      </c>
      <c r="S109" s="13">
        <f t="shared" si="111"/>
        <v>6.7394973826598217E-2</v>
      </c>
      <c r="T109" s="2">
        <f t="shared" si="112"/>
        <v>0.01</v>
      </c>
      <c r="U109" s="14">
        <f t="shared" si="113"/>
        <v>6.7394973826598217E-4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6.1639497382659824E-3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43728.416666666664</v>
      </c>
      <c r="AX109" s="1">
        <f t="shared" si="120"/>
        <v>35101066.744668446</v>
      </c>
    </row>
    <row r="110" spans="1:50" x14ac:dyDescent="0.15">
      <c r="C110" s="7">
        <v>5</v>
      </c>
      <c r="D110" s="7">
        <f t="shared" si="121"/>
        <v>15.996088261612901</v>
      </c>
      <c r="E110" s="10">
        <f t="shared" si="122"/>
        <v>9.3542336369666597</v>
      </c>
      <c r="F110" s="7" t="s">
        <v>85</v>
      </c>
      <c r="G110" s="1">
        <v>6</v>
      </c>
      <c r="H110" s="9">
        <f t="shared" si="103"/>
        <v>15.996088261612901</v>
      </c>
      <c r="I110" s="9">
        <f t="shared" si="104"/>
        <v>289.14608826161287</v>
      </c>
      <c r="J110" s="9">
        <f t="shared" si="105"/>
        <v>0.12521140572738998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1.3739189889499759</v>
      </c>
      <c r="P110" s="9">
        <f t="shared" si="108"/>
        <v>0.17203032796198087</v>
      </c>
      <c r="Q110" s="12">
        <f t="shared" si="109"/>
        <v>5.160909838859426E-2</v>
      </c>
      <c r="R110" s="9">
        <f t="shared" si="110"/>
        <v>0.19436706250000002</v>
      </c>
      <c r="S110" s="13">
        <f t="shared" si="111"/>
        <v>0.265523889309148</v>
      </c>
      <c r="T110" s="2">
        <f t="shared" si="112"/>
        <v>0.01</v>
      </c>
      <c r="U110" s="14">
        <f t="shared" si="113"/>
        <v>2.65523889309148E-3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8.1452388930914801E-3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43728.416666666664</v>
      </c>
      <c r="AX110" s="1">
        <f t="shared" si="120"/>
        <v>46383664.075447746</v>
      </c>
    </row>
    <row r="111" spans="1:50" x14ac:dyDescent="0.15">
      <c r="C111" s="7">
        <v>6</v>
      </c>
      <c r="D111" s="7">
        <f t="shared" si="121"/>
        <v>19.020376135999999</v>
      </c>
      <c r="E111" s="10">
        <f t="shared" si="122"/>
        <v>15.996088261612901</v>
      </c>
      <c r="F111" s="7" t="s">
        <v>83</v>
      </c>
      <c r="G111" s="1">
        <v>7</v>
      </c>
      <c r="H111" s="9">
        <f t="shared" si="103"/>
        <v>19.020376135999999</v>
      </c>
      <c r="I111" s="9">
        <f t="shared" si="104"/>
        <v>292.17037613599996</v>
      </c>
      <c r="J111" s="9">
        <f t="shared" si="105"/>
        <v>0.17742887969400026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1.8497788693213286</v>
      </c>
      <c r="P111" s="9">
        <f t="shared" si="108"/>
        <v>0.32820419246531785</v>
      </c>
      <c r="Q111" s="12">
        <f t="shared" si="109"/>
        <v>9.8461257739595354E-2</v>
      </c>
      <c r="R111" s="9">
        <f t="shared" si="110"/>
        <v>0.19436706250000002</v>
      </c>
      <c r="S111" s="13">
        <f t="shared" si="111"/>
        <v>0.5065737809336669</v>
      </c>
      <c r="T111" s="2">
        <f t="shared" si="112"/>
        <v>0.01</v>
      </c>
      <c r="U111" s="14">
        <f t="shared" si="113"/>
        <v>5.0657378093366687E-3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1.5015737809336668E-2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43728.416666666664</v>
      </c>
      <c r="AX111" s="1">
        <f t="shared" si="120"/>
        <v>85508227.264396995</v>
      </c>
    </row>
    <row r="112" spans="1:50" x14ac:dyDescent="0.15">
      <c r="C112" s="7">
        <v>7</v>
      </c>
      <c r="D112" s="7">
        <f t="shared" si="121"/>
        <v>22.4239489193548</v>
      </c>
      <c r="E112" s="10">
        <f t="shared" si="122"/>
        <v>19.020376135999999</v>
      </c>
      <c r="F112" s="7" t="s">
        <v>83</v>
      </c>
      <c r="G112" s="1">
        <v>8</v>
      </c>
      <c r="H112" s="9">
        <f t="shared" si="103"/>
        <v>22.4239489193548</v>
      </c>
      <c r="I112" s="9">
        <f t="shared" si="104"/>
        <v>295.57394891935479</v>
      </c>
      <c r="J112" s="9">
        <f t="shared" si="105"/>
        <v>0.26042630572347936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2.1694648851893441</v>
      </c>
      <c r="P112" s="9">
        <f t="shared" si="108"/>
        <v>0.56498572544667314</v>
      </c>
      <c r="Q112" s="12">
        <f t="shared" si="109"/>
        <v>0.16949571763400192</v>
      </c>
      <c r="R112" s="9">
        <f t="shared" si="110"/>
        <v>0.19436706250000002</v>
      </c>
      <c r="S112" s="13">
        <f t="shared" si="111"/>
        <v>0.87203930261590445</v>
      </c>
      <c r="T112" s="2">
        <f t="shared" si="112"/>
        <v>0.01</v>
      </c>
      <c r="U112" s="14">
        <f t="shared" si="113"/>
        <v>8.7203930261590453E-3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1.8670393026159048E-2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43728.416666666664</v>
      </c>
      <c r="AX112" s="1">
        <f t="shared" si="120"/>
        <v>106319931.14609039</v>
      </c>
    </row>
    <row r="113" spans="1:53" x14ac:dyDescent="0.15">
      <c r="C113" s="7">
        <v>8</v>
      </c>
      <c r="D113" s="7">
        <f t="shared" si="121"/>
        <v>22.1447068490323</v>
      </c>
      <c r="E113" s="10">
        <f t="shared" si="122"/>
        <v>22.4239489193548</v>
      </c>
      <c r="F113" s="7" t="s">
        <v>83</v>
      </c>
      <c r="G113" s="1">
        <v>9</v>
      </c>
      <c r="H113" s="9">
        <f t="shared" si="103"/>
        <v>22.1447068490323</v>
      </c>
      <c r="I113" s="9">
        <f t="shared" si="104"/>
        <v>295.29470684903225</v>
      </c>
      <c r="J113" s="9">
        <f t="shared" si="105"/>
        <v>0.25243877005929904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2.2523693680760046</v>
      </c>
      <c r="P113" s="9">
        <f t="shared" si="108"/>
        <v>0.56858535299634727</v>
      </c>
      <c r="Q113" s="12">
        <f t="shared" si="109"/>
        <v>0.17057560589890416</v>
      </c>
      <c r="R113" s="9">
        <f t="shared" si="110"/>
        <v>0.19436706250000002</v>
      </c>
      <c r="S113" s="13">
        <f t="shared" si="111"/>
        <v>0.8775952247511285</v>
      </c>
      <c r="T113" s="2">
        <f t="shared" si="112"/>
        <v>0.01</v>
      </c>
      <c r="U113" s="14">
        <f t="shared" si="113"/>
        <v>8.7759522475112858E-3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1.8725952247511286E-2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43728.416666666664</v>
      </c>
      <c r="AX113" s="1">
        <f t="shared" si="120"/>
        <v>106636317.23289767</v>
      </c>
    </row>
    <row r="114" spans="1:53" x14ac:dyDescent="0.15">
      <c r="C114" s="7">
        <v>9</v>
      </c>
      <c r="D114" s="7">
        <f t="shared" si="121"/>
        <v>17.826283554</v>
      </c>
      <c r="E114" s="10">
        <f t="shared" si="122"/>
        <v>22.1447068490323</v>
      </c>
      <c r="F114" s="7" t="s">
        <v>83</v>
      </c>
      <c r="G114" s="1">
        <v>10</v>
      </c>
      <c r="H114" s="9">
        <f t="shared" si="103"/>
        <v>17.826283554</v>
      </c>
      <c r="I114" s="9">
        <f t="shared" si="104"/>
        <v>290.97628355399996</v>
      </c>
      <c r="J114" s="9">
        <f t="shared" si="105"/>
        <v>0.1547497919687929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2.3316742234129908</v>
      </c>
      <c r="P114" s="9">
        <f t="shared" si="108"/>
        <v>0.36082610101215706</v>
      </c>
      <c r="Q114" s="12">
        <f t="shared" si="109"/>
        <v>0.10824783030364711</v>
      </c>
      <c r="R114" s="9">
        <f t="shared" si="110"/>
        <v>0.19436706250000002</v>
      </c>
      <c r="S114" s="13">
        <f t="shared" si="111"/>
        <v>0.55692476344157904</v>
      </c>
      <c r="T114" s="2">
        <f t="shared" si="112"/>
        <v>0.01</v>
      </c>
      <c r="U114" s="14">
        <f t="shared" si="113"/>
        <v>5.5692476344157901E-3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1.5519247634415791E-2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43728.416666666664</v>
      </c>
      <c r="AX114" s="1">
        <f t="shared" si="120"/>
        <v>88375501.127287135</v>
      </c>
    </row>
    <row r="115" spans="1:53" x14ac:dyDescent="0.15">
      <c r="C115" s="7">
        <v>10</v>
      </c>
      <c r="D115" s="7">
        <f t="shared" si="121"/>
        <v>9.4736802577419397</v>
      </c>
      <c r="E115" s="10">
        <f t="shared" si="122"/>
        <v>17.826283554</v>
      </c>
      <c r="F115" s="7" t="s">
        <v>83</v>
      </c>
      <c r="G115" s="1">
        <v>11</v>
      </c>
      <c r="H115" s="9">
        <f t="shared" si="103"/>
        <v>9.4736802577419397</v>
      </c>
      <c r="I115" s="9">
        <f t="shared" si="104"/>
        <v>282.62368025774191</v>
      </c>
      <c r="J115" s="9">
        <f t="shared" si="105"/>
        <v>5.7562198055147881E-2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1.8723057162807919</v>
      </c>
      <c r="O115" s="9">
        <f t="shared" si="123"/>
        <v>0.74643261445337528</v>
      </c>
      <c r="P115" s="9">
        <f t="shared" si="108"/>
        <v>4.2966301987987024E-2</v>
      </c>
      <c r="Q115" s="12">
        <f t="shared" si="109"/>
        <v>1.2889890596396107E-2</v>
      </c>
      <c r="R115" s="9">
        <f t="shared" si="110"/>
        <v>0.19436706250000002</v>
      </c>
      <c r="S115" s="13">
        <f t="shared" si="111"/>
        <v>6.6317257824463474E-2</v>
      </c>
      <c r="T115" s="2">
        <f t="shared" si="112"/>
        <v>0.01</v>
      </c>
      <c r="U115" s="14">
        <f t="shared" si="113"/>
        <v>6.6317257824463475E-4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6.1531725782446346E-3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43728.416666666664</v>
      </c>
      <c r="AX115" s="1">
        <f t="shared" si="120"/>
        <v>35039695.411466479</v>
      </c>
    </row>
    <row r="116" spans="1:53" x14ac:dyDescent="0.15">
      <c r="C116" s="7">
        <v>11</v>
      </c>
      <c r="D116" s="7">
        <f t="shared" si="121"/>
        <v>6.4763546890333297</v>
      </c>
      <c r="E116" s="10">
        <f t="shared" si="122"/>
        <v>9.4736802577419397</v>
      </c>
      <c r="F116" s="7" t="s">
        <v>85</v>
      </c>
      <c r="G116" s="1">
        <v>12</v>
      </c>
      <c r="H116" s="9">
        <f t="shared" si="103"/>
        <v>6.4763546890333297</v>
      </c>
      <c r="I116" s="9">
        <f t="shared" si="104"/>
        <v>279.62635468903329</v>
      </c>
      <c r="J116" s="9">
        <f t="shared" si="105"/>
        <v>3.9788578788557155E-2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1.3513565207987217</v>
      </c>
      <c r="P116" s="9">
        <f t="shared" si="108"/>
        <v>5.3768555399230415E-2</v>
      </c>
      <c r="Q116" s="12">
        <f t="shared" si="109"/>
        <v>1.6130566619769124E-2</v>
      </c>
      <c r="R116" s="9">
        <f t="shared" si="110"/>
        <v>0.19436706250000002</v>
      </c>
      <c r="S116" s="13">
        <f t="shared" si="111"/>
        <v>8.299022690518422E-2</v>
      </c>
      <c r="T116" s="2">
        <f t="shared" si="112"/>
        <v>0.01</v>
      </c>
      <c r="U116" s="14">
        <f t="shared" si="113"/>
        <v>8.299022690518422E-4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6.3199022690518421E-3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43728.416666666664</v>
      </c>
      <c r="AX116" s="1">
        <f t="shared" si="120"/>
        <v>35989149.942059085</v>
      </c>
      <c r="AY116" s="1">
        <f>SUM(AX105:AX116)</f>
        <v>678073798.55716801</v>
      </c>
    </row>
    <row r="117" spans="1:53" x14ac:dyDescent="0.15">
      <c r="C117" s="7">
        <v>12</v>
      </c>
      <c r="D117" s="7">
        <f t="shared" si="121"/>
        <v>2.2068228512903199</v>
      </c>
      <c r="E117" s="10">
        <f t="shared" si="122"/>
        <v>6.4763546890333297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1.7134814118387101</v>
      </c>
      <c r="E121" s="7"/>
      <c r="F121" s="7"/>
      <c r="G121" s="1">
        <v>1</v>
      </c>
      <c r="H121" s="9">
        <f t="shared" ref="H121:H132" si="124">E122</f>
        <v>1.7134814118387101</v>
      </c>
      <c r="I121" s="9">
        <f t="shared" ref="I121:I132" si="125">H121+273.15</f>
        <v>274.86348141183868</v>
      </c>
      <c r="J121" s="9">
        <f t="shared" ref="J121:J132" si="126">EXP(($C$15*(I121-$C$13))/($C$16*I121*$C$13))</f>
        <v>2.1762790670240183E-2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6.1958665038173806E-3</v>
      </c>
      <c r="Q121" s="12">
        <f t="shared" ref="Q121:Q132" si="130">P121*$B$123</f>
        <v>2.0446359462597359E-3</v>
      </c>
      <c r="R121" s="9">
        <f t="shared" ref="R121:R132" si="131">L121*$B$123</f>
        <v>9.3951000000000007E-2</v>
      </c>
      <c r="S121" s="13">
        <f t="shared" ref="S121:S132" si="132">Q121/R121</f>
        <v>2.1762790670240187E-2</v>
      </c>
      <c r="T121" s="2">
        <f t="shared" ref="T121:T132" si="133">$B$122/100</f>
        <v>0.01</v>
      </c>
      <c r="U121" s="14">
        <f t="shared" ref="U121:U132" si="134">S121*T121</f>
        <v>2.1762790670240188E-4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5.7076279067024022E-3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2500.9166666666665</v>
      </c>
      <c r="AX121" s="1">
        <f t="shared" ref="AX121:AX132" si="141">AW121*10000*AV121*0.67*AU121*AT121</f>
        <v>898526.89945531217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-0.23747716803225799</v>
      </c>
      <c r="E122" s="10">
        <f t="shared" ref="E122:E133" si="145">D121</f>
        <v>1.7134814118387101</v>
      </c>
      <c r="F122" s="7" t="s">
        <v>83</v>
      </c>
      <c r="G122" s="1">
        <v>2</v>
      </c>
      <c r="H122" s="9">
        <f t="shared" si="124"/>
        <v>-0.23747716803225799</v>
      </c>
      <c r="I122" s="9">
        <f t="shared" si="125"/>
        <v>272.91252283196769</v>
      </c>
      <c r="J122" s="9">
        <f t="shared" si="126"/>
        <v>1.6894141556228245E-2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0.56320413349618259</v>
      </c>
      <c r="P122" s="9">
        <f t="shared" si="129"/>
        <v>9.5148503563373781E-3</v>
      </c>
      <c r="Q122" s="12">
        <f t="shared" si="130"/>
        <v>3.139900617591335E-3</v>
      </c>
      <c r="R122" s="9">
        <f t="shared" si="131"/>
        <v>9.3951000000000007E-2</v>
      </c>
      <c r="S122" s="13">
        <f t="shared" si="132"/>
        <v>3.3420619446214883E-2</v>
      </c>
      <c r="T122" s="2">
        <f t="shared" si="133"/>
        <v>0.01</v>
      </c>
      <c r="U122" s="14">
        <f t="shared" si="134"/>
        <v>3.3420619446214884E-4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5.8242061944621488E-3</v>
      </c>
      <c r="AU122" s="9">
        <f t="shared" si="138"/>
        <v>28.47</v>
      </c>
      <c r="AV122" s="1">
        <f t="shared" si="139"/>
        <v>0.33</v>
      </c>
      <c r="AW122" s="1">
        <f t="shared" si="140"/>
        <v>2500.9166666666665</v>
      </c>
      <c r="AX122" s="1">
        <f t="shared" si="141"/>
        <v>916879.30945063953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0.57882259196428598</v>
      </c>
      <c r="E123" s="10">
        <f t="shared" si="145"/>
        <v>-0.23747716803225799</v>
      </c>
      <c r="F123" s="7" t="s">
        <v>83</v>
      </c>
      <c r="G123" s="1">
        <v>3</v>
      </c>
      <c r="H123" s="9">
        <f t="shared" si="124"/>
        <v>0.57882259196428598</v>
      </c>
      <c r="I123" s="9">
        <f t="shared" si="125"/>
        <v>273.72882259196427</v>
      </c>
      <c r="J123" s="9">
        <f t="shared" si="126"/>
        <v>1.8790698043907456E-2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0.83838928313984518</v>
      </c>
      <c r="P123" s="9">
        <f t="shared" si="129"/>
        <v>1.5753919862728862E-2</v>
      </c>
      <c r="Q123" s="12">
        <f t="shared" si="130"/>
        <v>5.1987935547005244E-3</v>
      </c>
      <c r="R123" s="9">
        <f t="shared" si="131"/>
        <v>9.3951000000000007E-2</v>
      </c>
      <c r="S123" s="13">
        <f t="shared" si="132"/>
        <v>5.5335159335190939E-2</v>
      </c>
      <c r="T123" s="2">
        <f t="shared" si="133"/>
        <v>0.01</v>
      </c>
      <c r="U123" s="14">
        <f t="shared" si="134"/>
        <v>5.5335159335190938E-4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6.043351593351909E-3</v>
      </c>
      <c r="AU123" s="9">
        <f t="shared" si="138"/>
        <v>28.47</v>
      </c>
      <c r="AV123" s="1">
        <f t="shared" si="139"/>
        <v>0.33</v>
      </c>
      <c r="AW123" s="1">
        <f t="shared" si="140"/>
        <v>2500.9166666666665</v>
      </c>
      <c r="AX123" s="1">
        <f t="shared" si="141"/>
        <v>951378.41118134046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5.0521337312903203</v>
      </c>
      <c r="E124" s="10">
        <f t="shared" si="145"/>
        <v>0.57882259196428598</v>
      </c>
      <c r="F124" s="7" t="s">
        <v>83</v>
      </c>
      <c r="G124" s="1">
        <v>4</v>
      </c>
      <c r="H124" s="9">
        <f t="shared" si="124"/>
        <v>5.0521337312903203</v>
      </c>
      <c r="I124" s="9">
        <f t="shared" si="125"/>
        <v>278.2021337312903</v>
      </c>
      <c r="J124" s="9">
        <f t="shared" si="126"/>
        <v>3.329208323930978E-2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1.1073353632771163</v>
      </c>
      <c r="P124" s="9">
        <f t="shared" si="129"/>
        <v>3.6865501088053095E-2</v>
      </c>
      <c r="Q124" s="12">
        <f t="shared" si="130"/>
        <v>1.2165615359057521E-2</v>
      </c>
      <c r="R124" s="9">
        <f t="shared" si="131"/>
        <v>9.3951000000000007E-2</v>
      </c>
      <c r="S124" s="13">
        <f t="shared" si="132"/>
        <v>0.12948893954356547</v>
      </c>
      <c r="T124" s="2">
        <f t="shared" si="133"/>
        <v>0.01</v>
      </c>
      <c r="U124" s="14">
        <f t="shared" si="134"/>
        <v>1.2948893954356547E-3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6.7848893954356544E-3</v>
      </c>
      <c r="AU124" s="9">
        <f t="shared" si="138"/>
        <v>28.47</v>
      </c>
      <c r="AV124" s="1">
        <f t="shared" si="139"/>
        <v>0.33</v>
      </c>
      <c r="AW124" s="1">
        <f t="shared" si="140"/>
        <v>2500.9166666666665</v>
      </c>
      <c r="AX124" s="1">
        <f t="shared" si="141"/>
        <v>1068115.4643015685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9.3542336369666597</v>
      </c>
      <c r="E125" s="10">
        <f t="shared" si="145"/>
        <v>5.0521337312903203</v>
      </c>
      <c r="F125" s="7" t="s">
        <v>83</v>
      </c>
      <c r="G125" s="1">
        <v>5</v>
      </c>
      <c r="H125" s="9">
        <f t="shared" si="124"/>
        <v>9.3542336369666597</v>
      </c>
      <c r="I125" s="9">
        <f t="shared" si="125"/>
        <v>282.50423363696666</v>
      </c>
      <c r="J125" s="9">
        <f t="shared" si="126"/>
        <v>5.6729793876924027E-2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1.0169463690796099</v>
      </c>
      <c r="O125" s="9">
        <f t="shared" si="146"/>
        <v>0.33822349310945321</v>
      </c>
      <c r="P125" s="9">
        <f t="shared" si="129"/>
        <v>1.9187349048432514E-2</v>
      </c>
      <c r="Q125" s="12">
        <f t="shared" si="130"/>
        <v>6.3318251859827302E-3</v>
      </c>
      <c r="R125" s="9">
        <f t="shared" si="131"/>
        <v>9.3951000000000007E-2</v>
      </c>
      <c r="S125" s="13">
        <f t="shared" si="132"/>
        <v>6.7394973826598217E-2</v>
      </c>
      <c r="T125" s="2">
        <f t="shared" si="133"/>
        <v>0.01</v>
      </c>
      <c r="U125" s="14">
        <f t="shared" si="134"/>
        <v>6.7394973826598217E-4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6.1639497382659824E-3</v>
      </c>
      <c r="AU125" s="9">
        <f t="shared" si="138"/>
        <v>28.47</v>
      </c>
      <c r="AV125" s="1">
        <f t="shared" si="139"/>
        <v>0.33</v>
      </c>
      <c r="AW125" s="1">
        <f t="shared" si="140"/>
        <v>2500.9166666666665</v>
      </c>
      <c r="AX125" s="1">
        <f t="shared" si="141"/>
        <v>970363.64970791957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15.996088261612901</v>
      </c>
      <c r="E126" s="10">
        <f t="shared" si="145"/>
        <v>9.3542336369666597</v>
      </c>
      <c r="F126" s="7" t="s">
        <v>85</v>
      </c>
      <c r="G126" s="1">
        <v>6</v>
      </c>
      <c r="H126" s="9">
        <f t="shared" si="124"/>
        <v>15.996088261612901</v>
      </c>
      <c r="I126" s="9">
        <f t="shared" si="125"/>
        <v>289.14608826161287</v>
      </c>
      <c r="J126" s="9">
        <f t="shared" si="126"/>
        <v>0.12521140572738998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0.60373614406102061</v>
      </c>
      <c r="P126" s="9">
        <f t="shared" si="129"/>
        <v>7.5594651286314415E-2</v>
      </c>
      <c r="Q126" s="12">
        <f t="shared" si="130"/>
        <v>2.4946234924483758E-2</v>
      </c>
      <c r="R126" s="9">
        <f t="shared" si="131"/>
        <v>9.3951000000000007E-2</v>
      </c>
      <c r="S126" s="13">
        <f t="shared" si="132"/>
        <v>0.26552388930914794</v>
      </c>
      <c r="T126" s="2">
        <f t="shared" si="133"/>
        <v>0.01</v>
      </c>
      <c r="U126" s="14">
        <f t="shared" si="134"/>
        <v>2.6552388930914795E-3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8.1452388930914783E-3</v>
      </c>
      <c r="AU126" s="9">
        <f t="shared" si="138"/>
        <v>28.47</v>
      </c>
      <c r="AV126" s="1">
        <f t="shared" si="139"/>
        <v>0.33</v>
      </c>
      <c r="AW126" s="1">
        <f t="shared" si="140"/>
        <v>2500.9166666666665</v>
      </c>
      <c r="AX126" s="1">
        <f t="shared" si="141"/>
        <v>1282269.3363276222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19.020376135999999</v>
      </c>
      <c r="E127" s="10">
        <f t="shared" si="145"/>
        <v>15.996088261612901</v>
      </c>
      <c r="F127" s="7" t="s">
        <v>83</v>
      </c>
      <c r="G127" s="1">
        <v>7</v>
      </c>
      <c r="H127" s="9">
        <f t="shared" si="124"/>
        <v>19.020376135999999</v>
      </c>
      <c r="I127" s="9">
        <f t="shared" si="125"/>
        <v>292.17037613599996</v>
      </c>
      <c r="J127" s="9">
        <f t="shared" si="126"/>
        <v>0.17742887969400026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0.8128414927747063</v>
      </c>
      <c r="P127" s="9">
        <f t="shared" si="129"/>
        <v>0.14422155543181495</v>
      </c>
      <c r="Q127" s="12">
        <f t="shared" si="130"/>
        <v>4.7593113292498934E-2</v>
      </c>
      <c r="R127" s="9">
        <f t="shared" si="131"/>
        <v>9.3951000000000007E-2</v>
      </c>
      <c r="S127" s="13">
        <f t="shared" si="132"/>
        <v>0.50657378093366678</v>
      </c>
      <c r="T127" s="2">
        <f t="shared" si="133"/>
        <v>0.01</v>
      </c>
      <c r="U127" s="14">
        <f t="shared" si="134"/>
        <v>5.0657378093366678E-3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1.5015737809336668E-2</v>
      </c>
      <c r="AU127" s="9">
        <f t="shared" si="138"/>
        <v>28.47</v>
      </c>
      <c r="AV127" s="1">
        <f t="shared" si="139"/>
        <v>0.33</v>
      </c>
      <c r="AW127" s="1">
        <f t="shared" si="140"/>
        <v>2500.9166666666665</v>
      </c>
      <c r="AX127" s="1">
        <f t="shared" si="141"/>
        <v>2363861.9330832036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22.4239489193548</v>
      </c>
      <c r="E128" s="10">
        <f t="shared" si="145"/>
        <v>19.020376135999999</v>
      </c>
      <c r="F128" s="7" t="s">
        <v>83</v>
      </c>
      <c r="G128" s="1">
        <v>8</v>
      </c>
      <c r="H128" s="9">
        <f t="shared" si="124"/>
        <v>22.4239489193548</v>
      </c>
      <c r="I128" s="9">
        <f t="shared" si="125"/>
        <v>295.57394891935479</v>
      </c>
      <c r="J128" s="9">
        <f t="shared" si="126"/>
        <v>0.26042630572347936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0.95331993734289133</v>
      </c>
      <c r="P128" s="9">
        <f t="shared" si="129"/>
        <v>0.248269589454748</v>
      </c>
      <c r="Q128" s="12">
        <f t="shared" si="130"/>
        <v>8.1928964520066844E-2</v>
      </c>
      <c r="R128" s="9">
        <f t="shared" si="131"/>
        <v>9.3951000000000007E-2</v>
      </c>
      <c r="S128" s="13">
        <f t="shared" si="132"/>
        <v>0.87203930261590445</v>
      </c>
      <c r="T128" s="2">
        <f t="shared" si="133"/>
        <v>0.01</v>
      </c>
      <c r="U128" s="14">
        <f t="shared" si="134"/>
        <v>8.7203930261590453E-3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1.8670393026159048E-2</v>
      </c>
      <c r="AU128" s="9">
        <f t="shared" si="138"/>
        <v>28.47</v>
      </c>
      <c r="AV128" s="1">
        <f t="shared" si="139"/>
        <v>0.33</v>
      </c>
      <c r="AW128" s="1">
        <f t="shared" si="140"/>
        <v>2500.9166666666665</v>
      </c>
      <c r="AX128" s="1">
        <f t="shared" si="141"/>
        <v>2939198.3204979221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22.1447068490323</v>
      </c>
      <c r="E129" s="10">
        <f t="shared" si="145"/>
        <v>22.4239489193548</v>
      </c>
      <c r="F129" s="7" t="s">
        <v>83</v>
      </c>
      <c r="G129" s="1">
        <v>9</v>
      </c>
      <c r="H129" s="9">
        <f t="shared" si="124"/>
        <v>22.1447068490323</v>
      </c>
      <c r="I129" s="9">
        <f t="shared" si="125"/>
        <v>295.29470684903225</v>
      </c>
      <c r="J129" s="9">
        <f t="shared" si="126"/>
        <v>0.25243877005929904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0.98975034788814331</v>
      </c>
      <c r="P129" s="9">
        <f t="shared" si="129"/>
        <v>0.24985136048664625</v>
      </c>
      <c r="Q129" s="12">
        <f t="shared" si="130"/>
        <v>8.2450948960593268E-2</v>
      </c>
      <c r="R129" s="9">
        <f t="shared" si="131"/>
        <v>9.3951000000000007E-2</v>
      </c>
      <c r="S129" s="13">
        <f t="shared" si="132"/>
        <v>0.87759522475112839</v>
      </c>
      <c r="T129" s="2">
        <f t="shared" si="133"/>
        <v>0.01</v>
      </c>
      <c r="U129" s="14">
        <f t="shared" si="134"/>
        <v>8.7759522475112841E-3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1.8725952247511286E-2</v>
      </c>
      <c r="AU129" s="9">
        <f t="shared" si="138"/>
        <v>28.47</v>
      </c>
      <c r="AV129" s="1">
        <f t="shared" si="139"/>
        <v>0.33</v>
      </c>
      <c r="AW129" s="1">
        <f t="shared" si="140"/>
        <v>2500.9166666666665</v>
      </c>
      <c r="AX129" s="1">
        <f t="shared" si="141"/>
        <v>2947944.7657311787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17.826283554</v>
      </c>
      <c r="E130" s="10">
        <f t="shared" si="145"/>
        <v>22.1447068490323</v>
      </c>
      <c r="F130" s="7" t="s">
        <v>83</v>
      </c>
      <c r="G130" s="1">
        <v>10</v>
      </c>
      <c r="H130" s="9">
        <f t="shared" si="124"/>
        <v>17.826283554</v>
      </c>
      <c r="I130" s="9">
        <f t="shared" si="125"/>
        <v>290.97628355399996</v>
      </c>
      <c r="J130" s="9">
        <f t="shared" si="126"/>
        <v>0.1547497919687929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1.0245989874014971</v>
      </c>
      <c r="P130" s="9">
        <f t="shared" si="129"/>
        <v>0.15855648015181753</v>
      </c>
      <c r="Q130" s="12">
        <f t="shared" si="130"/>
        <v>5.2323638450099789E-2</v>
      </c>
      <c r="R130" s="9">
        <f t="shared" si="131"/>
        <v>9.3951000000000007E-2</v>
      </c>
      <c r="S130" s="13">
        <f t="shared" si="132"/>
        <v>0.55692476344157893</v>
      </c>
      <c r="T130" s="2">
        <f t="shared" si="133"/>
        <v>0.01</v>
      </c>
      <c r="U130" s="14">
        <f t="shared" si="134"/>
        <v>5.5692476344157893E-3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1.5519247634415791E-2</v>
      </c>
      <c r="AU130" s="9">
        <f t="shared" si="138"/>
        <v>28.47</v>
      </c>
      <c r="AV130" s="1">
        <f t="shared" si="139"/>
        <v>0.33</v>
      </c>
      <c r="AW130" s="1">
        <f t="shared" si="140"/>
        <v>2500.9166666666665</v>
      </c>
      <c r="AX130" s="1">
        <f t="shared" si="141"/>
        <v>2443127.2827816941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9.4736802577419397</v>
      </c>
      <c r="E131" s="10">
        <f t="shared" si="145"/>
        <v>17.826283554</v>
      </c>
      <c r="F131" s="7" t="s">
        <v>83</v>
      </c>
      <c r="G131" s="1">
        <v>11</v>
      </c>
      <c r="H131" s="9">
        <f t="shared" si="124"/>
        <v>9.4736802577419397</v>
      </c>
      <c r="I131" s="9">
        <f t="shared" si="125"/>
        <v>282.62368025774191</v>
      </c>
      <c r="J131" s="9">
        <f t="shared" si="126"/>
        <v>5.7562198055147881E-2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0.82274038188719556</v>
      </c>
      <c r="O131" s="9">
        <f t="shared" si="146"/>
        <v>0.32800212536248396</v>
      </c>
      <c r="P131" s="9">
        <f t="shared" si="129"/>
        <v>1.8880523302624744E-2</v>
      </c>
      <c r="Q131" s="12">
        <f t="shared" si="130"/>
        <v>6.2305726898661661E-3</v>
      </c>
      <c r="R131" s="9">
        <f t="shared" si="131"/>
        <v>9.3951000000000007E-2</v>
      </c>
      <c r="S131" s="13">
        <f t="shared" si="132"/>
        <v>6.6317257824463446E-2</v>
      </c>
      <c r="T131" s="2">
        <f t="shared" si="133"/>
        <v>0.01</v>
      </c>
      <c r="U131" s="14">
        <f t="shared" si="134"/>
        <v>6.6317257824463443E-4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6.1531725782446346E-3</v>
      </c>
      <c r="AU131" s="9">
        <f t="shared" si="138"/>
        <v>28.47</v>
      </c>
      <c r="AV131" s="1">
        <f t="shared" si="139"/>
        <v>0.33</v>
      </c>
      <c r="AW131" s="1">
        <f t="shared" si="140"/>
        <v>2500.9166666666665</v>
      </c>
      <c r="AX131" s="1">
        <f t="shared" si="141"/>
        <v>968667.04853888683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6.4763546890333297</v>
      </c>
      <c r="E132" s="10">
        <f t="shared" si="145"/>
        <v>9.4736802577419397</v>
      </c>
      <c r="F132" s="7" t="s">
        <v>85</v>
      </c>
      <c r="G132" s="1">
        <v>12</v>
      </c>
      <c r="H132" s="9">
        <f t="shared" si="124"/>
        <v>6.4763546890333297</v>
      </c>
      <c r="I132" s="9">
        <f t="shared" si="125"/>
        <v>279.62635468903329</v>
      </c>
      <c r="J132" s="9">
        <f t="shared" si="126"/>
        <v>3.9788578788557155E-2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0.59382160205985923</v>
      </c>
      <c r="P132" s="9">
        <f t="shared" si="129"/>
        <v>2.3627317599905943E-2</v>
      </c>
      <c r="Q132" s="12">
        <f t="shared" si="130"/>
        <v>7.7970148079689614E-3</v>
      </c>
      <c r="R132" s="9">
        <f t="shared" si="131"/>
        <v>9.3951000000000007E-2</v>
      </c>
      <c r="S132" s="13">
        <f t="shared" si="132"/>
        <v>8.2990226905184206E-2</v>
      </c>
      <c r="T132" s="2">
        <f t="shared" si="133"/>
        <v>0.01</v>
      </c>
      <c r="U132" s="14">
        <f t="shared" si="134"/>
        <v>8.299022690518421E-4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6.3199022690518421E-3</v>
      </c>
      <c r="AU132" s="9">
        <f t="shared" si="138"/>
        <v>28.47</v>
      </c>
      <c r="AV132" s="1">
        <f t="shared" si="139"/>
        <v>0.33</v>
      </c>
      <c r="AW132" s="1">
        <f t="shared" si="140"/>
        <v>2500.9166666666665</v>
      </c>
      <c r="AX132" s="1">
        <f t="shared" si="141"/>
        <v>994914.57458245067</v>
      </c>
      <c r="AY132" s="1">
        <f>SUM(AX121:AX132)</f>
        <v>18745246.995639738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2.2068228512903199</v>
      </c>
      <c r="E133" s="10">
        <f t="shared" si="145"/>
        <v>6.4763546890333297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1.7134814118387101</v>
      </c>
      <c r="E136" s="7"/>
      <c r="F136" s="7"/>
      <c r="G136" s="1">
        <v>1</v>
      </c>
      <c r="H136" s="9">
        <f t="shared" ref="H136:H147" si="147">E137</f>
        <v>1.7134814118387101</v>
      </c>
      <c r="I136" s="9">
        <f t="shared" ref="I136:I147" si="148">H136+273.15</f>
        <v>274.86348141183868</v>
      </c>
      <c r="J136" s="9">
        <f t="shared" ref="J136:J147" si="149">EXP(($C$15*(I136-$C$13))/($C$16*I136*$C$13))</f>
        <v>2.1762790670240183E-2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1.6519000919098581E-2</v>
      </c>
      <c r="Q136" s="12">
        <f t="shared" ref="Q136:Q147" si="153">P136*$B$138</f>
        <v>4.2949402389656308E-3</v>
      </c>
      <c r="R136" s="9">
        <f t="shared" ref="R136:R147" si="154">L136*$B$138</f>
        <v>0.19735245833333334</v>
      </c>
      <c r="S136" s="13">
        <f t="shared" ref="S136:S147" si="155">Q136/R136</f>
        <v>2.176279067024018E-2</v>
      </c>
      <c r="T136" s="2">
        <f t="shared" ref="T136:T147" si="156">$B$137/100</f>
        <v>0.01</v>
      </c>
      <c r="U136" s="14">
        <f t="shared" ref="U136:U147" si="157">S136*T136</f>
        <v>2.1762790670240179E-4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5.7076279067024022E-3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-0.23747716803225799</v>
      </c>
      <c r="E137" s="10">
        <f t="shared" ref="E137:E148" si="166">D136</f>
        <v>1.7134814118387101</v>
      </c>
      <c r="F137" s="7" t="s">
        <v>83</v>
      </c>
      <c r="G137" s="1">
        <v>2</v>
      </c>
      <c r="H137" s="9">
        <f t="shared" si="147"/>
        <v>-0.23747716803225799</v>
      </c>
      <c r="I137" s="9">
        <f t="shared" si="148"/>
        <v>272.91252283196769</v>
      </c>
      <c r="J137" s="9">
        <f t="shared" si="149"/>
        <v>1.6894141556228245E-2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1.5015768324142349</v>
      </c>
      <c r="P137" s="9">
        <f t="shared" si="152"/>
        <v>2.53678515643589E-2</v>
      </c>
      <c r="Q137" s="12">
        <f t="shared" si="153"/>
        <v>6.5956414067333139E-3</v>
      </c>
      <c r="R137" s="9">
        <f t="shared" si="154"/>
        <v>0.19735245833333334</v>
      </c>
      <c r="S137" s="13">
        <f t="shared" si="155"/>
        <v>3.342061944621489E-2</v>
      </c>
      <c r="T137" s="2">
        <f t="shared" si="156"/>
        <v>0.01</v>
      </c>
      <c r="U137" s="14">
        <f t="shared" si="157"/>
        <v>3.3420619446214889E-4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5.8242061944621488E-3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0.57882259196428598</v>
      </c>
      <c r="E138" s="10">
        <f t="shared" si="166"/>
        <v>-0.23747716803225799</v>
      </c>
      <c r="F138" s="7" t="s">
        <v>83</v>
      </c>
      <c r="G138" s="1">
        <v>3</v>
      </c>
      <c r="H138" s="9">
        <f t="shared" si="147"/>
        <v>0.57882259196428598</v>
      </c>
      <c r="I138" s="9">
        <f t="shared" si="148"/>
        <v>273.72882259196427</v>
      </c>
      <c r="J138" s="9">
        <f t="shared" si="149"/>
        <v>1.8790698043907456E-2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2.235256897516543</v>
      </c>
      <c r="P138" s="9">
        <f t="shared" si="152"/>
        <v>4.200203741179475E-2</v>
      </c>
      <c r="Q138" s="12">
        <f t="shared" si="153"/>
        <v>1.0920529727066636E-2</v>
      </c>
      <c r="R138" s="9">
        <f t="shared" si="154"/>
        <v>0.19735245833333334</v>
      </c>
      <c r="S138" s="13">
        <f t="shared" si="155"/>
        <v>5.533515933519096E-2</v>
      </c>
      <c r="T138" s="2">
        <f t="shared" si="156"/>
        <v>0.01</v>
      </c>
      <c r="U138" s="14">
        <f t="shared" si="157"/>
        <v>5.5335159335190959E-4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6.0433515933519099E-3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5.0521337312903203</v>
      </c>
      <c r="E139" s="10">
        <f t="shared" si="166"/>
        <v>0.57882259196428598</v>
      </c>
      <c r="F139" s="7" t="s">
        <v>83</v>
      </c>
      <c r="G139" s="1">
        <v>4</v>
      </c>
      <c r="H139" s="9">
        <f t="shared" si="147"/>
        <v>5.0521337312903203</v>
      </c>
      <c r="I139" s="9">
        <f t="shared" si="148"/>
        <v>278.2021337312903</v>
      </c>
      <c r="J139" s="9">
        <f t="shared" si="149"/>
        <v>3.329208323930978E-2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2.9523027767714152</v>
      </c>
      <c r="P139" s="9">
        <f t="shared" si="152"/>
        <v>9.8288309791919354E-2</v>
      </c>
      <c r="Q139" s="12">
        <f t="shared" si="153"/>
        <v>2.5554960545899032E-2</v>
      </c>
      <c r="R139" s="9">
        <f t="shared" si="154"/>
        <v>0.19735245833333334</v>
      </c>
      <c r="S139" s="13">
        <f t="shared" si="155"/>
        <v>0.12948893954356552</v>
      </c>
      <c r="T139" s="2">
        <f t="shared" si="156"/>
        <v>0.01</v>
      </c>
      <c r="U139" s="14">
        <f t="shared" si="157"/>
        <v>1.2948893954356552E-3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6.7848893954356553E-3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9.3542336369666597</v>
      </c>
      <c r="E140" s="10">
        <f t="shared" si="166"/>
        <v>5.0521337312903203</v>
      </c>
      <c r="F140" s="7" t="s">
        <v>83</v>
      </c>
      <c r="G140" s="1">
        <v>5</v>
      </c>
      <c r="H140" s="9">
        <f t="shared" si="147"/>
        <v>9.3542336369666597</v>
      </c>
      <c r="I140" s="9">
        <f t="shared" si="148"/>
        <v>282.50423363696666</v>
      </c>
      <c r="J140" s="9">
        <f t="shared" si="149"/>
        <v>5.6729793876924027E-2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3.6130623836461626</v>
      </c>
      <c r="P140" s="9">
        <f t="shared" si="152"/>
        <v>0.20496828428871461</v>
      </c>
      <c r="Q140" s="12">
        <f t="shared" si="153"/>
        <v>5.3291753915065798E-2</v>
      </c>
      <c r="R140" s="9">
        <f t="shared" si="154"/>
        <v>0.19735245833333334</v>
      </c>
      <c r="S140" s="13">
        <f t="shared" si="155"/>
        <v>0.27003339287040784</v>
      </c>
      <c r="T140" s="2">
        <f t="shared" si="156"/>
        <v>0.01</v>
      </c>
      <c r="U140" s="14">
        <f t="shared" si="157"/>
        <v>2.7003339287040786E-3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8.1903339287040799E-3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15.996088261612901</v>
      </c>
      <c r="E141" s="10">
        <f t="shared" si="166"/>
        <v>9.3542336369666597</v>
      </c>
      <c r="F141" s="7" t="s">
        <v>85</v>
      </c>
      <c r="G141" s="1">
        <v>6</v>
      </c>
      <c r="H141" s="9">
        <f t="shared" si="147"/>
        <v>15.996088261612901</v>
      </c>
      <c r="I141" s="9">
        <f t="shared" si="148"/>
        <v>289.14608826161287</v>
      </c>
      <c r="J141" s="9">
        <f t="shared" si="149"/>
        <v>0.12521140572738998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4.1671420160241146</v>
      </c>
      <c r="P141" s="9">
        <f t="shared" si="152"/>
        <v>0.52177370969204928</v>
      </c>
      <c r="Q141" s="12">
        <f t="shared" si="153"/>
        <v>0.13566116451993282</v>
      </c>
      <c r="R141" s="9">
        <f t="shared" si="154"/>
        <v>0.19735245833333334</v>
      </c>
      <c r="S141" s="13">
        <f t="shared" si="155"/>
        <v>0.68740549606328005</v>
      </c>
      <c r="T141" s="2">
        <f t="shared" si="156"/>
        <v>0.01</v>
      </c>
      <c r="U141" s="14">
        <f t="shared" si="157"/>
        <v>6.8740549606328008E-3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1.2364054960632802E-2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19.020376135999999</v>
      </c>
      <c r="E142" s="10">
        <f t="shared" si="166"/>
        <v>15.996088261612901</v>
      </c>
      <c r="F142" s="7" t="s">
        <v>83</v>
      </c>
      <c r="G142" s="1">
        <v>7</v>
      </c>
      <c r="H142" s="9">
        <f t="shared" si="147"/>
        <v>19.020376135999999</v>
      </c>
      <c r="I142" s="9">
        <f t="shared" si="148"/>
        <v>292.17037613599996</v>
      </c>
      <c r="J142" s="9">
        <f t="shared" si="149"/>
        <v>0.17742887969400026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4.4044162229987318</v>
      </c>
      <c r="P142" s="9">
        <f t="shared" si="152"/>
        <v>0.78147063615274504</v>
      </c>
      <c r="Q142" s="12">
        <f t="shared" si="153"/>
        <v>0.20318236539971371</v>
      </c>
      <c r="R142" s="9">
        <f t="shared" si="154"/>
        <v>0.19735245833333334</v>
      </c>
      <c r="S142" s="13">
        <f t="shared" si="155"/>
        <v>1.0295405849798613</v>
      </c>
      <c r="T142" s="2">
        <f t="shared" si="156"/>
        <v>0.01</v>
      </c>
      <c r="U142" s="14">
        <f t="shared" si="157"/>
        <v>1.0295405849798614E-2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2.0245405849798614E-2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22.4239489193548</v>
      </c>
      <c r="E143" s="10">
        <f t="shared" si="166"/>
        <v>19.020376135999999</v>
      </c>
      <c r="F143" s="7" t="s">
        <v>83</v>
      </c>
      <c r="G143" s="1">
        <v>8</v>
      </c>
      <c r="H143" s="9">
        <f t="shared" si="147"/>
        <v>22.4239489193548</v>
      </c>
      <c r="I143" s="9">
        <f t="shared" si="148"/>
        <v>295.57394891935479</v>
      </c>
      <c r="J143" s="9">
        <f t="shared" si="149"/>
        <v>0.26042630572347936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4.3819935035126534</v>
      </c>
      <c r="P143" s="9">
        <f t="shared" si="152"/>
        <v>1.1411863798240867</v>
      </c>
      <c r="Q143" s="12">
        <f t="shared" si="153"/>
        <v>0.29670845875426255</v>
      </c>
      <c r="R143" s="9">
        <f t="shared" si="154"/>
        <v>0.19735245833333334</v>
      </c>
      <c r="S143" s="13">
        <f t="shared" si="155"/>
        <v>1.5034444529346291</v>
      </c>
      <c r="T143" s="2">
        <f t="shared" si="156"/>
        <v>0.01</v>
      </c>
      <c r="U143" s="14">
        <f t="shared" si="157"/>
        <v>1.5034444529346292E-2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2.4984444529346291E-2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22.1447068490323</v>
      </c>
      <c r="E144" s="10">
        <f t="shared" si="166"/>
        <v>22.4239489193548</v>
      </c>
      <c r="F144" s="7" t="s">
        <v>83</v>
      </c>
      <c r="G144" s="1">
        <v>9</v>
      </c>
      <c r="H144" s="9">
        <f t="shared" si="147"/>
        <v>22.1447068490323</v>
      </c>
      <c r="I144" s="9">
        <f t="shared" si="148"/>
        <v>295.29470684903225</v>
      </c>
      <c r="J144" s="9">
        <f t="shared" si="149"/>
        <v>0.25243877005929904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3.9998550403552335</v>
      </c>
      <c r="P144" s="9">
        <f t="shared" si="152"/>
        <v>1.0097184868027631</v>
      </c>
      <c r="Q144" s="12">
        <f t="shared" si="153"/>
        <v>0.26252680656871841</v>
      </c>
      <c r="R144" s="9">
        <f t="shared" si="154"/>
        <v>0.19735245833333334</v>
      </c>
      <c r="S144" s="13">
        <f t="shared" si="155"/>
        <v>1.3302434070788414</v>
      </c>
      <c r="T144" s="2">
        <f t="shared" si="156"/>
        <v>0.01</v>
      </c>
      <c r="U144" s="14">
        <f t="shared" si="157"/>
        <v>1.3302434070788413E-2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2.3252434070788412E-2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17.826283554</v>
      </c>
      <c r="E145" s="10">
        <f t="shared" si="166"/>
        <v>22.1447068490323</v>
      </c>
      <c r="F145" s="7" t="s">
        <v>83</v>
      </c>
      <c r="G145" s="1">
        <v>10</v>
      </c>
      <c r="H145" s="9">
        <f t="shared" si="147"/>
        <v>17.826283554</v>
      </c>
      <c r="I145" s="9">
        <f t="shared" si="148"/>
        <v>290.97628355399996</v>
      </c>
      <c r="J145" s="9">
        <f t="shared" si="149"/>
        <v>0.1547497919687929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3.749184470219137</v>
      </c>
      <c r="P145" s="9">
        <f t="shared" si="152"/>
        <v>0.58018551681904051</v>
      </c>
      <c r="Q145" s="12">
        <f t="shared" si="153"/>
        <v>0.15084823437295053</v>
      </c>
      <c r="R145" s="9">
        <f t="shared" si="154"/>
        <v>0.19735245833333334</v>
      </c>
      <c r="S145" s="13">
        <f t="shared" si="155"/>
        <v>0.76435954052401012</v>
      </c>
      <c r="T145" s="2">
        <f t="shared" si="156"/>
        <v>0.01</v>
      </c>
      <c r="U145" s="14">
        <f t="shared" si="157"/>
        <v>7.6435954052401014E-3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1.7593595405240102E-2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9.4736802577419397</v>
      </c>
      <c r="E146" s="10">
        <f t="shared" si="166"/>
        <v>17.826283554</v>
      </c>
      <c r="F146" s="7" t="s">
        <v>83</v>
      </c>
      <c r="G146" s="1">
        <v>11</v>
      </c>
      <c r="H146" s="9">
        <f t="shared" si="147"/>
        <v>9.4736802577419397</v>
      </c>
      <c r="I146" s="9">
        <f t="shared" si="148"/>
        <v>282.62368025774191</v>
      </c>
      <c r="J146" s="9">
        <f t="shared" si="149"/>
        <v>5.7562198055147881E-2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3.9280468700667632</v>
      </c>
      <c r="P146" s="9">
        <f t="shared" si="152"/>
        <v>0.22610701190468677</v>
      </c>
      <c r="Q146" s="12">
        <f t="shared" si="153"/>
        <v>5.8787823095218558E-2</v>
      </c>
      <c r="R146" s="9">
        <f t="shared" si="154"/>
        <v>0.19735245833333334</v>
      </c>
      <c r="S146" s="13">
        <f t="shared" si="155"/>
        <v>0.29788239574864794</v>
      </c>
      <c r="T146" s="2">
        <f t="shared" si="156"/>
        <v>0.01</v>
      </c>
      <c r="U146" s="14">
        <f t="shared" si="157"/>
        <v>2.9788239574864797E-3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8.4688239574864793E-3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6.4763546890333297</v>
      </c>
      <c r="E147" s="10">
        <f t="shared" si="166"/>
        <v>9.4736802577419397</v>
      </c>
      <c r="F147" s="7" t="s">
        <v>85</v>
      </c>
      <c r="G147" s="1">
        <v>12</v>
      </c>
      <c r="H147" s="9">
        <f t="shared" si="147"/>
        <v>6.4763546890333297</v>
      </c>
      <c r="I147" s="9">
        <f t="shared" si="148"/>
        <v>279.62635468903329</v>
      </c>
      <c r="J147" s="9">
        <f t="shared" si="149"/>
        <v>3.9788578788557155E-2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4.4609877748287428</v>
      </c>
      <c r="P147" s="9">
        <f t="shared" si="152"/>
        <v>0.17749636355356369</v>
      </c>
      <c r="Q147" s="12">
        <f t="shared" si="153"/>
        <v>4.6149054523926557E-2</v>
      </c>
      <c r="R147" s="9">
        <f t="shared" si="154"/>
        <v>0.19735245833333334</v>
      </c>
      <c r="S147" s="13">
        <f t="shared" si="155"/>
        <v>0.23384078877791137</v>
      </c>
      <c r="T147" s="2">
        <f t="shared" si="156"/>
        <v>0.01</v>
      </c>
      <c r="U147" s="14">
        <f t="shared" si="157"/>
        <v>2.3384078877791139E-3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7.8284078877791131E-3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2.2068228512903199</v>
      </c>
      <c r="E148" s="10">
        <f t="shared" si="166"/>
        <v>6.4763546890333297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465543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35178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391151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641827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6828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1731247.8562206267</v>
      </c>
      <c r="J13" s="6" t="s">
        <v>37</v>
      </c>
      <c r="K13" s="6">
        <f>I13/(10000*1000)</f>
        <v>0.17312478562206268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0.69410592783870895</v>
      </c>
      <c r="E26" s="7"/>
      <c r="F26" s="7"/>
      <c r="G26" s="1">
        <v>1</v>
      </c>
      <c r="H26" s="9">
        <f t="shared" ref="H26:H37" si="0">E27</f>
        <v>0.69410592783870895</v>
      </c>
      <c r="I26" s="9">
        <f t="shared" ref="I26:I37" si="1">H26+273.15</f>
        <v>273.84410592783871</v>
      </c>
      <c r="J26" s="9">
        <f t="shared" ref="J26:J37" si="2">EXP(($C$15*(I26-$C$13))/($C$16*I26*$C$13))</f>
        <v>1.9074200653158839E-2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0.77311729702772891</v>
      </c>
      <c r="Q26" s="12">
        <f t="shared" ref="Q26:Q37" si="6">P26*$B$28</f>
        <v>7.7311729702772891E-2</v>
      </c>
      <c r="R26" s="9">
        <f t="shared" ref="R26:R37" si="7">L26*$B$28</f>
        <v>4.0532094166666672</v>
      </c>
      <c r="S26" s="13">
        <f t="shared" ref="S26:S37" si="8">Q26/R26</f>
        <v>1.9074200653158836E-2</v>
      </c>
      <c r="T26" s="2">
        <f t="shared" ref="T26:T37" si="9">$B$27/100</f>
        <v>0.34</v>
      </c>
      <c r="U26" s="14">
        <f t="shared" ref="U26:U37" si="10">S26*T26</f>
        <v>6.4852282220740042E-3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1.9385228222074002E-2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-3.5322304129032298E-2</v>
      </c>
      <c r="E27" s="10">
        <f t="shared" ref="E27:E38" si="18">D26</f>
        <v>0.69410592783870895</v>
      </c>
      <c r="F27" s="7" t="s">
        <v>83</v>
      </c>
      <c r="G27" s="1">
        <v>2</v>
      </c>
      <c r="H27" s="9">
        <f t="shared" si="0"/>
        <v>-3.5322304129032298E-2</v>
      </c>
      <c r="I27" s="9">
        <f t="shared" si="1"/>
        <v>273.11467769587097</v>
      </c>
      <c r="J27" s="9">
        <f t="shared" si="2"/>
        <v>1.7346220806187848E-2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80.29107103630561</v>
      </c>
      <c r="P27" s="9">
        <f t="shared" si="5"/>
        <v>1.392746646961071</v>
      </c>
      <c r="Q27" s="12">
        <f t="shared" si="6"/>
        <v>0.13927466469610711</v>
      </c>
      <c r="R27" s="9">
        <f t="shared" si="7"/>
        <v>4.0532094166666672</v>
      </c>
      <c r="S27" s="13">
        <f t="shared" si="8"/>
        <v>3.4361576316144476E-2</v>
      </c>
      <c r="T27" s="2">
        <f t="shared" si="9"/>
        <v>0.34</v>
      </c>
      <c r="U27" s="14">
        <f t="shared" si="10"/>
        <v>1.1682935947489122E-2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2.4582935947489122E-2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-0.40503426225</v>
      </c>
      <c r="E28" s="10">
        <f t="shared" si="18"/>
        <v>-3.5322304129032298E-2</v>
      </c>
      <c r="F28" s="7" t="s">
        <v>83</v>
      </c>
      <c r="G28" s="1">
        <v>3</v>
      </c>
      <c r="H28" s="9">
        <f t="shared" si="0"/>
        <v>-0.40503426225</v>
      </c>
      <c r="I28" s="9">
        <f t="shared" si="1"/>
        <v>272.74496573774996</v>
      </c>
      <c r="J28" s="9">
        <f t="shared" si="2"/>
        <v>1.652788636090869E-2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119.4304185560112</v>
      </c>
      <c r="P28" s="9">
        <f t="shared" si="5"/>
        <v>1.9739323859295137</v>
      </c>
      <c r="Q28" s="12">
        <f t="shared" si="6"/>
        <v>0.19739323859295138</v>
      </c>
      <c r="R28" s="9">
        <f t="shared" si="7"/>
        <v>4.0532094166666672</v>
      </c>
      <c r="S28" s="13">
        <f t="shared" si="8"/>
        <v>4.8700478633370563E-2</v>
      </c>
      <c r="T28" s="2">
        <f t="shared" si="9"/>
        <v>0.34</v>
      </c>
      <c r="U28" s="14">
        <f t="shared" si="10"/>
        <v>1.6558162735345994E-2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2.9458162735345995E-2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4.3583534195806504</v>
      </c>
      <c r="E29" s="10">
        <f t="shared" si="18"/>
        <v>-0.40503426225</v>
      </c>
      <c r="F29" s="7" t="s">
        <v>83</v>
      </c>
      <c r="G29" s="1">
        <v>4</v>
      </c>
      <c r="H29" s="9">
        <f t="shared" si="0"/>
        <v>4.3583534195806504</v>
      </c>
      <c r="I29" s="9">
        <f t="shared" si="1"/>
        <v>277.5083534195806</v>
      </c>
      <c r="J29" s="9">
        <f t="shared" si="2"/>
        <v>3.0502876942081397E-2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157.98858033674836</v>
      </c>
      <c r="P29" s="9">
        <f t="shared" si="5"/>
        <v>4.8191062242659761</v>
      </c>
      <c r="Q29" s="12">
        <f t="shared" si="6"/>
        <v>0.48191062242659766</v>
      </c>
      <c r="R29" s="9">
        <f t="shared" si="7"/>
        <v>4.0532094166666672</v>
      </c>
      <c r="S29" s="13">
        <f t="shared" si="8"/>
        <v>0.11889605813235225</v>
      </c>
      <c r="T29" s="2">
        <f t="shared" si="9"/>
        <v>0.34</v>
      </c>
      <c r="U29" s="14">
        <f t="shared" si="10"/>
        <v>4.0424659764999767E-2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5.3324659764999768E-2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8.2040722397000003</v>
      </c>
      <c r="E30" s="10">
        <f t="shared" si="18"/>
        <v>4.3583534195806504</v>
      </c>
      <c r="F30" s="7" t="s">
        <v>83</v>
      </c>
      <c r="G30" s="1">
        <v>5</v>
      </c>
      <c r="H30" s="9">
        <f t="shared" si="0"/>
        <v>8.2040722397000003</v>
      </c>
      <c r="I30" s="9">
        <f t="shared" si="1"/>
        <v>281.35407223969997</v>
      </c>
      <c r="J30" s="9">
        <f t="shared" si="2"/>
        <v>4.9274380315909319E-2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145.51100040685827</v>
      </c>
      <c r="O30" s="9">
        <f t="shared" si="19"/>
        <v>48.190567872290785</v>
      </c>
      <c r="P30" s="9">
        <f t="shared" si="5"/>
        <v>2.374560368978897</v>
      </c>
      <c r="Q30" s="12">
        <f t="shared" si="6"/>
        <v>0.23745603689788972</v>
      </c>
      <c r="R30" s="9">
        <f t="shared" si="7"/>
        <v>4.0532094166666672</v>
      </c>
      <c r="S30" s="13">
        <f t="shared" si="8"/>
        <v>5.8584694864636924E-2</v>
      </c>
      <c r="T30" s="2">
        <f t="shared" si="9"/>
        <v>0.34</v>
      </c>
      <c r="U30" s="14">
        <f t="shared" si="10"/>
        <v>1.9918796253976554E-2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3.2818796253976552E-2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13.0569810608387</v>
      </c>
      <c r="E31" s="10">
        <f t="shared" si="18"/>
        <v>8.2040722397000003</v>
      </c>
      <c r="F31" s="7" t="s">
        <v>85</v>
      </c>
      <c r="G31" s="1">
        <v>6</v>
      </c>
      <c r="H31" s="9">
        <f t="shared" si="0"/>
        <v>13.0569810608387</v>
      </c>
      <c r="I31" s="9">
        <f t="shared" si="1"/>
        <v>286.2069810608387</v>
      </c>
      <c r="J31" s="9">
        <f t="shared" si="2"/>
        <v>8.8605741713104577E-2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86.348101669978561</v>
      </c>
      <c r="P31" s="9">
        <f t="shared" si="5"/>
        <v>7.6509375939870141</v>
      </c>
      <c r="Q31" s="12">
        <f t="shared" si="6"/>
        <v>0.7650937593987015</v>
      </c>
      <c r="R31" s="9">
        <f t="shared" si="7"/>
        <v>4.0532094166666672</v>
      </c>
      <c r="S31" s="13">
        <f t="shared" si="8"/>
        <v>0.18876245482226023</v>
      </c>
      <c r="T31" s="2">
        <f t="shared" si="9"/>
        <v>0.34</v>
      </c>
      <c r="U31" s="14">
        <f t="shared" si="10"/>
        <v>6.4179234639568483E-2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7.7079234639568478E-2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17.2672119763333</v>
      </c>
      <c r="E32" s="10">
        <f t="shared" si="18"/>
        <v>13.0569810608387</v>
      </c>
      <c r="F32" s="7" t="s">
        <v>83</v>
      </c>
      <c r="G32" s="1">
        <v>7</v>
      </c>
      <c r="H32" s="9">
        <f t="shared" si="0"/>
        <v>17.2672119763333</v>
      </c>
      <c r="I32" s="9">
        <f t="shared" si="1"/>
        <v>290.41721197633331</v>
      </c>
      <c r="J32" s="9">
        <f t="shared" si="2"/>
        <v>0.14509550213309344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119.22925824265822</v>
      </c>
      <c r="P32" s="9">
        <f t="shared" si="5"/>
        <v>17.299629093674763</v>
      </c>
      <c r="Q32" s="12">
        <f t="shared" si="6"/>
        <v>1.7299629093674764</v>
      </c>
      <c r="R32" s="9">
        <f t="shared" si="7"/>
        <v>4.0532094166666672</v>
      </c>
      <c r="S32" s="13">
        <f t="shared" si="8"/>
        <v>0.42681310821343804</v>
      </c>
      <c r="T32" s="2">
        <f t="shared" si="9"/>
        <v>0.34</v>
      </c>
      <c r="U32" s="14">
        <f t="shared" si="10"/>
        <v>0.14511645679256893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0.17076645679256894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20.599421672258099</v>
      </c>
      <c r="E33" s="10">
        <f t="shared" si="18"/>
        <v>17.2672119763333</v>
      </c>
      <c r="F33" s="7" t="s">
        <v>83</v>
      </c>
      <c r="G33" s="1">
        <v>8</v>
      </c>
      <c r="H33" s="9">
        <f t="shared" si="0"/>
        <v>20.599421672258099</v>
      </c>
      <c r="I33" s="9">
        <f t="shared" si="1"/>
        <v>293.74942167225805</v>
      </c>
      <c r="J33" s="9">
        <f t="shared" si="2"/>
        <v>0.21223873902054702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142.46172331565015</v>
      </c>
      <c r="P33" s="9">
        <f t="shared" si="5"/>
        <v>30.235896515207649</v>
      </c>
      <c r="Q33" s="12">
        <f t="shared" si="6"/>
        <v>3.0235896515207652</v>
      </c>
      <c r="R33" s="9">
        <f t="shared" si="7"/>
        <v>4.0532094166666672</v>
      </c>
      <c r="S33" s="13">
        <f t="shared" si="8"/>
        <v>0.74597419987426794</v>
      </c>
      <c r="T33" s="2">
        <f t="shared" si="9"/>
        <v>0.34</v>
      </c>
      <c r="U33" s="14">
        <f t="shared" si="10"/>
        <v>0.25363122795725113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0.27928122795725113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21.190824920322601</v>
      </c>
      <c r="E34" s="10">
        <f t="shared" si="18"/>
        <v>20.599421672258099</v>
      </c>
      <c r="F34" s="7" t="s">
        <v>83</v>
      </c>
      <c r="G34" s="1">
        <v>9</v>
      </c>
      <c r="H34" s="9">
        <f t="shared" si="0"/>
        <v>21.190824920322601</v>
      </c>
      <c r="I34" s="9">
        <f t="shared" si="1"/>
        <v>294.34082492032258</v>
      </c>
      <c r="J34" s="9">
        <f t="shared" si="2"/>
        <v>0.22685508431817691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152.75792096710916</v>
      </c>
      <c r="P34" s="9">
        <f t="shared" si="5"/>
        <v>34.653911041262951</v>
      </c>
      <c r="Q34" s="12">
        <f t="shared" si="6"/>
        <v>3.4653911041262955</v>
      </c>
      <c r="R34" s="9">
        <f t="shared" si="7"/>
        <v>4.0532094166666672</v>
      </c>
      <c r="S34" s="13">
        <f t="shared" si="8"/>
        <v>0.8549746010844439</v>
      </c>
      <c r="T34" s="2">
        <f t="shared" si="9"/>
        <v>0.34</v>
      </c>
      <c r="U34" s="14">
        <f t="shared" si="10"/>
        <v>0.29069136436871096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0.31634136436871096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14.7961883661667</v>
      </c>
      <c r="E35" s="10">
        <f t="shared" si="18"/>
        <v>21.190824920322601</v>
      </c>
      <c r="F35" s="7" t="s">
        <v>83</v>
      </c>
      <c r="G35" s="1">
        <v>10</v>
      </c>
      <c r="H35" s="9">
        <f t="shared" si="0"/>
        <v>14.7961883661667</v>
      </c>
      <c r="I35" s="9">
        <f t="shared" si="1"/>
        <v>287.94618836616667</v>
      </c>
      <c r="J35" s="9">
        <f t="shared" si="2"/>
        <v>0.10881829795807506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158.63610409251288</v>
      </c>
      <c r="P35" s="9">
        <f t="shared" si="5"/>
        <v>17.262510842047277</v>
      </c>
      <c r="Q35" s="12">
        <f t="shared" si="6"/>
        <v>1.7262510842047278</v>
      </c>
      <c r="R35" s="9">
        <f t="shared" si="7"/>
        <v>4.0532094166666672</v>
      </c>
      <c r="S35" s="13">
        <f t="shared" si="8"/>
        <v>0.42589733387730688</v>
      </c>
      <c r="T35" s="2">
        <f t="shared" si="9"/>
        <v>0.34</v>
      </c>
      <c r="U35" s="14">
        <f t="shared" si="10"/>
        <v>0.14480509351828436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0.17045509351828436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8.2367352403225809</v>
      </c>
      <c r="E36" s="10">
        <f t="shared" si="18"/>
        <v>14.7961883661667</v>
      </c>
      <c r="F36" s="7" t="s">
        <v>83</v>
      </c>
      <c r="G36" s="1">
        <v>11</v>
      </c>
      <c r="H36" s="9">
        <f t="shared" si="0"/>
        <v>8.2367352403225809</v>
      </c>
      <c r="I36" s="9">
        <f t="shared" si="1"/>
        <v>281.38673524032254</v>
      </c>
      <c r="J36" s="9">
        <f t="shared" si="2"/>
        <v>4.9472719621261776E-2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134.30491358794231</v>
      </c>
      <c r="O36" s="9">
        <f t="shared" si="19"/>
        <v>47.600773829189961</v>
      </c>
      <c r="P36" s="9">
        <f t="shared" si="5"/>
        <v>2.3549397374066103</v>
      </c>
      <c r="Q36" s="12">
        <f t="shared" si="6"/>
        <v>0.23549397374066106</v>
      </c>
      <c r="R36" s="9">
        <f t="shared" si="7"/>
        <v>4.0532094166666672</v>
      </c>
      <c r="S36" s="13">
        <f t="shared" si="8"/>
        <v>5.8100618431487248E-2</v>
      </c>
      <c r="T36" s="2">
        <f t="shared" si="9"/>
        <v>0.34</v>
      </c>
      <c r="U36" s="14">
        <f t="shared" si="10"/>
        <v>1.9754210266705666E-2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3.2654210266705667E-2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4.8014962164000003</v>
      </c>
      <c r="E37" s="10">
        <f t="shared" si="18"/>
        <v>8.2367352403225809</v>
      </c>
      <c r="F37" s="7" t="s">
        <v>85</v>
      </c>
      <c r="G37" s="1">
        <v>12</v>
      </c>
      <c r="H37" s="9">
        <f t="shared" si="0"/>
        <v>4.8014962164000003</v>
      </c>
      <c r="I37" s="9">
        <f t="shared" si="1"/>
        <v>277.95149621639996</v>
      </c>
      <c r="J37" s="9">
        <f t="shared" si="2"/>
        <v>3.2257802901110674E-2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85.777928258450018</v>
      </c>
      <c r="P37" s="9">
        <f t="shared" si="5"/>
        <v>2.7670075030266923</v>
      </c>
      <c r="Q37" s="12">
        <f t="shared" si="6"/>
        <v>0.27670075030266922</v>
      </c>
      <c r="R37" s="9">
        <f t="shared" si="7"/>
        <v>4.0532094166666672</v>
      </c>
      <c r="S37" s="13">
        <f t="shared" si="8"/>
        <v>6.8267074769165548E-2</v>
      </c>
      <c r="T37" s="2">
        <f t="shared" si="9"/>
        <v>0.34</v>
      </c>
      <c r="U37" s="14">
        <f t="shared" si="10"/>
        <v>2.3210805421516288E-2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3.611080542151629E-2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1.6863500253871</v>
      </c>
      <c r="E38" s="10">
        <f t="shared" si="18"/>
        <v>4.8014962164000003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0.69410592783870895</v>
      </c>
      <c r="E42" s="7"/>
      <c r="F42" s="7"/>
      <c r="G42" s="1">
        <v>1</v>
      </c>
      <c r="H42" s="9">
        <f t="shared" ref="H42:H53" si="20">E43</f>
        <v>0.69410592783870895</v>
      </c>
      <c r="I42" s="9">
        <f t="shared" ref="I42:I53" si="21">H42+273.15</f>
        <v>273.84410592783871</v>
      </c>
      <c r="J42" s="9">
        <f t="shared" ref="J42:J53" si="22">EXP(($C$15*(I42-$C$13))/($C$16*I42*$C$13))</f>
        <v>1.9074200653158839E-2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1.12263592219248</v>
      </c>
      <c r="Q42" s="12">
        <f t="shared" ref="Q42:Q53" si="26">P42*$B$44</f>
        <v>0.26943262132619517</v>
      </c>
      <c r="R42" s="9">
        <f t="shared" ref="R42:R53" si="27">L42*$B$44</f>
        <v>14.125500000000001</v>
      </c>
      <c r="S42" s="13">
        <f t="shared" ref="S42:S53" si="28">Q42/R42</f>
        <v>1.9074200653158836E-2</v>
      </c>
      <c r="T42" s="2">
        <f t="shared" ref="T42:T53" si="29">$B$43/100</f>
        <v>0.43</v>
      </c>
      <c r="U42" s="14">
        <f t="shared" ref="U42:U53" si="30">S42*T42</f>
        <v>8.2019062808582986E-3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1.6621906280858297E-2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38795.25</v>
      </c>
      <c r="AU42" s="1">
        <f t="shared" ref="AU42:AU53" si="38">AT42*10000*AS42*0.67*AR42*AQ42</f>
        <v>141928482.96725896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-3.5322304129032298E-2</v>
      </c>
      <c r="E43" s="10">
        <f t="shared" ref="E43:E54" si="40">D42</f>
        <v>0.69410592783870895</v>
      </c>
      <c r="F43" s="7" t="s">
        <v>83</v>
      </c>
      <c r="G43" s="1">
        <v>2</v>
      </c>
      <c r="H43" s="9">
        <f t="shared" si="20"/>
        <v>-3.5322304129032298E-2</v>
      </c>
      <c r="I43" s="9">
        <f t="shared" si="21"/>
        <v>273.11467769587097</v>
      </c>
      <c r="J43" s="9">
        <f t="shared" si="22"/>
        <v>1.7346220806187848E-2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116.58986407780752</v>
      </c>
      <c r="P43" s="9">
        <f t="shared" si="25"/>
        <v>2.022393526057078</v>
      </c>
      <c r="Q43" s="12">
        <f t="shared" si="26"/>
        <v>0.48537444625369869</v>
      </c>
      <c r="R43" s="9">
        <f t="shared" si="27"/>
        <v>14.125500000000001</v>
      </c>
      <c r="S43" s="13">
        <f t="shared" si="28"/>
        <v>3.436157631614447E-2</v>
      </c>
      <c r="T43" s="2">
        <f t="shared" si="29"/>
        <v>0.43</v>
      </c>
      <c r="U43" s="14">
        <f t="shared" si="30"/>
        <v>1.4775477815942122E-2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2.3195477815942118E-2</v>
      </c>
      <c r="AR43" s="9">
        <f t="shared" si="35"/>
        <v>136.875</v>
      </c>
      <c r="AS43" s="1">
        <f t="shared" si="36"/>
        <v>0.24</v>
      </c>
      <c r="AT43" s="1">
        <f t="shared" si="37"/>
        <v>38795.25</v>
      </c>
      <c r="AU43" s="1">
        <f t="shared" si="38"/>
        <v>198057847.42683446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-0.40503426225</v>
      </c>
      <c r="E44" s="10">
        <f t="shared" si="40"/>
        <v>-3.5322304129032298E-2</v>
      </c>
      <c r="F44" s="7" t="s">
        <v>83</v>
      </c>
      <c r="G44" s="1">
        <v>3</v>
      </c>
      <c r="H44" s="9">
        <f t="shared" si="20"/>
        <v>-0.40503426225</v>
      </c>
      <c r="I44" s="9">
        <f t="shared" si="21"/>
        <v>272.74496573774996</v>
      </c>
      <c r="J44" s="9">
        <f t="shared" si="22"/>
        <v>1.652788636090869E-2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173.42372055175045</v>
      </c>
      <c r="P44" s="9">
        <f t="shared" si="25"/>
        <v>2.8663275455653165</v>
      </c>
      <c r="Q44" s="12">
        <f t="shared" si="26"/>
        <v>0.68791861093567597</v>
      </c>
      <c r="R44" s="9">
        <f t="shared" si="27"/>
        <v>14.125500000000001</v>
      </c>
      <c r="S44" s="13">
        <f t="shared" si="28"/>
        <v>4.870047863337057E-2</v>
      </c>
      <c r="T44" s="2">
        <f t="shared" si="29"/>
        <v>0.43</v>
      </c>
      <c r="U44" s="14">
        <f t="shared" si="30"/>
        <v>2.0941205812349345E-2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2.9361205812349342E-2</v>
      </c>
      <c r="AR44" s="9">
        <f t="shared" si="35"/>
        <v>136.875</v>
      </c>
      <c r="AS44" s="1">
        <f t="shared" si="36"/>
        <v>0.24</v>
      </c>
      <c r="AT44" s="1">
        <f t="shared" si="37"/>
        <v>38795.25</v>
      </c>
      <c r="AU44" s="1">
        <f t="shared" si="38"/>
        <v>250704782.50952026</v>
      </c>
    </row>
    <row r="45" spans="1:48" x14ac:dyDescent="0.15">
      <c r="C45" s="7">
        <v>3</v>
      </c>
      <c r="D45" s="7">
        <f t="shared" si="39"/>
        <v>4.3583534195806504</v>
      </c>
      <c r="E45" s="10">
        <f t="shared" si="40"/>
        <v>-0.40503426225</v>
      </c>
      <c r="F45" s="7" t="s">
        <v>83</v>
      </c>
      <c r="G45" s="1">
        <v>4</v>
      </c>
      <c r="H45" s="9">
        <f t="shared" si="20"/>
        <v>4.3583534195806504</v>
      </c>
      <c r="I45" s="9">
        <f t="shared" si="21"/>
        <v>277.5083534195806</v>
      </c>
      <c r="J45" s="9">
        <f t="shared" si="22"/>
        <v>3.0502876942081397E-2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229.41364300618514</v>
      </c>
      <c r="P45" s="9">
        <f t="shared" si="25"/>
        <v>6.997776121452258</v>
      </c>
      <c r="Q45" s="12">
        <f t="shared" si="26"/>
        <v>1.6794662691485418</v>
      </c>
      <c r="R45" s="9">
        <f t="shared" si="27"/>
        <v>14.125500000000001</v>
      </c>
      <c r="S45" s="13">
        <f t="shared" si="28"/>
        <v>0.11889605813235225</v>
      </c>
      <c r="T45" s="2">
        <f t="shared" si="29"/>
        <v>0.43</v>
      </c>
      <c r="U45" s="14">
        <f t="shared" si="30"/>
        <v>5.1125304996911466E-2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5.9545304996911463E-2</v>
      </c>
      <c r="AR45" s="9">
        <f t="shared" si="35"/>
        <v>136.875</v>
      </c>
      <c r="AS45" s="1">
        <f t="shared" si="36"/>
        <v>0.24</v>
      </c>
      <c r="AT45" s="1">
        <f t="shared" si="37"/>
        <v>38795.25</v>
      </c>
      <c r="AU45" s="1">
        <f t="shared" si="38"/>
        <v>508435955.7343142</v>
      </c>
    </row>
    <row r="46" spans="1:48" x14ac:dyDescent="0.15">
      <c r="C46" s="7">
        <v>4</v>
      </c>
      <c r="D46" s="7">
        <f t="shared" si="39"/>
        <v>8.2040722397000003</v>
      </c>
      <c r="E46" s="10">
        <f t="shared" si="40"/>
        <v>4.3583534195806504</v>
      </c>
      <c r="F46" s="7" t="s">
        <v>83</v>
      </c>
      <c r="G46" s="1">
        <v>5</v>
      </c>
      <c r="H46" s="9">
        <f t="shared" si="20"/>
        <v>8.2040722397000003</v>
      </c>
      <c r="I46" s="9">
        <f t="shared" si="21"/>
        <v>281.35407223969997</v>
      </c>
      <c r="J46" s="9">
        <f t="shared" si="22"/>
        <v>4.9274380315909319E-2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211.29507354049622</v>
      </c>
      <c r="O46" s="9">
        <f t="shared" si="41"/>
        <v>69.977043344236677</v>
      </c>
      <c r="P46" s="9">
        <f t="shared" si="25"/>
        <v>3.4480754471267892</v>
      </c>
      <c r="Q46" s="12">
        <f t="shared" si="26"/>
        <v>0.82753810731042932</v>
      </c>
      <c r="R46" s="9">
        <f t="shared" si="27"/>
        <v>14.125500000000001</v>
      </c>
      <c r="S46" s="13">
        <f t="shared" si="28"/>
        <v>5.8584694864636952E-2</v>
      </c>
      <c r="T46" s="2">
        <f t="shared" si="29"/>
        <v>0.43</v>
      </c>
      <c r="U46" s="14">
        <f t="shared" si="30"/>
        <v>2.5191418791793888E-2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3.3611418791793884E-2</v>
      </c>
      <c r="AR46" s="9">
        <f t="shared" si="35"/>
        <v>136.875</v>
      </c>
      <c r="AS46" s="1">
        <f t="shared" si="36"/>
        <v>0.24</v>
      </c>
      <c r="AT46" s="1">
        <f t="shared" si="37"/>
        <v>38795.25</v>
      </c>
      <c r="AU46" s="1">
        <f t="shared" si="38"/>
        <v>286995823.39662898</v>
      </c>
    </row>
    <row r="47" spans="1:48" x14ac:dyDescent="0.15">
      <c r="C47" s="7">
        <v>5</v>
      </c>
      <c r="D47" s="7">
        <f t="shared" si="39"/>
        <v>13.0569810608387</v>
      </c>
      <c r="E47" s="10">
        <f t="shared" si="40"/>
        <v>8.2040722397000003</v>
      </c>
      <c r="F47" s="7" t="s">
        <v>85</v>
      </c>
      <c r="G47" s="1">
        <v>6</v>
      </c>
      <c r="H47" s="9">
        <f t="shared" si="20"/>
        <v>13.0569810608387</v>
      </c>
      <c r="I47" s="9">
        <f t="shared" si="21"/>
        <v>286.2069810608387</v>
      </c>
      <c r="J47" s="9">
        <f t="shared" si="22"/>
        <v>8.8605741713104577E-2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125.38521789710988</v>
      </c>
      <c r="P47" s="9">
        <f t="shared" si="25"/>
        <v>11.109850231632656</v>
      </c>
      <c r="Q47" s="12">
        <f t="shared" si="26"/>
        <v>2.6663640555918375</v>
      </c>
      <c r="R47" s="9">
        <f t="shared" si="27"/>
        <v>14.125500000000001</v>
      </c>
      <c r="S47" s="13">
        <f t="shared" si="28"/>
        <v>0.18876245482226026</v>
      </c>
      <c r="T47" s="2">
        <f t="shared" si="29"/>
        <v>0.43</v>
      </c>
      <c r="U47" s="14">
        <f t="shared" si="30"/>
        <v>8.1167855573571909E-2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8.958785557357192E-2</v>
      </c>
      <c r="AR47" s="9">
        <f t="shared" si="35"/>
        <v>136.875</v>
      </c>
      <c r="AS47" s="1">
        <f t="shared" si="36"/>
        <v>0.24</v>
      </c>
      <c r="AT47" s="1">
        <f t="shared" si="37"/>
        <v>38795.25</v>
      </c>
      <c r="AU47" s="1">
        <f t="shared" si="38"/>
        <v>764958496.27605987</v>
      </c>
    </row>
    <row r="48" spans="1:48" x14ac:dyDescent="0.15">
      <c r="C48" s="7">
        <v>6</v>
      </c>
      <c r="D48" s="7">
        <f t="shared" si="39"/>
        <v>17.2672119763333</v>
      </c>
      <c r="E48" s="10">
        <f t="shared" si="40"/>
        <v>13.0569810608387</v>
      </c>
      <c r="F48" s="7" t="s">
        <v>83</v>
      </c>
      <c r="G48" s="1">
        <v>7</v>
      </c>
      <c r="H48" s="9">
        <f t="shared" si="20"/>
        <v>17.2672119763333</v>
      </c>
      <c r="I48" s="9">
        <f t="shared" si="21"/>
        <v>290.41721197633331</v>
      </c>
      <c r="J48" s="9">
        <f t="shared" si="22"/>
        <v>0.14509550213309344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173.13161766547722</v>
      </c>
      <c r="P48" s="9">
        <f t="shared" si="25"/>
        <v>25.120619000287167</v>
      </c>
      <c r="Q48" s="12">
        <f t="shared" si="26"/>
        <v>6.0289485600689199</v>
      </c>
      <c r="R48" s="9">
        <f t="shared" si="27"/>
        <v>14.125500000000001</v>
      </c>
      <c r="S48" s="13">
        <f t="shared" si="28"/>
        <v>0.4268131082134381</v>
      </c>
      <c r="T48" s="2">
        <f t="shared" si="29"/>
        <v>0.43</v>
      </c>
      <c r="U48" s="14">
        <f t="shared" si="30"/>
        <v>0.18352963653177837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0.19912963653177834</v>
      </c>
      <c r="AR48" s="9">
        <f t="shared" si="35"/>
        <v>136.875</v>
      </c>
      <c r="AS48" s="1">
        <f t="shared" si="36"/>
        <v>0.24</v>
      </c>
      <c r="AT48" s="1">
        <f t="shared" si="37"/>
        <v>38795.25</v>
      </c>
      <c r="AU48" s="1">
        <f t="shared" si="38"/>
        <v>1700296388.948092</v>
      </c>
    </row>
    <row r="49" spans="1:48" x14ac:dyDescent="0.15">
      <c r="C49" s="7">
        <v>7</v>
      </c>
      <c r="D49" s="7">
        <f t="shared" si="39"/>
        <v>20.599421672258099</v>
      </c>
      <c r="E49" s="10">
        <f t="shared" si="40"/>
        <v>17.2672119763333</v>
      </c>
      <c r="F49" s="7" t="s">
        <v>83</v>
      </c>
      <c r="G49" s="1">
        <v>8</v>
      </c>
      <c r="H49" s="9">
        <f t="shared" si="20"/>
        <v>20.599421672258099</v>
      </c>
      <c r="I49" s="9">
        <f t="shared" si="21"/>
        <v>293.74942167225805</v>
      </c>
      <c r="J49" s="9">
        <f t="shared" si="22"/>
        <v>0.21223873902054702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206.86724866519003</v>
      </c>
      <c r="P49" s="9">
        <f t="shared" si="25"/>
        <v>43.905244001349871</v>
      </c>
      <c r="Q49" s="12">
        <f t="shared" si="26"/>
        <v>10.537258560323968</v>
      </c>
      <c r="R49" s="9">
        <f t="shared" si="27"/>
        <v>14.125500000000001</v>
      </c>
      <c r="S49" s="13">
        <f t="shared" si="28"/>
        <v>0.74597419987426761</v>
      </c>
      <c r="T49" s="2">
        <f t="shared" si="29"/>
        <v>0.43</v>
      </c>
      <c r="U49" s="14">
        <f t="shared" si="30"/>
        <v>0.32076890594593505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0.33636890594593505</v>
      </c>
      <c r="AR49" s="9">
        <f t="shared" si="35"/>
        <v>136.875</v>
      </c>
      <c r="AS49" s="1">
        <f t="shared" si="36"/>
        <v>0.24</v>
      </c>
      <c r="AT49" s="1">
        <f t="shared" si="37"/>
        <v>38795.25</v>
      </c>
      <c r="AU49" s="1">
        <f t="shared" si="38"/>
        <v>2872133179.6486359</v>
      </c>
    </row>
    <row r="50" spans="1:48" x14ac:dyDescent="0.15">
      <c r="C50" s="7">
        <v>8</v>
      </c>
      <c r="D50" s="7">
        <f t="shared" si="39"/>
        <v>21.190824920322601</v>
      </c>
      <c r="E50" s="10">
        <f t="shared" si="40"/>
        <v>20.599421672258099</v>
      </c>
      <c r="F50" s="7" t="s">
        <v>83</v>
      </c>
      <c r="G50" s="1">
        <v>9</v>
      </c>
      <c r="H50" s="9">
        <f t="shared" si="20"/>
        <v>21.190824920322601</v>
      </c>
      <c r="I50" s="9">
        <f t="shared" si="21"/>
        <v>294.34082492032258</v>
      </c>
      <c r="J50" s="9">
        <f t="shared" si="22"/>
        <v>0.22685508431817691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221.81825466384018</v>
      </c>
      <c r="P50" s="9">
        <f t="shared" si="25"/>
        <v>50.320598865076306</v>
      </c>
      <c r="Q50" s="12">
        <f t="shared" si="26"/>
        <v>12.076943727618312</v>
      </c>
      <c r="R50" s="9">
        <f t="shared" si="27"/>
        <v>14.125500000000001</v>
      </c>
      <c r="S50" s="13">
        <f t="shared" si="28"/>
        <v>0.8549746010844439</v>
      </c>
      <c r="T50" s="2">
        <f t="shared" si="29"/>
        <v>0.43</v>
      </c>
      <c r="U50" s="14">
        <f t="shared" si="30"/>
        <v>0.36763907846631089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0.38323907846631089</v>
      </c>
      <c r="AR50" s="9">
        <f t="shared" si="35"/>
        <v>136.875</v>
      </c>
      <c r="AS50" s="1">
        <f t="shared" si="36"/>
        <v>0.24</v>
      </c>
      <c r="AT50" s="1">
        <f t="shared" si="37"/>
        <v>38795.25</v>
      </c>
      <c r="AU50" s="1">
        <f t="shared" si="38"/>
        <v>3272340735.2580252</v>
      </c>
    </row>
    <row r="51" spans="1:48" x14ac:dyDescent="0.15">
      <c r="C51" s="7">
        <v>9</v>
      </c>
      <c r="D51" s="7">
        <f t="shared" si="39"/>
        <v>14.7961883661667</v>
      </c>
      <c r="E51" s="10">
        <f t="shared" si="40"/>
        <v>21.190824920322601</v>
      </c>
      <c r="F51" s="7" t="s">
        <v>83</v>
      </c>
      <c r="G51" s="1">
        <v>10</v>
      </c>
      <c r="H51" s="9">
        <f t="shared" si="20"/>
        <v>14.7961883661667</v>
      </c>
      <c r="I51" s="9">
        <f t="shared" si="21"/>
        <v>287.94618836616667</v>
      </c>
      <c r="J51" s="9">
        <f t="shared" si="22"/>
        <v>0.10881829795807506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230.35390579876389</v>
      </c>
      <c r="P51" s="9">
        <f t="shared" si="25"/>
        <v>25.066719957016243</v>
      </c>
      <c r="Q51" s="12">
        <f t="shared" si="26"/>
        <v>6.0160127896838977</v>
      </c>
      <c r="R51" s="9">
        <f t="shared" si="27"/>
        <v>14.125500000000001</v>
      </c>
      <c r="S51" s="13">
        <f t="shared" si="28"/>
        <v>0.42589733387730683</v>
      </c>
      <c r="T51" s="2">
        <f t="shared" si="29"/>
        <v>0.43</v>
      </c>
      <c r="U51" s="14">
        <f t="shared" si="30"/>
        <v>0.18313585356724194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0.19873585356724194</v>
      </c>
      <c r="AR51" s="9">
        <f t="shared" si="35"/>
        <v>136.875</v>
      </c>
      <c r="AS51" s="1">
        <f t="shared" si="36"/>
        <v>0.24</v>
      </c>
      <c r="AT51" s="1">
        <f t="shared" si="37"/>
        <v>38795.25</v>
      </c>
      <c r="AU51" s="1">
        <f t="shared" si="38"/>
        <v>1696934017.7596943</v>
      </c>
    </row>
    <row r="52" spans="1:48" x14ac:dyDescent="0.15">
      <c r="C52" s="7">
        <v>10</v>
      </c>
      <c r="D52" s="7">
        <f t="shared" si="39"/>
        <v>8.2367352403225809</v>
      </c>
      <c r="E52" s="10">
        <f t="shared" si="40"/>
        <v>14.7961883661667</v>
      </c>
      <c r="F52" s="7" t="s">
        <v>83</v>
      </c>
      <c r="G52" s="1">
        <v>11</v>
      </c>
      <c r="H52" s="9">
        <f t="shared" si="20"/>
        <v>8.2367352403225809</v>
      </c>
      <c r="I52" s="9">
        <f t="shared" si="21"/>
        <v>281.38673524032254</v>
      </c>
      <c r="J52" s="9">
        <f t="shared" si="22"/>
        <v>4.9472719621261776E-2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195.02282654966027</v>
      </c>
      <c r="O52" s="9">
        <f t="shared" si="41"/>
        <v>69.12060929208738</v>
      </c>
      <c r="P52" s="9">
        <f t="shared" si="25"/>
        <v>3.4195845235582203</v>
      </c>
      <c r="Q52" s="12">
        <f t="shared" si="26"/>
        <v>0.82070028565397279</v>
      </c>
      <c r="R52" s="9">
        <f t="shared" si="27"/>
        <v>14.125500000000001</v>
      </c>
      <c r="S52" s="13">
        <f t="shared" si="28"/>
        <v>5.8100618431487221E-2</v>
      </c>
      <c r="T52" s="2">
        <f t="shared" si="29"/>
        <v>0.43</v>
      </c>
      <c r="U52" s="14">
        <f t="shared" si="30"/>
        <v>2.4983265925539504E-2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3.3403265925539501E-2</v>
      </c>
      <c r="AR52" s="9">
        <f t="shared" si="35"/>
        <v>136.875</v>
      </c>
      <c r="AS52" s="1">
        <f t="shared" si="36"/>
        <v>0.24</v>
      </c>
      <c r="AT52" s="1">
        <f t="shared" si="37"/>
        <v>38795.25</v>
      </c>
      <c r="AU52" s="1">
        <f t="shared" si="38"/>
        <v>285218480.8924908</v>
      </c>
    </row>
    <row r="53" spans="1:48" x14ac:dyDescent="0.15">
      <c r="C53" s="7">
        <v>11</v>
      </c>
      <c r="D53" s="7">
        <f t="shared" si="39"/>
        <v>4.8014962164000003</v>
      </c>
      <c r="E53" s="10">
        <f t="shared" si="40"/>
        <v>8.2367352403225809</v>
      </c>
      <c r="F53" s="7" t="s">
        <v>85</v>
      </c>
      <c r="G53" s="1">
        <v>12</v>
      </c>
      <c r="H53" s="9">
        <f t="shared" si="20"/>
        <v>4.8014962164000003</v>
      </c>
      <c r="I53" s="9">
        <f t="shared" si="21"/>
        <v>277.95149621639996</v>
      </c>
      <c r="J53" s="9">
        <f t="shared" si="22"/>
        <v>3.2257802901110674E-2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124.55727476852917</v>
      </c>
      <c r="P53" s="9">
        <f t="shared" si="25"/>
        <v>4.0179440193826998</v>
      </c>
      <c r="Q53" s="12">
        <f t="shared" si="26"/>
        <v>0.96430656465184794</v>
      </c>
      <c r="R53" s="9">
        <f t="shared" si="27"/>
        <v>14.125500000000001</v>
      </c>
      <c r="S53" s="13">
        <f t="shared" si="28"/>
        <v>6.8267074769165548E-2</v>
      </c>
      <c r="T53" s="2">
        <f t="shared" si="29"/>
        <v>0.43</v>
      </c>
      <c r="U53" s="14">
        <f t="shared" si="30"/>
        <v>2.9354842150741186E-2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3.7774842150741186E-2</v>
      </c>
      <c r="AR53" s="9">
        <f t="shared" si="35"/>
        <v>136.875</v>
      </c>
      <c r="AS53" s="1">
        <f t="shared" si="36"/>
        <v>0.24</v>
      </c>
      <c r="AT53" s="1">
        <f t="shared" si="37"/>
        <v>38795.25</v>
      </c>
      <c r="AU53" s="1">
        <f t="shared" si="38"/>
        <v>322545798.91094935</v>
      </c>
      <c r="AV53" s="1">
        <f>SUM(AU42:AU53)</f>
        <v>12300549989.728506</v>
      </c>
    </row>
    <row r="54" spans="1:48" x14ac:dyDescent="0.15">
      <c r="C54" s="7">
        <v>12</v>
      </c>
      <c r="D54" s="7">
        <f t="shared" si="39"/>
        <v>1.6863500253871</v>
      </c>
      <c r="E54" s="10">
        <f t="shared" si="40"/>
        <v>4.8014962164000003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0.69410592783870895</v>
      </c>
      <c r="E58" s="7"/>
      <c r="F58" s="7"/>
      <c r="G58" s="1">
        <v>1</v>
      </c>
      <c r="H58" s="9">
        <f t="shared" ref="H58:H69" si="42">E59</f>
        <v>0.69410592783870895</v>
      </c>
      <c r="I58" s="9">
        <f t="shared" ref="I58:I69" si="43">H58+273.15</f>
        <v>273.84410592783871</v>
      </c>
      <c r="J58" s="9">
        <f t="shared" ref="J58:J69" si="44">EXP(($C$15*(I58-$C$13))/($C$16*I58*$C$13))</f>
        <v>1.9074200653158839E-2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1.9029694184968136E-3</v>
      </c>
      <c r="Q58" s="12">
        <f t="shared" ref="Q58:Q69" si="48">P58*$B$60</f>
        <v>3.6156418951439461E-4</v>
      </c>
      <c r="R58" s="9">
        <f t="shared" ref="R58:R69" si="49">L58*$B$60</f>
        <v>1.8955666666666669E-2</v>
      </c>
      <c r="S58" s="13">
        <f t="shared" ref="S58:S69" si="50">Q58/R58</f>
        <v>1.9074200653158839E-2</v>
      </c>
      <c r="T58" s="2">
        <f t="shared" ref="T58:T69" si="51">$B$59/100</f>
        <v>0.01</v>
      </c>
      <c r="U58" s="14">
        <f t="shared" ref="U58:U69" si="52">S58*T58</f>
        <v>1.9074200653158841E-4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1.2190742006531589E-2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32595.916666666668</v>
      </c>
      <c r="AU58" s="1">
        <f t="shared" ref="AU58:AU69" si="59">AT58*10000*AS58*0.67*AR58*AQ58</f>
        <v>5046696.6999434503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-3.5322304129032298E-2</v>
      </c>
      <c r="E59" s="10">
        <f t="shared" ref="E59:E70" si="61">D58</f>
        <v>0.69410592783870895</v>
      </c>
      <c r="F59" s="7" t="s">
        <v>83</v>
      </c>
      <c r="G59" s="1">
        <v>2</v>
      </c>
      <c r="H59" s="9">
        <f t="shared" si="42"/>
        <v>-3.5322304129032298E-2</v>
      </c>
      <c r="I59" s="9">
        <f t="shared" si="43"/>
        <v>273.11467769587097</v>
      </c>
      <c r="J59" s="9">
        <f t="shared" si="44"/>
        <v>1.7346220806187848E-2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0.19763036391483652</v>
      </c>
      <c r="P59" s="9">
        <f t="shared" si="47"/>
        <v>3.4281399304740131E-3</v>
      </c>
      <c r="Q59" s="12">
        <f t="shared" si="48"/>
        <v>6.5134658679006252E-4</v>
      </c>
      <c r="R59" s="9">
        <f t="shared" si="49"/>
        <v>1.8955666666666669E-2</v>
      </c>
      <c r="S59" s="13">
        <f t="shared" si="50"/>
        <v>3.4361576316144463E-2</v>
      </c>
      <c r="T59" s="2">
        <f t="shared" si="51"/>
        <v>0.01</v>
      </c>
      <c r="U59" s="14">
        <f t="shared" si="52"/>
        <v>3.4361576316144465E-4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1.2343615763161444E-2</v>
      </c>
      <c r="AR59" s="9">
        <f t="shared" si="56"/>
        <v>9.9766666666666666</v>
      </c>
      <c r="AS59" s="1">
        <f t="shared" si="57"/>
        <v>0.19</v>
      </c>
      <c r="AT59" s="1">
        <f t="shared" si="58"/>
        <v>32595.916666666668</v>
      </c>
      <c r="AU59" s="1">
        <f t="shared" si="59"/>
        <v>5109983.0431929827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-0.40503426225</v>
      </c>
      <c r="E60" s="10">
        <f t="shared" si="61"/>
        <v>-3.5322304129032298E-2</v>
      </c>
      <c r="F60" s="7" t="s">
        <v>83</v>
      </c>
      <c r="G60" s="1">
        <v>3</v>
      </c>
      <c r="H60" s="9">
        <f t="shared" si="42"/>
        <v>-0.40503426225</v>
      </c>
      <c r="I60" s="9">
        <f t="shared" si="43"/>
        <v>272.74496573774996</v>
      </c>
      <c r="J60" s="9">
        <f t="shared" si="44"/>
        <v>1.652788636090869E-2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0.29396889065102916</v>
      </c>
      <c r="P60" s="9">
        <f t="shared" si="47"/>
        <v>4.8586844183226034E-3</v>
      </c>
      <c r="Q60" s="12">
        <f t="shared" si="48"/>
        <v>9.2315003948129461E-4</v>
      </c>
      <c r="R60" s="9">
        <f t="shared" si="49"/>
        <v>1.8955666666666669E-2</v>
      </c>
      <c r="S60" s="13">
        <f t="shared" si="50"/>
        <v>4.8700478633370556E-2</v>
      </c>
      <c r="T60" s="2">
        <f t="shared" si="51"/>
        <v>0.01</v>
      </c>
      <c r="U60" s="14">
        <f t="shared" si="52"/>
        <v>4.8700478633370559E-4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1.2487004786333706E-2</v>
      </c>
      <c r="AR60" s="9">
        <f t="shared" si="56"/>
        <v>9.9766666666666666</v>
      </c>
      <c r="AS60" s="1">
        <f t="shared" si="57"/>
        <v>0.19</v>
      </c>
      <c r="AT60" s="1">
        <f t="shared" si="58"/>
        <v>32595.916666666668</v>
      </c>
      <c r="AU60" s="1">
        <f t="shared" si="59"/>
        <v>5169342.9172403421</v>
      </c>
    </row>
    <row r="61" spans="1:48" x14ac:dyDescent="0.15">
      <c r="C61" s="7">
        <v>3</v>
      </c>
      <c r="D61" s="7">
        <f t="shared" si="60"/>
        <v>4.3583534195806504</v>
      </c>
      <c r="E61" s="10">
        <f t="shared" si="61"/>
        <v>-0.40503426225</v>
      </c>
      <c r="F61" s="7" t="s">
        <v>83</v>
      </c>
      <c r="G61" s="1">
        <v>4</v>
      </c>
      <c r="H61" s="9">
        <f t="shared" si="42"/>
        <v>4.3583534195806504</v>
      </c>
      <c r="I61" s="9">
        <f t="shared" si="43"/>
        <v>277.5083534195806</v>
      </c>
      <c r="J61" s="9">
        <f t="shared" si="44"/>
        <v>3.0502876942081397E-2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0.38887687289937323</v>
      </c>
      <c r="P61" s="9">
        <f t="shared" si="47"/>
        <v>1.186186339967101E-2</v>
      </c>
      <c r="Q61" s="12">
        <f t="shared" si="48"/>
        <v>2.2537540459374918E-3</v>
      </c>
      <c r="R61" s="9">
        <f t="shared" si="49"/>
        <v>1.8955666666666669E-2</v>
      </c>
      <c r="S61" s="13">
        <f t="shared" si="50"/>
        <v>0.11889605813235224</v>
      </c>
      <c r="T61" s="2">
        <f t="shared" si="51"/>
        <v>0.01</v>
      </c>
      <c r="U61" s="14">
        <f t="shared" si="52"/>
        <v>1.1889605813235225E-3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1.3188960581323524E-2</v>
      </c>
      <c r="AR61" s="9">
        <f t="shared" si="56"/>
        <v>9.9766666666666666</v>
      </c>
      <c r="AS61" s="1">
        <f t="shared" si="57"/>
        <v>0.19</v>
      </c>
      <c r="AT61" s="1">
        <f t="shared" si="58"/>
        <v>32595.916666666668</v>
      </c>
      <c r="AU61" s="1">
        <f t="shared" si="59"/>
        <v>5459937.0412225612</v>
      </c>
    </row>
    <row r="62" spans="1:48" x14ac:dyDescent="0.15">
      <c r="C62" s="7">
        <v>4</v>
      </c>
      <c r="D62" s="7">
        <f t="shared" si="60"/>
        <v>8.2040722397000003</v>
      </c>
      <c r="E62" s="10">
        <f t="shared" si="61"/>
        <v>4.3583534195806504</v>
      </c>
      <c r="F62" s="7" t="s">
        <v>83</v>
      </c>
      <c r="G62" s="1">
        <v>5</v>
      </c>
      <c r="H62" s="9">
        <f t="shared" si="42"/>
        <v>8.2040722397000003</v>
      </c>
      <c r="I62" s="9">
        <f t="shared" si="43"/>
        <v>281.35407223969997</v>
      </c>
      <c r="J62" s="9">
        <f t="shared" si="44"/>
        <v>4.9274380315909319E-2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0.35816425902471716</v>
      </c>
      <c r="O62" s="9">
        <f t="shared" si="62"/>
        <v>0.11861741714165175</v>
      </c>
      <c r="P62" s="9">
        <f t="shared" si="47"/>
        <v>5.8447997243286096E-3</v>
      </c>
      <c r="Q62" s="12">
        <f t="shared" si="48"/>
        <v>1.1105119476224358E-3</v>
      </c>
      <c r="R62" s="9">
        <f t="shared" si="49"/>
        <v>1.8955666666666669E-2</v>
      </c>
      <c r="S62" s="13">
        <f t="shared" si="50"/>
        <v>5.858469486463691E-2</v>
      </c>
      <c r="T62" s="2">
        <f t="shared" si="51"/>
        <v>0.01</v>
      </c>
      <c r="U62" s="14">
        <f t="shared" si="52"/>
        <v>5.8584694864636914E-4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1.2585846948646369E-2</v>
      </c>
      <c r="AR62" s="9">
        <f t="shared" si="56"/>
        <v>9.9766666666666666</v>
      </c>
      <c r="AS62" s="1">
        <f t="shared" si="57"/>
        <v>0.19</v>
      </c>
      <c r="AT62" s="1">
        <f t="shared" si="58"/>
        <v>32595.916666666668</v>
      </c>
      <c r="AU62" s="1">
        <f t="shared" si="59"/>
        <v>5210261.3793069925</v>
      </c>
    </row>
    <row r="63" spans="1:48" x14ac:dyDescent="0.15">
      <c r="C63" s="7">
        <v>5</v>
      </c>
      <c r="D63" s="7">
        <f t="shared" si="60"/>
        <v>13.0569810608387</v>
      </c>
      <c r="E63" s="10">
        <f t="shared" si="61"/>
        <v>8.2040722397000003</v>
      </c>
      <c r="F63" s="7" t="s">
        <v>85</v>
      </c>
      <c r="G63" s="1">
        <v>6</v>
      </c>
      <c r="H63" s="9">
        <f t="shared" si="42"/>
        <v>13.0569810608387</v>
      </c>
      <c r="I63" s="9">
        <f t="shared" si="43"/>
        <v>286.2069810608387</v>
      </c>
      <c r="J63" s="9">
        <f t="shared" si="44"/>
        <v>8.8605741713104577E-2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0.21253928408398981</v>
      </c>
      <c r="P63" s="9">
        <f t="shared" si="47"/>
        <v>1.883220090943416E-2</v>
      </c>
      <c r="Q63" s="12">
        <f t="shared" si="48"/>
        <v>3.5781181727924903E-3</v>
      </c>
      <c r="R63" s="9">
        <f t="shared" si="49"/>
        <v>1.8955666666666669E-2</v>
      </c>
      <c r="S63" s="13">
        <f t="shared" si="50"/>
        <v>0.18876245482226017</v>
      </c>
      <c r="T63" s="2">
        <f t="shared" si="51"/>
        <v>0.01</v>
      </c>
      <c r="U63" s="14">
        <f t="shared" si="52"/>
        <v>1.8876245482226017E-3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1.3887624548222602E-2</v>
      </c>
      <c r="AR63" s="9">
        <f t="shared" si="56"/>
        <v>9.9766666666666666</v>
      </c>
      <c r="AS63" s="1">
        <f t="shared" si="57"/>
        <v>0.19</v>
      </c>
      <c r="AT63" s="1">
        <f t="shared" si="58"/>
        <v>32595.916666666668</v>
      </c>
      <c r="AU63" s="1">
        <f t="shared" si="59"/>
        <v>5749168.4214149928</v>
      </c>
    </row>
    <row r="64" spans="1:48" x14ac:dyDescent="0.15">
      <c r="C64" s="7">
        <v>6</v>
      </c>
      <c r="D64" s="7">
        <f t="shared" si="60"/>
        <v>17.2672119763333</v>
      </c>
      <c r="E64" s="10">
        <f t="shared" si="61"/>
        <v>13.0569810608387</v>
      </c>
      <c r="F64" s="7" t="s">
        <v>83</v>
      </c>
      <c r="G64" s="1">
        <v>7</v>
      </c>
      <c r="H64" s="9">
        <f t="shared" si="42"/>
        <v>17.2672119763333</v>
      </c>
      <c r="I64" s="9">
        <f t="shared" si="43"/>
        <v>290.41721197633331</v>
      </c>
      <c r="J64" s="9">
        <f t="shared" si="44"/>
        <v>0.14509550213309344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0.29347374984122232</v>
      </c>
      <c r="P64" s="9">
        <f t="shared" si="47"/>
        <v>4.2581721096094004E-2</v>
      </c>
      <c r="Q64" s="12">
        <f t="shared" si="48"/>
        <v>8.0905270082578615E-3</v>
      </c>
      <c r="R64" s="9">
        <f t="shared" si="49"/>
        <v>1.8955666666666669E-2</v>
      </c>
      <c r="S64" s="13">
        <f t="shared" si="50"/>
        <v>0.42681310821343804</v>
      </c>
      <c r="T64" s="2">
        <f t="shared" si="51"/>
        <v>0.01</v>
      </c>
      <c r="U64" s="14">
        <f t="shared" si="52"/>
        <v>4.2681310821343806E-3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2.436813108213438E-2</v>
      </c>
      <c r="AR64" s="9">
        <f t="shared" si="56"/>
        <v>9.9766666666666666</v>
      </c>
      <c r="AS64" s="1">
        <f t="shared" si="57"/>
        <v>0.19</v>
      </c>
      <c r="AT64" s="1">
        <f t="shared" si="58"/>
        <v>32595.916666666668</v>
      </c>
      <c r="AU64" s="1">
        <f t="shared" si="59"/>
        <v>10087865.582760032</v>
      </c>
    </row>
    <row r="65" spans="1:48" x14ac:dyDescent="0.15">
      <c r="C65" s="7">
        <v>7</v>
      </c>
      <c r="D65" s="7">
        <f t="shared" si="60"/>
        <v>20.599421672258099</v>
      </c>
      <c r="E65" s="10">
        <f t="shared" si="61"/>
        <v>17.2672119763333</v>
      </c>
      <c r="F65" s="7" t="s">
        <v>83</v>
      </c>
      <c r="G65" s="1">
        <v>8</v>
      </c>
      <c r="H65" s="9">
        <f t="shared" si="42"/>
        <v>20.599421672258099</v>
      </c>
      <c r="I65" s="9">
        <f t="shared" si="43"/>
        <v>293.74942167225805</v>
      </c>
      <c r="J65" s="9">
        <f t="shared" si="44"/>
        <v>0.21223873902054702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0.35065869541179501</v>
      </c>
      <c r="P65" s="9">
        <f t="shared" si="47"/>
        <v>7.4423359340789447E-2</v>
      </c>
      <c r="Q65" s="12">
        <f t="shared" si="48"/>
        <v>1.4140438274749995E-2</v>
      </c>
      <c r="R65" s="9">
        <f t="shared" si="49"/>
        <v>1.8955666666666669E-2</v>
      </c>
      <c r="S65" s="13">
        <f t="shared" si="50"/>
        <v>0.74597419987426772</v>
      </c>
      <c r="T65" s="2">
        <f t="shared" si="51"/>
        <v>0.01</v>
      </c>
      <c r="U65" s="14">
        <f t="shared" si="52"/>
        <v>7.4597419987426777E-3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2.7559741998742678E-2</v>
      </c>
      <c r="AR65" s="9">
        <f t="shared" si="56"/>
        <v>9.9766666666666666</v>
      </c>
      <c r="AS65" s="1">
        <f t="shared" si="57"/>
        <v>0.19</v>
      </c>
      <c r="AT65" s="1">
        <f t="shared" si="58"/>
        <v>32595.916666666668</v>
      </c>
      <c r="AU65" s="1">
        <f t="shared" si="59"/>
        <v>11409121.686098179</v>
      </c>
    </row>
    <row r="66" spans="1:48" x14ac:dyDescent="0.15">
      <c r="C66" s="7">
        <v>8</v>
      </c>
      <c r="D66" s="7">
        <f t="shared" si="60"/>
        <v>21.190824920322601</v>
      </c>
      <c r="E66" s="10">
        <f t="shared" si="61"/>
        <v>20.599421672258099</v>
      </c>
      <c r="F66" s="7" t="s">
        <v>83</v>
      </c>
      <c r="G66" s="1">
        <v>9</v>
      </c>
      <c r="H66" s="9">
        <f t="shared" si="42"/>
        <v>21.190824920322601</v>
      </c>
      <c r="I66" s="9">
        <f t="shared" si="43"/>
        <v>294.34082492032258</v>
      </c>
      <c r="J66" s="9">
        <f t="shared" si="44"/>
        <v>0.22685508431817691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0.37600200273767226</v>
      </c>
      <c r="P66" s="9">
        <f t="shared" si="47"/>
        <v>8.5297966034858022E-2</v>
      </c>
      <c r="Q66" s="12">
        <f t="shared" si="48"/>
        <v>1.6206613546623023E-2</v>
      </c>
      <c r="R66" s="9">
        <f t="shared" si="49"/>
        <v>1.8955666666666669E-2</v>
      </c>
      <c r="S66" s="13">
        <f t="shared" si="50"/>
        <v>0.85497460108444379</v>
      </c>
      <c r="T66" s="2">
        <f t="shared" si="51"/>
        <v>0.01</v>
      </c>
      <c r="U66" s="14">
        <f t="shared" si="52"/>
        <v>8.5497460108444386E-3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2.864974601084444E-2</v>
      </c>
      <c r="AR66" s="9">
        <f t="shared" si="56"/>
        <v>9.9766666666666666</v>
      </c>
      <c r="AS66" s="1">
        <f t="shared" si="57"/>
        <v>0.19</v>
      </c>
      <c r="AT66" s="1">
        <f t="shared" si="58"/>
        <v>32595.916666666668</v>
      </c>
      <c r="AU66" s="1">
        <f t="shared" si="59"/>
        <v>11860359.161868874</v>
      </c>
    </row>
    <row r="67" spans="1:48" x14ac:dyDescent="0.15">
      <c r="C67" s="7">
        <v>9</v>
      </c>
      <c r="D67" s="7">
        <f t="shared" si="60"/>
        <v>14.7961883661667</v>
      </c>
      <c r="E67" s="10">
        <f t="shared" si="61"/>
        <v>21.190824920322601</v>
      </c>
      <c r="F67" s="7" t="s">
        <v>83</v>
      </c>
      <c r="G67" s="1">
        <v>10</v>
      </c>
      <c r="H67" s="9">
        <f t="shared" si="42"/>
        <v>14.7961883661667</v>
      </c>
      <c r="I67" s="9">
        <f t="shared" si="43"/>
        <v>287.94618836616667</v>
      </c>
      <c r="J67" s="9">
        <f t="shared" si="44"/>
        <v>0.10881829795807506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0.39047070336948092</v>
      </c>
      <c r="P67" s="9">
        <f t="shared" si="47"/>
        <v>4.249035734315932E-2</v>
      </c>
      <c r="Q67" s="12">
        <f t="shared" si="48"/>
        <v>8.0731678952002707E-3</v>
      </c>
      <c r="R67" s="9">
        <f t="shared" si="49"/>
        <v>1.8955666666666669E-2</v>
      </c>
      <c r="S67" s="13">
        <f t="shared" si="50"/>
        <v>0.42589733387730683</v>
      </c>
      <c r="T67" s="2">
        <f t="shared" si="51"/>
        <v>0.01</v>
      </c>
      <c r="U67" s="14">
        <f t="shared" si="52"/>
        <v>4.2589733387730687E-3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2.4358973338773068E-2</v>
      </c>
      <c r="AR67" s="9">
        <f t="shared" si="56"/>
        <v>9.9766666666666666</v>
      </c>
      <c r="AS67" s="1">
        <f t="shared" si="57"/>
        <v>0.19</v>
      </c>
      <c r="AT67" s="1">
        <f t="shared" si="58"/>
        <v>32595.916666666668</v>
      </c>
      <c r="AU67" s="1">
        <f t="shared" si="59"/>
        <v>10084074.480202394</v>
      </c>
    </row>
    <row r="68" spans="1:48" x14ac:dyDescent="0.15">
      <c r="C68" s="7">
        <v>10</v>
      </c>
      <c r="D68" s="7">
        <f t="shared" si="60"/>
        <v>8.2367352403225809</v>
      </c>
      <c r="E68" s="10">
        <f t="shared" si="61"/>
        <v>14.7961883661667</v>
      </c>
      <c r="F68" s="7" t="s">
        <v>83</v>
      </c>
      <c r="G68" s="1">
        <v>11</v>
      </c>
      <c r="H68" s="9">
        <f t="shared" si="42"/>
        <v>8.2367352403225809</v>
      </c>
      <c r="I68" s="9">
        <f t="shared" si="43"/>
        <v>281.38673524032254</v>
      </c>
      <c r="J68" s="9">
        <f t="shared" si="44"/>
        <v>4.9472719621261776E-2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0.33058132872500551</v>
      </c>
      <c r="O68" s="9">
        <f t="shared" si="62"/>
        <v>0.11716568396798277</v>
      </c>
      <c r="P68" s="9">
        <f t="shared" si="47"/>
        <v>5.7965050321813778E-3</v>
      </c>
      <c r="Q68" s="12">
        <f t="shared" si="48"/>
        <v>1.1013359561144619E-3</v>
      </c>
      <c r="R68" s="9">
        <f t="shared" si="49"/>
        <v>1.8955666666666669E-2</v>
      </c>
      <c r="S68" s="13">
        <f t="shared" si="50"/>
        <v>5.8100618431487241E-2</v>
      </c>
      <c r="T68" s="2">
        <f t="shared" si="51"/>
        <v>0.01</v>
      </c>
      <c r="U68" s="14">
        <f t="shared" si="52"/>
        <v>5.8100618431487241E-4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1.2581006184314873E-2</v>
      </c>
      <c r="AR68" s="9">
        <f t="shared" si="56"/>
        <v>9.9766666666666666</v>
      </c>
      <c r="AS68" s="1">
        <f t="shared" si="57"/>
        <v>0.19</v>
      </c>
      <c r="AT68" s="1">
        <f t="shared" si="58"/>
        <v>32595.916666666668</v>
      </c>
      <c r="AU68" s="1">
        <f t="shared" si="59"/>
        <v>5208257.4102816554</v>
      </c>
    </row>
    <row r="69" spans="1:48" x14ac:dyDescent="0.15">
      <c r="C69" s="7">
        <v>11</v>
      </c>
      <c r="D69" s="7">
        <f t="shared" si="60"/>
        <v>4.8014962164000003</v>
      </c>
      <c r="E69" s="10">
        <f t="shared" si="61"/>
        <v>8.2367352403225809</v>
      </c>
      <c r="F69" s="7" t="s">
        <v>85</v>
      </c>
      <c r="G69" s="1">
        <v>12</v>
      </c>
      <c r="H69" s="9">
        <f t="shared" si="42"/>
        <v>4.8014962164000003</v>
      </c>
      <c r="I69" s="9">
        <f t="shared" si="43"/>
        <v>277.95149621639996</v>
      </c>
      <c r="J69" s="9">
        <f t="shared" si="44"/>
        <v>3.2257802901110674E-2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0.21113584560246806</v>
      </c>
      <c r="P69" s="9">
        <f t="shared" si="47"/>
        <v>6.81077849280375E-3</v>
      </c>
      <c r="Q69" s="12">
        <f t="shared" si="48"/>
        <v>1.2940479136327124E-3</v>
      </c>
      <c r="R69" s="9">
        <f t="shared" si="49"/>
        <v>1.8955666666666669E-2</v>
      </c>
      <c r="S69" s="13">
        <f t="shared" si="50"/>
        <v>6.8267074769165534E-2</v>
      </c>
      <c r="T69" s="2">
        <f t="shared" si="51"/>
        <v>0.01</v>
      </c>
      <c r="U69" s="14">
        <f t="shared" si="52"/>
        <v>6.8267074769165536E-4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1.2682670747691655E-2</v>
      </c>
      <c r="AR69" s="9">
        <f t="shared" si="56"/>
        <v>9.9766666666666666</v>
      </c>
      <c r="AS69" s="1">
        <f t="shared" si="57"/>
        <v>0.19</v>
      </c>
      <c r="AT69" s="1">
        <f t="shared" si="58"/>
        <v>32595.916666666668</v>
      </c>
      <c r="AU69" s="1">
        <f t="shared" si="59"/>
        <v>5250344.2837648205</v>
      </c>
      <c r="AV69" s="1">
        <f>SUM(AU58:AU69)</f>
        <v>85645412.107297286</v>
      </c>
    </row>
    <row r="70" spans="1:48" x14ac:dyDescent="0.15">
      <c r="C70" s="7">
        <v>12</v>
      </c>
      <c r="D70" s="7">
        <f t="shared" si="60"/>
        <v>1.6863500253871</v>
      </c>
      <c r="E70" s="10">
        <f t="shared" si="61"/>
        <v>4.8014962164000003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0.69410592783870895</v>
      </c>
      <c r="E73" s="7"/>
      <c r="F73" s="7"/>
      <c r="G73" s="1">
        <v>1</v>
      </c>
      <c r="H73" s="9">
        <f t="shared" ref="H73:H84" si="63">E74</f>
        <v>0.69410592783870895</v>
      </c>
      <c r="I73" s="9">
        <f t="shared" ref="I73:I84" si="64">H73+273.15</f>
        <v>273.84410592783871</v>
      </c>
      <c r="J73" s="9">
        <f t="shared" ref="J73:J84" si="65">EXP(($C$15*(I73-$C$13))/($C$16*I73*$C$13))</f>
        <v>1.9074200653158839E-2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2.0886249715208931E-3</v>
      </c>
      <c r="Q73" s="12">
        <f t="shared" ref="Q73:Q84" si="69">P73*$B$75</f>
        <v>3.7595249487376077E-4</v>
      </c>
      <c r="R73" s="9">
        <f t="shared" ref="R73:R84" si="70">L73*$B$75</f>
        <v>1.9710000000000002E-2</v>
      </c>
      <c r="S73" s="13">
        <f t="shared" ref="S73:S84" si="71">Q73/R73</f>
        <v>1.9074200653158839E-2</v>
      </c>
      <c r="T73" s="2">
        <f t="shared" ref="T73:T84" si="72">$B$74/100</f>
        <v>0.01</v>
      </c>
      <c r="U73" s="14">
        <f t="shared" ref="U73:U84" si="73">S73*T73</f>
        <v>1.9074200653158841E-4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1.2790742006531589E-2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2931.5</v>
      </c>
      <c r="AU73" s="1">
        <f t="shared" ref="AU73:AU84" si="80">AT73*10000*AS73*0.67*AR73*AQ73</f>
        <v>495161.72207944037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-3.5322304129032298E-2</v>
      </c>
      <c r="E74" s="10">
        <f t="shared" ref="E74:E85" si="82">D73</f>
        <v>0.69410592783870895</v>
      </c>
      <c r="F74" s="7" t="s">
        <v>83</v>
      </c>
      <c r="G74" s="1">
        <v>2</v>
      </c>
      <c r="H74" s="9">
        <f t="shared" si="63"/>
        <v>-3.5322304129032298E-2</v>
      </c>
      <c r="I74" s="9">
        <f t="shared" si="64"/>
        <v>273.11467769587097</v>
      </c>
      <c r="J74" s="9">
        <f t="shared" si="65"/>
        <v>1.7346220806187848E-2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0.21691137502847913</v>
      </c>
      <c r="P74" s="9">
        <f t="shared" si="68"/>
        <v>3.7625926066178197E-3</v>
      </c>
      <c r="Q74" s="12">
        <f t="shared" si="69"/>
        <v>6.7726666919120748E-4</v>
      </c>
      <c r="R74" s="9">
        <f t="shared" si="70"/>
        <v>1.9710000000000002E-2</v>
      </c>
      <c r="S74" s="13">
        <f t="shared" si="71"/>
        <v>3.4361576316144463E-2</v>
      </c>
      <c r="T74" s="2">
        <f t="shared" si="72"/>
        <v>0.01</v>
      </c>
      <c r="U74" s="14">
        <f t="shared" si="73"/>
        <v>3.4361576316144465E-4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1.2943615763161444E-2</v>
      </c>
      <c r="AR74" s="9">
        <f t="shared" si="77"/>
        <v>10.950000000000001</v>
      </c>
      <c r="AS74" s="1">
        <f t="shared" si="78"/>
        <v>0.18</v>
      </c>
      <c r="AT74" s="1">
        <f t="shared" si="79"/>
        <v>2931.5</v>
      </c>
      <c r="AU74" s="1">
        <f t="shared" si="80"/>
        <v>501079.848842918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-0.40503426225</v>
      </c>
      <c r="E75" s="10">
        <f t="shared" si="82"/>
        <v>-3.5322304129032298E-2</v>
      </c>
      <c r="F75" s="7" t="s">
        <v>83</v>
      </c>
      <c r="G75" s="1">
        <v>3</v>
      </c>
      <c r="H75" s="9">
        <f t="shared" si="63"/>
        <v>-0.40503426225</v>
      </c>
      <c r="I75" s="9">
        <f t="shared" si="64"/>
        <v>272.74496573774996</v>
      </c>
      <c r="J75" s="9">
        <f t="shared" si="65"/>
        <v>1.652788636090869E-2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0.32264878242186135</v>
      </c>
      <c r="P75" s="9">
        <f t="shared" si="68"/>
        <v>5.3327024103540779E-3</v>
      </c>
      <c r="Q75" s="12">
        <f t="shared" si="69"/>
        <v>9.5988643386373397E-4</v>
      </c>
      <c r="R75" s="9">
        <f t="shared" si="70"/>
        <v>1.9710000000000002E-2</v>
      </c>
      <c r="S75" s="13">
        <f t="shared" si="71"/>
        <v>4.870047863337057E-2</v>
      </c>
      <c r="T75" s="2">
        <f t="shared" si="72"/>
        <v>0.01</v>
      </c>
      <c r="U75" s="14">
        <f t="shared" si="73"/>
        <v>4.870047863337057E-4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1.3087004786333706E-2</v>
      </c>
      <c r="AR75" s="9">
        <f t="shared" si="77"/>
        <v>10.950000000000001</v>
      </c>
      <c r="AS75" s="1">
        <f t="shared" si="78"/>
        <v>0.18</v>
      </c>
      <c r="AT75" s="1">
        <f t="shared" si="79"/>
        <v>2931.5</v>
      </c>
      <c r="AU75" s="1">
        <f t="shared" si="80"/>
        <v>506630.79777183937</v>
      </c>
    </row>
    <row r="76" spans="1:48" x14ac:dyDescent="0.15">
      <c r="C76" s="7">
        <v>3</v>
      </c>
      <c r="D76" s="7">
        <f t="shared" si="81"/>
        <v>4.3583534195806504</v>
      </c>
      <c r="E76" s="10">
        <f t="shared" si="82"/>
        <v>-0.40503426225</v>
      </c>
      <c r="F76" s="7" t="s">
        <v>83</v>
      </c>
      <c r="G76" s="1">
        <v>4</v>
      </c>
      <c r="H76" s="9">
        <f t="shared" si="63"/>
        <v>4.3583534195806504</v>
      </c>
      <c r="I76" s="9">
        <f t="shared" si="64"/>
        <v>277.5083534195806</v>
      </c>
      <c r="J76" s="9">
        <f t="shared" si="65"/>
        <v>3.0502876942081397E-2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0.42681608001150734</v>
      </c>
      <c r="P76" s="9">
        <f t="shared" si="68"/>
        <v>1.3019118365492575E-2</v>
      </c>
      <c r="Q76" s="12">
        <f t="shared" si="69"/>
        <v>2.3434413057886634E-3</v>
      </c>
      <c r="R76" s="9">
        <f t="shared" si="70"/>
        <v>1.9710000000000002E-2</v>
      </c>
      <c r="S76" s="13">
        <f t="shared" si="71"/>
        <v>0.11889605813235227</v>
      </c>
      <c r="T76" s="2">
        <f t="shared" si="72"/>
        <v>0.01</v>
      </c>
      <c r="U76" s="14">
        <f t="shared" si="73"/>
        <v>1.1889605813235227E-3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1.3788960581323523E-2</v>
      </c>
      <c r="AR76" s="9">
        <f t="shared" si="77"/>
        <v>10.950000000000001</v>
      </c>
      <c r="AS76" s="1">
        <f t="shared" si="78"/>
        <v>0.18</v>
      </c>
      <c r="AT76" s="1">
        <f t="shared" si="79"/>
        <v>2931.5</v>
      </c>
      <c r="AU76" s="1">
        <f t="shared" si="80"/>
        <v>533805.2681890605</v>
      </c>
    </row>
    <row r="77" spans="1:48" x14ac:dyDescent="0.15">
      <c r="C77" s="7">
        <v>4</v>
      </c>
      <c r="D77" s="7">
        <f t="shared" si="81"/>
        <v>8.2040722397000003</v>
      </c>
      <c r="E77" s="10">
        <f t="shared" si="82"/>
        <v>4.3583534195806504</v>
      </c>
      <c r="F77" s="7" t="s">
        <v>83</v>
      </c>
      <c r="G77" s="1">
        <v>5</v>
      </c>
      <c r="H77" s="9">
        <f t="shared" si="63"/>
        <v>8.2040722397000003</v>
      </c>
      <c r="I77" s="9">
        <f t="shared" si="64"/>
        <v>281.35407223969997</v>
      </c>
      <c r="J77" s="9">
        <f t="shared" si="65"/>
        <v>4.9274380315909319E-2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0.39310711356371397</v>
      </c>
      <c r="O77" s="9">
        <f t="shared" si="83"/>
        <v>0.13018984808230083</v>
      </c>
      <c r="P77" s="9">
        <f t="shared" si="68"/>
        <v>6.4150240876777488E-3</v>
      </c>
      <c r="Q77" s="12">
        <f t="shared" si="69"/>
        <v>1.1547043357819948E-3</v>
      </c>
      <c r="R77" s="9">
        <f t="shared" si="70"/>
        <v>1.9710000000000002E-2</v>
      </c>
      <c r="S77" s="13">
        <f t="shared" si="71"/>
        <v>5.8584694864636966E-2</v>
      </c>
      <c r="T77" s="2">
        <f t="shared" si="72"/>
        <v>0.01</v>
      </c>
      <c r="U77" s="14">
        <f t="shared" si="73"/>
        <v>5.8584694864636968E-4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1.3185846948646369E-2</v>
      </c>
      <c r="AR77" s="9">
        <f t="shared" si="77"/>
        <v>10.950000000000001</v>
      </c>
      <c r="AS77" s="1">
        <f t="shared" si="78"/>
        <v>0.18</v>
      </c>
      <c r="AT77" s="1">
        <f t="shared" si="79"/>
        <v>2931.5</v>
      </c>
      <c r="AU77" s="1">
        <f t="shared" si="80"/>
        <v>510457.22592431097</v>
      </c>
    </row>
    <row r="78" spans="1:48" x14ac:dyDescent="0.15">
      <c r="C78" s="7">
        <v>5</v>
      </c>
      <c r="D78" s="7">
        <f t="shared" si="81"/>
        <v>13.0569810608387</v>
      </c>
      <c r="E78" s="10">
        <f t="shared" si="82"/>
        <v>8.2040722397000003</v>
      </c>
      <c r="F78" s="7" t="s">
        <v>85</v>
      </c>
      <c r="G78" s="1">
        <v>6</v>
      </c>
      <c r="H78" s="9">
        <f t="shared" si="63"/>
        <v>13.0569810608387</v>
      </c>
      <c r="I78" s="9">
        <f t="shared" si="64"/>
        <v>286.2069810608387</v>
      </c>
      <c r="J78" s="9">
        <f t="shared" si="65"/>
        <v>8.8605741713104577E-2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0.2332748239946231</v>
      </c>
      <c r="P78" s="9">
        <f t="shared" si="68"/>
        <v>2.0669488803037504E-2</v>
      </c>
      <c r="Q78" s="12">
        <f t="shared" si="69"/>
        <v>3.7205079845467506E-3</v>
      </c>
      <c r="R78" s="9">
        <f t="shared" si="70"/>
        <v>1.9710000000000002E-2</v>
      </c>
      <c r="S78" s="13">
        <f t="shared" si="71"/>
        <v>0.18876245482226028</v>
      </c>
      <c r="T78" s="2">
        <f t="shared" si="72"/>
        <v>0.01</v>
      </c>
      <c r="U78" s="14">
        <f t="shared" si="73"/>
        <v>1.8876245482226028E-3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1.4487624548222604E-2</v>
      </c>
      <c r="AR78" s="9">
        <f t="shared" si="77"/>
        <v>10.950000000000001</v>
      </c>
      <c r="AS78" s="1">
        <f t="shared" si="78"/>
        <v>0.18</v>
      </c>
      <c r="AT78" s="1">
        <f t="shared" si="79"/>
        <v>2931.5</v>
      </c>
      <c r="AU78" s="1">
        <f t="shared" si="80"/>
        <v>560852.30367988208</v>
      </c>
    </row>
    <row r="79" spans="1:48" x14ac:dyDescent="0.15">
      <c r="C79" s="7">
        <v>6</v>
      </c>
      <c r="D79" s="7">
        <f t="shared" si="81"/>
        <v>17.2672119763333</v>
      </c>
      <c r="E79" s="10">
        <f t="shared" si="82"/>
        <v>13.0569810608387</v>
      </c>
      <c r="F79" s="7" t="s">
        <v>83</v>
      </c>
      <c r="G79" s="1">
        <v>7</v>
      </c>
      <c r="H79" s="9">
        <f t="shared" si="63"/>
        <v>17.2672119763333</v>
      </c>
      <c r="I79" s="9">
        <f t="shared" si="64"/>
        <v>290.41721197633331</v>
      </c>
      <c r="J79" s="9">
        <f t="shared" si="65"/>
        <v>0.14509550213309344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0.32210533519158563</v>
      </c>
      <c r="P79" s="9">
        <f t="shared" si="68"/>
        <v>4.6736035349371492E-2</v>
      </c>
      <c r="Q79" s="12">
        <f t="shared" si="69"/>
        <v>8.4124863628868684E-3</v>
      </c>
      <c r="R79" s="9">
        <f t="shared" si="70"/>
        <v>1.9710000000000002E-2</v>
      </c>
      <c r="S79" s="13">
        <f t="shared" si="71"/>
        <v>0.42681310821343821</v>
      </c>
      <c r="T79" s="2">
        <f t="shared" si="72"/>
        <v>0.01</v>
      </c>
      <c r="U79" s="14">
        <f t="shared" si="73"/>
        <v>4.2681310821343823E-3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2.5868131082134385E-2</v>
      </c>
      <c r="AR79" s="9">
        <f t="shared" si="77"/>
        <v>10.950000000000001</v>
      </c>
      <c r="AS79" s="1">
        <f t="shared" si="78"/>
        <v>0.18</v>
      </c>
      <c r="AT79" s="1">
        <f t="shared" si="79"/>
        <v>2931.5</v>
      </c>
      <c r="AU79" s="1">
        <f t="shared" si="80"/>
        <v>1001420.2715577793</v>
      </c>
    </row>
    <row r="80" spans="1:48" x14ac:dyDescent="0.15">
      <c r="C80" s="7">
        <v>7</v>
      </c>
      <c r="D80" s="7">
        <f t="shared" si="81"/>
        <v>20.599421672258099</v>
      </c>
      <c r="E80" s="10">
        <f t="shared" si="82"/>
        <v>17.2672119763333</v>
      </c>
      <c r="F80" s="7" t="s">
        <v>83</v>
      </c>
      <c r="G80" s="1">
        <v>8</v>
      </c>
      <c r="H80" s="9">
        <f t="shared" si="63"/>
        <v>20.599421672258099</v>
      </c>
      <c r="I80" s="9">
        <f t="shared" si="64"/>
        <v>293.74942167225805</v>
      </c>
      <c r="J80" s="9">
        <f t="shared" si="65"/>
        <v>0.21223873902054702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0.38486929984221413</v>
      </c>
      <c r="P80" s="9">
        <f t="shared" si="68"/>
        <v>8.1684174886232336E-2</v>
      </c>
      <c r="Q80" s="12">
        <f t="shared" si="69"/>
        <v>1.4703151479521819E-2</v>
      </c>
      <c r="R80" s="9">
        <f t="shared" si="70"/>
        <v>1.9710000000000002E-2</v>
      </c>
      <c r="S80" s="13">
        <f t="shared" si="71"/>
        <v>0.74597419987426783</v>
      </c>
      <c r="T80" s="2">
        <f t="shared" si="72"/>
        <v>0.01</v>
      </c>
      <c r="U80" s="14">
        <f t="shared" si="73"/>
        <v>7.4597419987426786E-3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2.9059741998742679E-2</v>
      </c>
      <c r="AR80" s="9">
        <f t="shared" si="77"/>
        <v>10.950000000000001</v>
      </c>
      <c r="AS80" s="1">
        <f t="shared" si="78"/>
        <v>0.18</v>
      </c>
      <c r="AT80" s="1">
        <f t="shared" si="79"/>
        <v>2931.5</v>
      </c>
      <c r="AU80" s="1">
        <f t="shared" si="80"/>
        <v>1124975.5396468621</v>
      </c>
    </row>
    <row r="81" spans="1:48" x14ac:dyDescent="0.15">
      <c r="C81" s="7">
        <v>8</v>
      </c>
      <c r="D81" s="7">
        <f t="shared" si="81"/>
        <v>21.190824920322601</v>
      </c>
      <c r="E81" s="10">
        <f t="shared" si="82"/>
        <v>20.599421672258099</v>
      </c>
      <c r="F81" s="7" t="s">
        <v>83</v>
      </c>
      <c r="G81" s="1">
        <v>9</v>
      </c>
      <c r="H81" s="9">
        <f t="shared" si="63"/>
        <v>21.190824920322601</v>
      </c>
      <c r="I81" s="9">
        <f t="shared" si="64"/>
        <v>294.34082492032258</v>
      </c>
      <c r="J81" s="9">
        <f t="shared" si="65"/>
        <v>0.22685508431817691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0.41268512495598175</v>
      </c>
      <c r="P81" s="9">
        <f t="shared" si="68"/>
        <v>9.3619718818746617E-2</v>
      </c>
      <c r="Q81" s="12">
        <f t="shared" si="69"/>
        <v>1.685154938737439E-2</v>
      </c>
      <c r="R81" s="9">
        <f t="shared" si="70"/>
        <v>1.9710000000000002E-2</v>
      </c>
      <c r="S81" s="13">
        <f t="shared" si="71"/>
        <v>0.8549746010844439</v>
      </c>
      <c r="T81" s="2">
        <f t="shared" si="72"/>
        <v>0.01</v>
      </c>
      <c r="U81" s="14">
        <f t="shared" si="73"/>
        <v>8.5497460108444386E-3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3.0149746010844442E-2</v>
      </c>
      <c r="AR81" s="9">
        <f t="shared" si="77"/>
        <v>10.950000000000001</v>
      </c>
      <c r="AS81" s="1">
        <f t="shared" si="78"/>
        <v>0.18</v>
      </c>
      <c r="AT81" s="1">
        <f t="shared" si="79"/>
        <v>2931.5</v>
      </c>
      <c r="AU81" s="1">
        <f t="shared" si="80"/>
        <v>1167172.33037489</v>
      </c>
    </row>
    <row r="82" spans="1:48" x14ac:dyDescent="0.15">
      <c r="C82" s="7">
        <v>9</v>
      </c>
      <c r="D82" s="7">
        <f t="shared" si="81"/>
        <v>14.7961883661667</v>
      </c>
      <c r="E82" s="10">
        <f t="shared" si="82"/>
        <v>21.190824920322601</v>
      </c>
      <c r="F82" s="7" t="s">
        <v>83</v>
      </c>
      <c r="G82" s="1">
        <v>10</v>
      </c>
      <c r="H82" s="9">
        <f t="shared" si="63"/>
        <v>14.7961883661667</v>
      </c>
      <c r="I82" s="9">
        <f t="shared" si="64"/>
        <v>287.94618836616667</v>
      </c>
      <c r="J82" s="9">
        <f t="shared" si="65"/>
        <v>0.10881829795807506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0.42856540613723515</v>
      </c>
      <c r="P82" s="9">
        <f t="shared" si="68"/>
        <v>4.6635758059565102E-2</v>
      </c>
      <c r="Q82" s="12">
        <f t="shared" si="69"/>
        <v>8.3944364507217185E-3</v>
      </c>
      <c r="R82" s="9">
        <f t="shared" si="70"/>
        <v>1.9710000000000002E-2</v>
      </c>
      <c r="S82" s="13">
        <f t="shared" si="71"/>
        <v>0.42589733387730683</v>
      </c>
      <c r="T82" s="2">
        <f t="shared" si="72"/>
        <v>0.01</v>
      </c>
      <c r="U82" s="14">
        <f t="shared" si="73"/>
        <v>4.2589733387730687E-3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2.5858973338773069E-2</v>
      </c>
      <c r="AR82" s="9">
        <f t="shared" si="77"/>
        <v>10.950000000000001</v>
      </c>
      <c r="AS82" s="1">
        <f t="shared" si="78"/>
        <v>0.18</v>
      </c>
      <c r="AT82" s="1">
        <f t="shared" si="79"/>
        <v>2931.5</v>
      </c>
      <c r="AU82" s="1">
        <f t="shared" si="80"/>
        <v>1001065.7523304479</v>
      </c>
    </row>
    <row r="83" spans="1:48" x14ac:dyDescent="0.15">
      <c r="C83" s="7">
        <v>10</v>
      </c>
      <c r="D83" s="7">
        <f t="shared" si="81"/>
        <v>8.2367352403225809</v>
      </c>
      <c r="E83" s="10">
        <f t="shared" si="82"/>
        <v>14.7961883661667</v>
      </c>
      <c r="F83" s="7" t="s">
        <v>83</v>
      </c>
      <c r="G83" s="1">
        <v>11</v>
      </c>
      <c r="H83" s="9">
        <f t="shared" si="63"/>
        <v>8.2367352403225809</v>
      </c>
      <c r="I83" s="9">
        <f t="shared" si="64"/>
        <v>281.38673524032254</v>
      </c>
      <c r="J83" s="9">
        <f t="shared" si="65"/>
        <v>4.9472719621261776E-2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0.36283316567378654</v>
      </c>
      <c r="O83" s="9">
        <f t="shared" si="83"/>
        <v>0.12859648240388355</v>
      </c>
      <c r="P83" s="9">
        <f t="shared" si="68"/>
        <v>6.3620177182478546E-3</v>
      </c>
      <c r="Q83" s="12">
        <f t="shared" si="69"/>
        <v>1.1451631892846138E-3</v>
      </c>
      <c r="R83" s="9">
        <f t="shared" si="70"/>
        <v>1.9710000000000002E-2</v>
      </c>
      <c r="S83" s="13">
        <f t="shared" si="71"/>
        <v>5.8100618431487255E-2</v>
      </c>
      <c r="T83" s="2">
        <f t="shared" si="72"/>
        <v>0.01</v>
      </c>
      <c r="U83" s="14">
        <f t="shared" si="73"/>
        <v>5.8100618431487251E-4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1.3181006184314873E-2</v>
      </c>
      <c r="AR83" s="9">
        <f t="shared" si="77"/>
        <v>10.950000000000001</v>
      </c>
      <c r="AS83" s="1">
        <f t="shared" si="78"/>
        <v>0.18</v>
      </c>
      <c r="AT83" s="1">
        <f t="shared" si="79"/>
        <v>2931.5</v>
      </c>
      <c r="AU83" s="1">
        <f t="shared" si="80"/>
        <v>510269.8277888986</v>
      </c>
    </row>
    <row r="84" spans="1:48" x14ac:dyDescent="0.15">
      <c r="C84" s="7">
        <v>11</v>
      </c>
      <c r="D84" s="7">
        <f t="shared" si="81"/>
        <v>4.8014962164000003</v>
      </c>
      <c r="E84" s="10">
        <f t="shared" si="82"/>
        <v>8.2367352403225809</v>
      </c>
      <c r="F84" s="7" t="s">
        <v>85</v>
      </c>
      <c r="G84" s="1">
        <v>12</v>
      </c>
      <c r="H84" s="9">
        <f t="shared" si="63"/>
        <v>4.8014962164000003</v>
      </c>
      <c r="I84" s="9">
        <f t="shared" si="64"/>
        <v>277.95149621639996</v>
      </c>
      <c r="J84" s="9">
        <f t="shared" si="65"/>
        <v>3.2257802901110674E-2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0.23173446468563572</v>
      </c>
      <c r="P84" s="9">
        <f t="shared" si="68"/>
        <v>7.4752446872236285E-3</v>
      </c>
      <c r="Q84" s="12">
        <f t="shared" si="69"/>
        <v>1.345544043700253E-3</v>
      </c>
      <c r="R84" s="9">
        <f t="shared" si="70"/>
        <v>1.9710000000000002E-2</v>
      </c>
      <c r="S84" s="13">
        <f t="shared" si="71"/>
        <v>6.8267074769165548E-2</v>
      </c>
      <c r="T84" s="2">
        <f t="shared" si="72"/>
        <v>0.01</v>
      </c>
      <c r="U84" s="14">
        <f t="shared" si="73"/>
        <v>6.8267074769165546E-4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1.3282670747691655E-2</v>
      </c>
      <c r="AR84" s="9">
        <f t="shared" si="77"/>
        <v>10.950000000000001</v>
      </c>
      <c r="AS84" s="1">
        <f t="shared" si="78"/>
        <v>0.18</v>
      </c>
      <c r="AT84" s="1">
        <f t="shared" si="79"/>
        <v>2931.5</v>
      </c>
      <c r="AU84" s="1">
        <f t="shared" si="80"/>
        <v>514205.51816951891</v>
      </c>
      <c r="AV84" s="1">
        <f>SUM(AU73:AU84)</f>
        <v>8427096.4063558485</v>
      </c>
    </row>
    <row r="85" spans="1:48" x14ac:dyDescent="0.15">
      <c r="C85" s="7">
        <v>12</v>
      </c>
      <c r="D85" s="7">
        <f t="shared" si="81"/>
        <v>1.6863500253871</v>
      </c>
      <c r="E85" s="10">
        <f t="shared" si="82"/>
        <v>4.8014962164000003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0.69410592783870895</v>
      </c>
      <c r="E89" s="7"/>
      <c r="F89" s="7"/>
      <c r="G89" s="1">
        <v>1</v>
      </c>
      <c r="H89" s="9">
        <f t="shared" ref="H89:H100" si="84">E90</f>
        <v>0.69410592783870895</v>
      </c>
      <c r="I89" s="9">
        <f t="shared" ref="I89:I100" si="85">H89+273.15</f>
        <v>273.84410592783871</v>
      </c>
      <c r="J89" s="9">
        <f t="shared" ref="J89:J100" si="86">EXP(($C$15*(I89-$C$13))/($C$16*I89*$C$13))</f>
        <v>1.9074200653158839E-2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0.10119387987018726</v>
      </c>
      <c r="Q89" s="12">
        <f t="shared" ref="Q89:Q100" si="90">P89*$B$91</f>
        <v>4.5537245941584266E-2</v>
      </c>
      <c r="R89" s="9">
        <f t="shared" ref="R89:R100" si="91">L89*$B$91</f>
        <v>2.3873737500000001</v>
      </c>
      <c r="S89" s="13">
        <f t="shared" ref="S89:S100" si="92">Q89/R89</f>
        <v>1.9074200653158839E-2</v>
      </c>
      <c r="T89" s="2">
        <f t="shared" ref="T89:T100" si="93">$B$90/100</f>
        <v>0.51</v>
      </c>
      <c r="U89" s="14">
        <f t="shared" ref="U89:U100" si="94">S89*T89</f>
        <v>9.727842333111008E-3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3.3269944463432968E-2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53485.583333333336</v>
      </c>
      <c r="AN89" s="1">
        <f t="shared" ref="AN89:AN100" si="99">AM89*10000*AK89*AJ89</f>
        <v>185108574.81748623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-3.5322304129032298E-2</v>
      </c>
      <c r="E90" s="10">
        <f t="shared" ref="E90:E101" si="101">D89</f>
        <v>0.69410592783870895</v>
      </c>
      <c r="F90" s="7" t="s">
        <v>83</v>
      </c>
      <c r="G90" s="1">
        <v>2</v>
      </c>
      <c r="H90" s="9">
        <f t="shared" si="84"/>
        <v>-3.5322304129032298E-2</v>
      </c>
      <c r="I90" s="9">
        <f t="shared" si="85"/>
        <v>273.11467769587097</v>
      </c>
      <c r="J90" s="9">
        <f t="shared" si="86"/>
        <v>1.7346220806187848E-2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10.509356120129812</v>
      </c>
      <c r="P90" s="9">
        <f t="shared" si="89"/>
        <v>0.18229761179063333</v>
      </c>
      <c r="Q90" s="12">
        <f t="shared" si="90"/>
        <v>8.2033925305785002E-2</v>
      </c>
      <c r="R90" s="9">
        <f t="shared" si="91"/>
        <v>2.3873737500000001</v>
      </c>
      <c r="S90" s="13">
        <f t="shared" si="92"/>
        <v>3.436157631614447E-2</v>
      </c>
      <c r="T90" s="2">
        <f t="shared" si="93"/>
        <v>0.51</v>
      </c>
      <c r="U90" s="14">
        <f t="shared" si="94"/>
        <v>1.7524403921233681E-2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3.5620607782251956E-2</v>
      </c>
      <c r="AK90" s="9">
        <f t="shared" si="96"/>
        <v>10.4025</v>
      </c>
      <c r="AL90" s="1">
        <f t="shared" si="97"/>
        <v>0.45</v>
      </c>
      <c r="AM90" s="17">
        <f t="shared" si="98"/>
        <v>53485.583333333336</v>
      </c>
      <c r="AN90" s="1">
        <f t="shared" si="99"/>
        <v>198187284.26049641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-0.40503426225</v>
      </c>
      <c r="E91" s="10">
        <f t="shared" si="101"/>
        <v>-3.5322304129032298E-2</v>
      </c>
      <c r="F91" s="7" t="s">
        <v>83</v>
      </c>
      <c r="G91" s="1">
        <v>3</v>
      </c>
      <c r="H91" s="9">
        <f t="shared" si="84"/>
        <v>-0.40503426225</v>
      </c>
      <c r="I91" s="9">
        <f t="shared" si="85"/>
        <v>272.74496573774996</v>
      </c>
      <c r="J91" s="9">
        <f t="shared" si="86"/>
        <v>1.652788636090869E-2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15.63233350833918</v>
      </c>
      <c r="P91" s="9">
        <f t="shared" si="89"/>
        <v>0.258369431781655</v>
      </c>
      <c r="Q91" s="12">
        <f t="shared" si="90"/>
        <v>0.11626624430174476</v>
      </c>
      <c r="R91" s="9">
        <f t="shared" si="91"/>
        <v>2.3873737500000001</v>
      </c>
      <c r="S91" s="13">
        <f t="shared" si="92"/>
        <v>4.8700478633370563E-2</v>
      </c>
      <c r="T91" s="2">
        <f t="shared" si="93"/>
        <v>0.51</v>
      </c>
      <c r="U91" s="14">
        <f t="shared" si="94"/>
        <v>2.4837244103018987E-2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3.7825429097060229E-2</v>
      </c>
      <c r="AK91" s="9">
        <f t="shared" si="96"/>
        <v>10.4025</v>
      </c>
      <c r="AL91" s="1">
        <f t="shared" si="97"/>
        <v>0.45</v>
      </c>
      <c r="AM91" s="17">
        <f t="shared" si="98"/>
        <v>53485.583333333336</v>
      </c>
      <c r="AN91" s="1">
        <f t="shared" si="99"/>
        <v>210454552.44785249</v>
      </c>
    </row>
    <row r="92" spans="1:48" x14ac:dyDescent="0.15">
      <c r="C92" s="7">
        <v>3</v>
      </c>
      <c r="D92" s="7">
        <f t="shared" si="100"/>
        <v>4.3583534195806504</v>
      </c>
      <c r="E92" s="10">
        <f t="shared" si="101"/>
        <v>-0.40503426225</v>
      </c>
      <c r="F92" s="7" t="s">
        <v>83</v>
      </c>
      <c r="G92" s="1">
        <v>4</v>
      </c>
      <c r="H92" s="9">
        <f t="shared" si="84"/>
        <v>4.3583534195806504</v>
      </c>
      <c r="I92" s="9">
        <f t="shared" si="85"/>
        <v>277.5083534195806</v>
      </c>
      <c r="J92" s="9">
        <f t="shared" si="86"/>
        <v>3.0502876942081397E-2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20.679239076557526</v>
      </c>
      <c r="P92" s="9">
        <f t="shared" si="89"/>
        <v>0.63077628480811521</v>
      </c>
      <c r="Q92" s="12">
        <f t="shared" si="90"/>
        <v>0.28384932816365183</v>
      </c>
      <c r="R92" s="9">
        <f t="shared" si="91"/>
        <v>2.3873737500000001</v>
      </c>
      <c r="S92" s="13">
        <f t="shared" si="92"/>
        <v>0.11889605813235227</v>
      </c>
      <c r="T92" s="2">
        <f t="shared" si="93"/>
        <v>0.51</v>
      </c>
      <c r="U92" s="14">
        <f t="shared" si="94"/>
        <v>6.063698964749966E-2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4.8619052378721148E-2</v>
      </c>
      <c r="AK92" s="9">
        <f t="shared" si="96"/>
        <v>10.4025</v>
      </c>
      <c r="AL92" s="1">
        <f t="shared" si="97"/>
        <v>0.45</v>
      </c>
      <c r="AM92" s="17">
        <f t="shared" si="98"/>
        <v>53485.583333333336</v>
      </c>
      <c r="AN92" s="1">
        <f t="shared" si="99"/>
        <v>270508521.72877771</v>
      </c>
    </row>
    <row r="93" spans="1:48" x14ac:dyDescent="0.15">
      <c r="C93" s="7">
        <v>4</v>
      </c>
      <c r="D93" s="7">
        <f t="shared" si="100"/>
        <v>8.2040722397000003</v>
      </c>
      <c r="E93" s="10">
        <f t="shared" si="101"/>
        <v>4.3583534195806504</v>
      </c>
      <c r="F93" s="7" t="s">
        <v>83</v>
      </c>
      <c r="G93" s="1">
        <v>5</v>
      </c>
      <c r="H93" s="9">
        <f t="shared" si="84"/>
        <v>8.2040722397000003</v>
      </c>
      <c r="I93" s="9">
        <f t="shared" si="85"/>
        <v>281.35407223969997</v>
      </c>
      <c r="J93" s="9">
        <f t="shared" si="86"/>
        <v>4.9274380315909319E-2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19.046039652161941</v>
      </c>
      <c r="O93" s="9">
        <f t="shared" si="102"/>
        <v>6.3076981395874689</v>
      </c>
      <c r="P93" s="9">
        <f t="shared" si="89"/>
        <v>0.3108079170479866</v>
      </c>
      <c r="Q93" s="12">
        <f t="shared" si="90"/>
        <v>0.13986356267159397</v>
      </c>
      <c r="R93" s="9">
        <f t="shared" si="91"/>
        <v>2.3873737500000001</v>
      </c>
      <c r="S93" s="13">
        <f t="shared" si="92"/>
        <v>5.858469486463691E-2</v>
      </c>
      <c r="T93" s="2">
        <f t="shared" si="93"/>
        <v>0.51</v>
      </c>
      <c r="U93" s="14">
        <f t="shared" si="94"/>
        <v>2.9878194380964826E-2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3.19192756058609E-2</v>
      </c>
      <c r="AK93" s="9">
        <f t="shared" si="96"/>
        <v>10.4025</v>
      </c>
      <c r="AL93" s="1">
        <f t="shared" si="97"/>
        <v>0.45</v>
      </c>
      <c r="AM93" s="17">
        <f t="shared" si="98"/>
        <v>53485.583333333336</v>
      </c>
      <c r="AN93" s="1">
        <f t="shared" si="99"/>
        <v>177593672.36400226</v>
      </c>
    </row>
    <row r="94" spans="1:48" x14ac:dyDescent="0.15">
      <c r="C94" s="7">
        <v>5</v>
      </c>
      <c r="D94" s="7">
        <f t="shared" si="100"/>
        <v>13.0569810608387</v>
      </c>
      <c r="E94" s="10">
        <f t="shared" si="101"/>
        <v>8.2040722397000003</v>
      </c>
      <c r="F94" s="7" t="s">
        <v>85</v>
      </c>
      <c r="G94" s="1">
        <v>6</v>
      </c>
      <c r="H94" s="9">
        <f t="shared" si="84"/>
        <v>13.0569810608387</v>
      </c>
      <c r="I94" s="9">
        <f t="shared" si="85"/>
        <v>286.2069810608387</v>
      </c>
      <c r="J94" s="9">
        <f t="shared" si="86"/>
        <v>8.8605741713104577E-2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11.302165222539482</v>
      </c>
      <c r="P94" s="9">
        <f t="shared" si="89"/>
        <v>1.0014367325071665</v>
      </c>
      <c r="Q94" s="12">
        <f t="shared" si="90"/>
        <v>0.45064652962822493</v>
      </c>
      <c r="R94" s="9">
        <f t="shared" si="91"/>
        <v>2.3873737500000001</v>
      </c>
      <c r="S94" s="13">
        <f t="shared" si="92"/>
        <v>0.1887624548222602</v>
      </c>
      <c r="T94" s="2">
        <f t="shared" si="93"/>
        <v>0.51</v>
      </c>
      <c r="U94" s="14">
        <f t="shared" si="94"/>
        <v>9.6268851959352711E-2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5.5154058865744843E-2</v>
      </c>
      <c r="AK94" s="9">
        <f t="shared" si="96"/>
        <v>10.4025</v>
      </c>
      <c r="AL94" s="1">
        <f t="shared" si="97"/>
        <v>0.45</v>
      </c>
      <c r="AM94" s="17">
        <f t="shared" si="98"/>
        <v>53485.583333333336</v>
      </c>
      <c r="AN94" s="1">
        <f t="shared" si="99"/>
        <v>306868237.88536912</v>
      </c>
    </row>
    <row r="95" spans="1:48" x14ac:dyDescent="0.15">
      <c r="C95" s="7">
        <v>6</v>
      </c>
      <c r="D95" s="7">
        <f t="shared" si="100"/>
        <v>17.2672119763333</v>
      </c>
      <c r="E95" s="10">
        <f t="shared" si="101"/>
        <v>13.0569810608387</v>
      </c>
      <c r="F95" s="7" t="s">
        <v>83</v>
      </c>
      <c r="G95" s="1">
        <v>7</v>
      </c>
      <c r="H95" s="9">
        <f t="shared" si="84"/>
        <v>17.2672119763333</v>
      </c>
      <c r="I95" s="9">
        <f t="shared" si="85"/>
        <v>290.41721197633331</v>
      </c>
      <c r="J95" s="9">
        <f t="shared" si="86"/>
        <v>0.14509550213309344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15.606003490032315</v>
      </c>
      <c r="P95" s="9">
        <f t="shared" si="89"/>
        <v>2.2643609126770472</v>
      </c>
      <c r="Q95" s="12">
        <f t="shared" si="90"/>
        <v>1.0189624107046713</v>
      </c>
      <c r="R95" s="9">
        <f t="shared" si="91"/>
        <v>2.3873737500000001</v>
      </c>
      <c r="S95" s="13">
        <f t="shared" si="92"/>
        <v>0.42681310821343799</v>
      </c>
      <c r="T95" s="2">
        <f t="shared" si="93"/>
        <v>0.51</v>
      </c>
      <c r="U95" s="14">
        <f t="shared" si="94"/>
        <v>0.21767468518885338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0.11208391758443931</v>
      </c>
      <c r="AK95" s="9">
        <f t="shared" si="96"/>
        <v>10.4025</v>
      </c>
      <c r="AL95" s="1">
        <f t="shared" si="97"/>
        <v>0.45</v>
      </c>
      <c r="AM95" s="17">
        <f t="shared" si="98"/>
        <v>53485.583333333336</v>
      </c>
      <c r="AN95" s="1">
        <f t="shared" si="99"/>
        <v>623616738.12891257</v>
      </c>
    </row>
    <row r="96" spans="1:48" x14ac:dyDescent="0.15">
      <c r="C96" s="7">
        <v>7</v>
      </c>
      <c r="D96" s="7">
        <f t="shared" si="100"/>
        <v>20.599421672258099</v>
      </c>
      <c r="E96" s="10">
        <f t="shared" si="101"/>
        <v>17.2672119763333</v>
      </c>
      <c r="F96" s="7" t="s">
        <v>83</v>
      </c>
      <c r="G96" s="1">
        <v>8</v>
      </c>
      <c r="H96" s="9">
        <f t="shared" si="84"/>
        <v>20.599421672258099</v>
      </c>
      <c r="I96" s="9">
        <f t="shared" si="85"/>
        <v>293.74942167225805</v>
      </c>
      <c r="J96" s="9">
        <f t="shared" si="86"/>
        <v>0.21223873902054702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18.646917577355268</v>
      </c>
      <c r="P96" s="9">
        <f t="shared" si="89"/>
        <v>3.9575982732379553</v>
      </c>
      <c r="Q96" s="12">
        <f t="shared" si="90"/>
        <v>1.7809192229570798</v>
      </c>
      <c r="R96" s="9">
        <f t="shared" si="91"/>
        <v>2.3873737500000001</v>
      </c>
      <c r="S96" s="13">
        <f t="shared" si="92"/>
        <v>0.74597419987426761</v>
      </c>
      <c r="T96" s="2">
        <f t="shared" si="93"/>
        <v>0.51</v>
      </c>
      <c r="U96" s="14">
        <f t="shared" si="94"/>
        <v>0.38044684193587647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0.16115972284366675</v>
      </c>
      <c r="AK96" s="9">
        <f t="shared" si="96"/>
        <v>10.4025</v>
      </c>
      <c r="AL96" s="1">
        <f t="shared" si="97"/>
        <v>0.45</v>
      </c>
      <c r="AM96" s="17">
        <f t="shared" si="98"/>
        <v>53485.583333333336</v>
      </c>
      <c r="AN96" s="1">
        <f t="shared" si="99"/>
        <v>896666558.80236483</v>
      </c>
    </row>
    <row r="97" spans="1:50" x14ac:dyDescent="0.15">
      <c r="C97" s="7">
        <v>8</v>
      </c>
      <c r="D97" s="7">
        <f t="shared" si="100"/>
        <v>21.190824920322601</v>
      </c>
      <c r="E97" s="10">
        <f t="shared" si="101"/>
        <v>20.599421672258099</v>
      </c>
      <c r="F97" s="7" t="s">
        <v>83</v>
      </c>
      <c r="G97" s="1">
        <v>9</v>
      </c>
      <c r="H97" s="9">
        <f t="shared" si="84"/>
        <v>21.190824920322601</v>
      </c>
      <c r="I97" s="9">
        <f t="shared" si="85"/>
        <v>294.34082492032258</v>
      </c>
      <c r="J97" s="9">
        <f t="shared" si="86"/>
        <v>0.22685508431817691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19.994594304117314</v>
      </c>
      <c r="P97" s="9">
        <f t="shared" si="89"/>
        <v>4.5358753767682733</v>
      </c>
      <c r="Q97" s="12">
        <f t="shared" si="90"/>
        <v>2.0411439195457231</v>
      </c>
      <c r="R97" s="9">
        <f t="shared" si="91"/>
        <v>2.3873737500000001</v>
      </c>
      <c r="S97" s="13">
        <f t="shared" si="92"/>
        <v>0.8549746010844439</v>
      </c>
      <c r="T97" s="2">
        <f t="shared" si="93"/>
        <v>0.51</v>
      </c>
      <c r="U97" s="14">
        <f t="shared" si="94"/>
        <v>0.43603704655306641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0.17792016953574954</v>
      </c>
      <c r="AK97" s="9">
        <f t="shared" si="96"/>
        <v>10.4025</v>
      </c>
      <c r="AL97" s="1">
        <f t="shared" si="97"/>
        <v>0.45</v>
      </c>
      <c r="AM97" s="17">
        <f t="shared" si="98"/>
        <v>53485.583333333336</v>
      </c>
      <c r="AN97" s="1">
        <f t="shared" si="99"/>
        <v>989918965.75741279</v>
      </c>
    </row>
    <row r="98" spans="1:50" x14ac:dyDescent="0.15">
      <c r="C98" s="7">
        <v>9</v>
      </c>
      <c r="D98" s="7">
        <f t="shared" si="100"/>
        <v>14.7961883661667</v>
      </c>
      <c r="E98" s="10">
        <f t="shared" si="101"/>
        <v>21.190824920322601</v>
      </c>
      <c r="F98" s="7" t="s">
        <v>83</v>
      </c>
      <c r="G98" s="1">
        <v>10</v>
      </c>
      <c r="H98" s="9">
        <f t="shared" si="84"/>
        <v>14.7961883661667</v>
      </c>
      <c r="I98" s="9">
        <f t="shared" si="85"/>
        <v>287.94618836616667</v>
      </c>
      <c r="J98" s="9">
        <f t="shared" si="86"/>
        <v>0.10881829795807506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20.763993927349041</v>
      </c>
      <c r="P98" s="9">
        <f t="shared" si="89"/>
        <v>2.259502477985929</v>
      </c>
      <c r="Q98" s="12">
        <f t="shared" si="90"/>
        <v>1.0167761150936681</v>
      </c>
      <c r="R98" s="9">
        <f t="shared" si="91"/>
        <v>2.3873737500000001</v>
      </c>
      <c r="S98" s="13">
        <f t="shared" si="92"/>
        <v>0.42589733387730683</v>
      </c>
      <c r="T98" s="2">
        <f t="shared" si="93"/>
        <v>0.51</v>
      </c>
      <c r="U98" s="14">
        <f t="shared" si="94"/>
        <v>0.21720764027742648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0.10873710354364409</v>
      </c>
      <c r="AK98" s="9">
        <f t="shared" si="96"/>
        <v>10.4025</v>
      </c>
      <c r="AL98" s="1">
        <f t="shared" si="97"/>
        <v>0.45</v>
      </c>
      <c r="AM98" s="17">
        <f t="shared" si="98"/>
        <v>53485.583333333336</v>
      </c>
      <c r="AN98" s="1">
        <f t="shared" si="99"/>
        <v>604995607.63824785</v>
      </c>
    </row>
    <row r="99" spans="1:50" x14ac:dyDescent="0.15">
      <c r="C99" s="7">
        <v>10</v>
      </c>
      <c r="D99" s="7">
        <f t="shared" si="100"/>
        <v>8.2367352403225809</v>
      </c>
      <c r="E99" s="10">
        <f t="shared" si="101"/>
        <v>14.7961883661667</v>
      </c>
      <c r="F99" s="7" t="s">
        <v>83</v>
      </c>
      <c r="G99" s="1">
        <v>11</v>
      </c>
      <c r="H99" s="9">
        <f t="shared" si="84"/>
        <v>8.2367352403225809</v>
      </c>
      <c r="I99" s="9">
        <f t="shared" si="85"/>
        <v>281.38673524032254</v>
      </c>
      <c r="J99" s="9">
        <f t="shared" si="86"/>
        <v>4.9472719621261776E-2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17.579266876894955</v>
      </c>
      <c r="O99" s="9">
        <f t="shared" si="102"/>
        <v>6.2304995724681582</v>
      </c>
      <c r="P99" s="9">
        <f t="shared" si="89"/>
        <v>0.30823975844910856</v>
      </c>
      <c r="Q99" s="12">
        <f t="shared" si="90"/>
        <v>0.13870789130209885</v>
      </c>
      <c r="R99" s="9">
        <f t="shared" si="91"/>
        <v>2.3873737500000001</v>
      </c>
      <c r="S99" s="13">
        <f t="shared" si="92"/>
        <v>5.8100618431487255E-2</v>
      </c>
      <c r="T99" s="2">
        <f t="shared" si="93"/>
        <v>0.51</v>
      </c>
      <c r="U99" s="14">
        <f t="shared" si="94"/>
        <v>2.9631315400058502E-2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3.9270841593117639E-2</v>
      </c>
      <c r="AK99" s="9">
        <f t="shared" si="96"/>
        <v>10.4025</v>
      </c>
      <c r="AL99" s="1">
        <f t="shared" si="97"/>
        <v>0.45</v>
      </c>
      <c r="AM99" s="17">
        <f t="shared" si="98"/>
        <v>53485.583333333336</v>
      </c>
      <c r="AN99" s="1">
        <f t="shared" si="99"/>
        <v>218496593.13904291</v>
      </c>
    </row>
    <row r="100" spans="1:50" x14ac:dyDescent="0.15">
      <c r="C100" s="7">
        <v>11</v>
      </c>
      <c r="D100" s="7">
        <f t="shared" si="100"/>
        <v>4.8014962164000003</v>
      </c>
      <c r="E100" s="10">
        <f t="shared" si="101"/>
        <v>8.2367352403225809</v>
      </c>
      <c r="F100" s="7" t="s">
        <v>85</v>
      </c>
      <c r="G100" s="1">
        <v>12</v>
      </c>
      <c r="H100" s="9">
        <f t="shared" si="84"/>
        <v>4.8014962164000003</v>
      </c>
      <c r="I100" s="9">
        <f t="shared" si="85"/>
        <v>277.95149621639996</v>
      </c>
      <c r="J100" s="9">
        <f t="shared" si="86"/>
        <v>3.2257802901110674E-2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11.22753481401905</v>
      </c>
      <c r="P100" s="9">
        <f t="shared" si="89"/>
        <v>0.36217560509598479</v>
      </c>
      <c r="Q100" s="12">
        <f t="shared" si="90"/>
        <v>0.16297902229319317</v>
      </c>
      <c r="R100" s="9">
        <f t="shared" si="91"/>
        <v>2.3873737500000001</v>
      </c>
      <c r="S100" s="13">
        <f t="shared" si="92"/>
        <v>6.8267074769165562E-2</v>
      </c>
      <c r="T100" s="2">
        <f t="shared" si="93"/>
        <v>0.51</v>
      </c>
      <c r="U100" s="14">
        <f t="shared" si="94"/>
        <v>3.4816208132274436E-2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4.0834086751880744E-2</v>
      </c>
      <c r="AK100" s="9">
        <f t="shared" si="96"/>
        <v>10.4025</v>
      </c>
      <c r="AL100" s="1">
        <f t="shared" si="97"/>
        <v>0.45</v>
      </c>
      <c r="AM100" s="17">
        <f t="shared" si="98"/>
        <v>53485.583333333336</v>
      </c>
      <c r="AN100" s="1">
        <f t="shared" si="99"/>
        <v>227194235.65380636</v>
      </c>
      <c r="AO100" s="1">
        <f>SUM(AN89:AN100)</f>
        <v>4909609542.6237717</v>
      </c>
    </row>
    <row r="101" spans="1:50" x14ac:dyDescent="0.15">
      <c r="C101" s="7">
        <v>12</v>
      </c>
      <c r="D101" s="7">
        <f t="shared" si="100"/>
        <v>1.6863500253871</v>
      </c>
      <c r="E101" s="10">
        <f t="shared" si="101"/>
        <v>4.8014962164000003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0</v>
      </c>
      <c r="E105" s="7"/>
      <c r="F105" s="7"/>
      <c r="G105" s="1">
        <v>1</v>
      </c>
      <c r="H105" s="9">
        <f t="shared" ref="H105:H116" si="103">E106</f>
        <v>0</v>
      </c>
      <c r="I105" s="9">
        <f t="shared" ref="I105:I116" si="104">H105+273.15</f>
        <v>273.14999999999998</v>
      </c>
      <c r="J105" s="9">
        <f t="shared" ref="J105:J116" si="105">EXP(($C$15*(I105-$C$13))/($C$16*I105*$C$13))</f>
        <v>1.7426374748752829E-2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1.1290377566464211E-2</v>
      </c>
      <c r="Q105" s="12">
        <f t="shared" ref="Q105:Q116" si="109">P105*$B$107</f>
        <v>3.3871132699392634E-3</v>
      </c>
      <c r="R105" s="9">
        <f t="shared" ref="R105:R116" si="110">L105*$B$107</f>
        <v>0.19436706250000002</v>
      </c>
      <c r="S105" s="13">
        <f t="shared" ref="S105:S116" si="111">Q105/R105</f>
        <v>1.7426374748752829E-2</v>
      </c>
      <c r="T105" s="2">
        <f t="shared" ref="T105:T116" si="112">$B$106/100</f>
        <v>0.01</v>
      </c>
      <c r="U105" s="14">
        <f t="shared" ref="U105:U116" si="113">S105*T105</f>
        <v>1.7426374748752828E-4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5.6642637474875286E-3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569</v>
      </c>
      <c r="AX105" s="1">
        <f t="shared" ref="AX105:AX116" si="120">AW105*10000*AV105*0.67*AU105*AT105</f>
        <v>419713.76016943331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-2.1072333553548401</v>
      </c>
      <c r="E106" s="10">
        <f t="shared" ref="E106:E117" si="121">D105</f>
        <v>0</v>
      </c>
      <c r="F106" s="7" t="s">
        <v>83</v>
      </c>
      <c r="G106" s="1">
        <v>2</v>
      </c>
      <c r="H106" s="9">
        <f t="shared" si="103"/>
        <v>-2.1072333553548401</v>
      </c>
      <c r="I106" s="9">
        <f t="shared" si="104"/>
        <v>271.04276664464516</v>
      </c>
      <c r="J106" s="9">
        <f t="shared" si="105"/>
        <v>1.3208375415372047E-2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2">L106+O105-P105-N106</f>
        <v>1.2844900391002028</v>
      </c>
      <c r="P106" s="9">
        <f t="shared" si="108"/>
        <v>1.6966026653741396E-2</v>
      </c>
      <c r="Q106" s="12">
        <f t="shared" si="109"/>
        <v>5.0898079961224189E-3</v>
      </c>
      <c r="R106" s="9">
        <f t="shared" si="110"/>
        <v>0.19436706250000002</v>
      </c>
      <c r="S106" s="13">
        <f t="shared" si="111"/>
        <v>2.6186576730933608E-2</v>
      </c>
      <c r="T106" s="2">
        <f t="shared" si="112"/>
        <v>0.01</v>
      </c>
      <c r="U106" s="14">
        <f t="shared" si="113"/>
        <v>2.6186576730933609E-4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5.751865767309336E-3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569</v>
      </c>
      <c r="AX106" s="1">
        <f t="shared" si="120"/>
        <v>426204.94327406131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-2.4300081525000001</v>
      </c>
      <c r="E107" s="10">
        <f t="shared" si="121"/>
        <v>-2.1072333553548401</v>
      </c>
      <c r="F107" s="7" t="s">
        <v>83</v>
      </c>
      <c r="G107" s="1">
        <v>3</v>
      </c>
      <c r="H107" s="9">
        <f t="shared" si="103"/>
        <v>-2.4300081525000001</v>
      </c>
      <c r="I107" s="9">
        <f t="shared" si="104"/>
        <v>270.71999184749995</v>
      </c>
      <c r="J107" s="9">
        <f t="shared" si="105"/>
        <v>1.2654592926527972E-2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2"/>
        <v>1.9154142207797946</v>
      </c>
      <c r="P107" s="9">
        <f t="shared" si="108"/>
        <v>2.4238787249651075E-2</v>
      </c>
      <c r="Q107" s="12">
        <f t="shared" si="109"/>
        <v>7.2716361748953219E-3</v>
      </c>
      <c r="R107" s="9">
        <f t="shared" si="110"/>
        <v>0.19436706250000002</v>
      </c>
      <c r="S107" s="13">
        <f t="shared" si="111"/>
        <v>3.7411874632284063E-2</v>
      </c>
      <c r="T107" s="2">
        <f t="shared" si="112"/>
        <v>0.01</v>
      </c>
      <c r="U107" s="14">
        <f t="shared" si="113"/>
        <v>3.7411874632284066E-4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5.864118746322841E-3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569</v>
      </c>
      <c r="AX107" s="1">
        <f t="shared" si="120"/>
        <v>434522.72683999728</v>
      </c>
    </row>
    <row r="108" spans="1:50" x14ac:dyDescent="0.15">
      <c r="C108" s="7">
        <v>3</v>
      </c>
      <c r="D108" s="7">
        <v>4.1773860651290304</v>
      </c>
      <c r="E108" s="10">
        <f t="shared" si="121"/>
        <v>-2.4300081525000001</v>
      </c>
      <c r="F108" s="7" t="s">
        <v>83</v>
      </c>
      <c r="G108" s="1">
        <v>4</v>
      </c>
      <c r="H108" s="9">
        <f t="shared" si="103"/>
        <v>4.1773860651290304</v>
      </c>
      <c r="I108" s="9">
        <f t="shared" si="104"/>
        <v>277.32738606512902</v>
      </c>
      <c r="J108" s="9">
        <f t="shared" si="105"/>
        <v>2.9812437153938241E-2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2"/>
        <v>2.5390656418634769</v>
      </c>
      <c r="P108" s="9">
        <f t="shared" si="108"/>
        <v>7.5695734877778767E-2</v>
      </c>
      <c r="Q108" s="12">
        <f t="shared" si="109"/>
        <v>2.270872046333363E-2</v>
      </c>
      <c r="R108" s="9">
        <f t="shared" si="110"/>
        <v>0.19436706250000002</v>
      </c>
      <c r="S108" s="13">
        <f t="shared" si="111"/>
        <v>0.11683420107938107</v>
      </c>
      <c r="T108" s="2">
        <f t="shared" si="112"/>
        <v>0.01</v>
      </c>
      <c r="U108" s="14">
        <f t="shared" si="113"/>
        <v>1.1683420107938107E-3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6.6583420107938105E-3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569</v>
      </c>
      <c r="AX108" s="1">
        <f t="shared" si="120"/>
        <v>493373.52327281062</v>
      </c>
    </row>
    <row r="109" spans="1:50" x14ac:dyDescent="0.15">
      <c r="C109" s="7">
        <v>4</v>
      </c>
      <c r="D109" s="7">
        <v>10.4270633876333</v>
      </c>
      <c r="E109" s="10">
        <f t="shared" si="121"/>
        <v>4.1773860651290304</v>
      </c>
      <c r="F109" s="7" t="s">
        <v>83</v>
      </c>
      <c r="G109" s="1">
        <v>5</v>
      </c>
      <c r="H109" s="9">
        <f t="shared" si="103"/>
        <v>10.4270633876333</v>
      </c>
      <c r="I109" s="9">
        <f t="shared" si="104"/>
        <v>283.5770633876333</v>
      </c>
      <c r="J109" s="9">
        <f t="shared" si="105"/>
        <v>6.4630821323288623E-2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2.3402014116364134</v>
      </c>
      <c r="O109" s="9">
        <f t="shared" si="122"/>
        <v>0.77105870368261842</v>
      </c>
      <c r="P109" s="9">
        <f t="shared" si="108"/>
        <v>4.983415730747786E-2</v>
      </c>
      <c r="Q109" s="12">
        <f t="shared" si="109"/>
        <v>1.4950247192243356E-2</v>
      </c>
      <c r="R109" s="9">
        <f t="shared" si="110"/>
        <v>0.19436706250000002</v>
      </c>
      <c r="S109" s="13">
        <f t="shared" si="111"/>
        <v>7.691759601626616E-2</v>
      </c>
      <c r="T109" s="2">
        <f t="shared" si="112"/>
        <v>0.01</v>
      </c>
      <c r="U109" s="14">
        <f t="shared" si="113"/>
        <v>7.691759601626616E-4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6.2591759601626617E-3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569</v>
      </c>
      <c r="AX109" s="1">
        <f t="shared" si="120"/>
        <v>463795.89562143316</v>
      </c>
    </row>
    <row r="110" spans="1:50" x14ac:dyDescent="0.15">
      <c r="C110" s="7">
        <v>5</v>
      </c>
      <c r="D110" s="7">
        <v>13.538016093806499</v>
      </c>
      <c r="E110" s="10">
        <f t="shared" si="121"/>
        <v>10.4270633876333</v>
      </c>
      <c r="F110" s="7" t="s">
        <v>85</v>
      </c>
      <c r="G110" s="1">
        <v>6</v>
      </c>
      <c r="H110" s="9">
        <f t="shared" si="103"/>
        <v>13.538016093806499</v>
      </c>
      <c r="I110" s="9">
        <f t="shared" si="104"/>
        <v>286.68801609380648</v>
      </c>
      <c r="J110" s="9">
        <f t="shared" si="105"/>
        <v>9.3810718957112599E-2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2"/>
        <v>1.3691147547084741</v>
      </c>
      <c r="P110" s="9">
        <f t="shared" si="108"/>
        <v>0.12843763947399281</v>
      </c>
      <c r="Q110" s="12">
        <f t="shared" si="109"/>
        <v>3.8531291842197841E-2</v>
      </c>
      <c r="R110" s="9">
        <f t="shared" si="110"/>
        <v>0.19436706250000002</v>
      </c>
      <c r="S110" s="13">
        <f t="shared" si="111"/>
        <v>0.19823982184326028</v>
      </c>
      <c r="T110" s="2">
        <f t="shared" si="112"/>
        <v>0.01</v>
      </c>
      <c r="U110" s="14">
        <f t="shared" si="113"/>
        <v>1.982398218432603E-3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7.4723982184326026E-3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569</v>
      </c>
      <c r="AX110" s="1">
        <f t="shared" si="120"/>
        <v>553693.91214045463</v>
      </c>
    </row>
    <row r="111" spans="1:50" x14ac:dyDescent="0.15">
      <c r="C111" s="7">
        <v>6</v>
      </c>
      <c r="D111" s="7">
        <v>17.344196725</v>
      </c>
      <c r="E111" s="10">
        <f t="shared" si="121"/>
        <v>13.538016093806499</v>
      </c>
      <c r="F111" s="7" t="s">
        <v>83</v>
      </c>
      <c r="G111" s="1">
        <v>7</v>
      </c>
      <c r="H111" s="9">
        <f t="shared" si="103"/>
        <v>17.344196725</v>
      </c>
      <c r="I111" s="9">
        <f t="shared" si="104"/>
        <v>290.49419672499999</v>
      </c>
      <c r="J111" s="9">
        <f t="shared" si="105"/>
        <v>0.14639042945439829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2"/>
        <v>1.8885673235678149</v>
      </c>
      <c r="P111" s="9">
        <f t="shared" si="108"/>
        <v>0.27646818155063596</v>
      </c>
      <c r="Q111" s="12">
        <f t="shared" si="109"/>
        <v>8.2940454465190785E-2</v>
      </c>
      <c r="R111" s="9">
        <f t="shared" si="110"/>
        <v>0.19436706250000002</v>
      </c>
      <c r="S111" s="13">
        <f t="shared" si="111"/>
        <v>0.4267207282879566</v>
      </c>
      <c r="T111" s="2">
        <f t="shared" si="112"/>
        <v>0.01</v>
      </c>
      <c r="U111" s="14">
        <f t="shared" si="113"/>
        <v>4.2672072828795664E-3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1.4217207282879566E-2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569</v>
      </c>
      <c r="AX111" s="1">
        <f t="shared" si="120"/>
        <v>1053474.5191645531</v>
      </c>
    </row>
    <row r="112" spans="1:50" x14ac:dyDescent="0.15">
      <c r="C112" s="7">
        <v>7</v>
      </c>
      <c r="D112" s="7">
        <v>17.456674079999999</v>
      </c>
      <c r="E112" s="10">
        <f t="shared" si="121"/>
        <v>17.344196725</v>
      </c>
      <c r="F112" s="7" t="s">
        <v>83</v>
      </c>
      <c r="G112" s="1">
        <v>8</v>
      </c>
      <c r="H112" s="9">
        <f t="shared" si="103"/>
        <v>17.456674079999999</v>
      </c>
      <c r="I112" s="9">
        <f t="shared" si="104"/>
        <v>290.60667407999995</v>
      </c>
      <c r="J112" s="9">
        <f t="shared" si="105"/>
        <v>0.1483019130673312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2"/>
        <v>2.2599893503505126</v>
      </c>
      <c r="P112" s="9">
        <f t="shared" si="108"/>
        <v>0.33516074416877606</v>
      </c>
      <c r="Q112" s="12">
        <f t="shared" si="109"/>
        <v>0.10054822325063281</v>
      </c>
      <c r="R112" s="9">
        <f t="shared" si="110"/>
        <v>0.19436706250000002</v>
      </c>
      <c r="S112" s="13">
        <f t="shared" si="111"/>
        <v>0.51731101945646163</v>
      </c>
      <c r="T112" s="2">
        <f t="shared" si="112"/>
        <v>0.01</v>
      </c>
      <c r="U112" s="14">
        <f t="shared" si="113"/>
        <v>5.173110194564616E-3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1.5123110194564617E-2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569</v>
      </c>
      <c r="AX112" s="1">
        <f t="shared" si="120"/>
        <v>1120600.6161052939</v>
      </c>
    </row>
    <row r="113" spans="1:53" x14ac:dyDescent="0.15">
      <c r="C113" s="7">
        <v>8</v>
      </c>
      <c r="D113" s="7">
        <v>19.068475976129001</v>
      </c>
      <c r="E113" s="10">
        <f t="shared" si="121"/>
        <v>17.456674079999999</v>
      </c>
      <c r="F113" s="7" t="s">
        <v>83</v>
      </c>
      <c r="G113" s="1">
        <v>9</v>
      </c>
      <c r="H113" s="9">
        <f t="shared" si="103"/>
        <v>19.068475976129001</v>
      </c>
      <c r="I113" s="9">
        <f t="shared" si="104"/>
        <v>292.21847597612896</v>
      </c>
      <c r="J113" s="9">
        <f t="shared" si="105"/>
        <v>0.17840483866530621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2"/>
        <v>2.5727188145150701</v>
      </c>
      <c r="P113" s="9">
        <f t="shared" si="108"/>
        <v>0.45898548503475894</v>
      </c>
      <c r="Q113" s="12">
        <f t="shared" si="109"/>
        <v>0.13769564551042768</v>
      </c>
      <c r="R113" s="9">
        <f t="shared" si="110"/>
        <v>0.19436706250000002</v>
      </c>
      <c r="S113" s="13">
        <f t="shared" si="111"/>
        <v>0.70843096427630403</v>
      </c>
      <c r="T113" s="2">
        <f t="shared" si="112"/>
        <v>0.01</v>
      </c>
      <c r="U113" s="14">
        <f t="shared" si="113"/>
        <v>7.0843096427630403E-3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1.7034309642763042E-2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569</v>
      </c>
      <c r="AX113" s="1">
        <f t="shared" si="120"/>
        <v>1262217.73398631</v>
      </c>
    </row>
    <row r="114" spans="1:53" x14ac:dyDescent="0.15">
      <c r="C114" s="7">
        <v>9</v>
      </c>
      <c r="D114" s="7">
        <v>15.940850095666701</v>
      </c>
      <c r="E114" s="10">
        <f t="shared" si="121"/>
        <v>19.068475976129001</v>
      </c>
      <c r="F114" s="7" t="s">
        <v>83</v>
      </c>
      <c r="G114" s="1">
        <v>10</v>
      </c>
      <c r="H114" s="9">
        <f t="shared" si="103"/>
        <v>15.940850095666701</v>
      </c>
      <c r="I114" s="9">
        <f t="shared" si="104"/>
        <v>289.09085009566667</v>
      </c>
      <c r="J114" s="9">
        <f t="shared" si="105"/>
        <v>0.12440834055642515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2"/>
        <v>2.7616235378136449</v>
      </c>
      <c r="P114" s="9">
        <f t="shared" si="108"/>
        <v>0.3435690015809596</v>
      </c>
      <c r="Q114" s="12">
        <f t="shared" si="109"/>
        <v>0.10307070047428787</v>
      </c>
      <c r="R114" s="9">
        <f t="shared" si="110"/>
        <v>0.19436706250000002</v>
      </c>
      <c r="S114" s="13">
        <f t="shared" si="111"/>
        <v>0.53028892420642448</v>
      </c>
      <c r="T114" s="2">
        <f t="shared" si="112"/>
        <v>0.01</v>
      </c>
      <c r="U114" s="14">
        <f t="shared" si="113"/>
        <v>5.3028892420642453E-3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1.5252889242064246E-2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569</v>
      </c>
      <c r="AX114" s="1">
        <f t="shared" si="120"/>
        <v>1130217.056025034</v>
      </c>
    </row>
    <row r="115" spans="1:53" x14ac:dyDescent="0.15">
      <c r="C115" s="7">
        <v>10</v>
      </c>
      <c r="D115" s="7">
        <v>7.8971862551935503</v>
      </c>
      <c r="E115" s="10">
        <f t="shared" si="121"/>
        <v>15.940850095666701</v>
      </c>
      <c r="F115" s="7" t="s">
        <v>83</v>
      </c>
      <c r="G115" s="1">
        <v>11</v>
      </c>
      <c r="H115" s="9">
        <f t="shared" si="103"/>
        <v>7.8971862551935503</v>
      </c>
      <c r="I115" s="9">
        <f t="shared" si="104"/>
        <v>281.04718625519354</v>
      </c>
      <c r="J115" s="9">
        <f t="shared" si="105"/>
        <v>4.744711462024085E-2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2.297151809421051</v>
      </c>
      <c r="O115" s="9">
        <f t="shared" si="122"/>
        <v>0.7687929351449676</v>
      </c>
      <c r="P115" s="9">
        <f t="shared" si="108"/>
        <v>3.6477006513054668E-2</v>
      </c>
      <c r="Q115" s="12">
        <f t="shared" si="109"/>
        <v>1.0943101953916399E-2</v>
      </c>
      <c r="R115" s="9">
        <f t="shared" si="110"/>
        <v>0.19436706250000002</v>
      </c>
      <c r="S115" s="13">
        <f t="shared" si="111"/>
        <v>5.6301215921892106E-2</v>
      </c>
      <c r="T115" s="2">
        <f t="shared" si="112"/>
        <v>0.01</v>
      </c>
      <c r="U115" s="14">
        <f t="shared" si="113"/>
        <v>5.6301215921892103E-4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6.053012159218921E-3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569</v>
      </c>
      <c r="AX115" s="1">
        <f t="shared" si="120"/>
        <v>448519.4558293593</v>
      </c>
    </row>
    <row r="116" spans="1:53" x14ac:dyDescent="0.15">
      <c r="C116" s="7">
        <v>11</v>
      </c>
      <c r="D116" s="7">
        <v>1.4921039864666701</v>
      </c>
      <c r="E116" s="10">
        <f t="shared" si="121"/>
        <v>7.8971862551935503</v>
      </c>
      <c r="F116" s="7" t="s">
        <v>85</v>
      </c>
      <c r="G116" s="1">
        <v>12</v>
      </c>
      <c r="H116" s="9">
        <f t="shared" si="103"/>
        <v>1.4921039864666701</v>
      </c>
      <c r="I116" s="9">
        <f t="shared" si="104"/>
        <v>274.64210398646662</v>
      </c>
      <c r="J116" s="9">
        <f t="shared" si="105"/>
        <v>2.1150166847029434E-2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2"/>
        <v>1.3802061369652465</v>
      </c>
      <c r="P116" s="9">
        <f t="shared" si="108"/>
        <v>2.9191590080108923E-2</v>
      </c>
      <c r="Q116" s="12">
        <f t="shared" si="109"/>
        <v>8.7574770240326765E-3</v>
      </c>
      <c r="R116" s="9">
        <f t="shared" si="110"/>
        <v>0.19436706250000002</v>
      </c>
      <c r="S116" s="13">
        <f t="shared" si="111"/>
        <v>4.5056384098168256E-2</v>
      </c>
      <c r="T116" s="2">
        <f t="shared" si="112"/>
        <v>0.01</v>
      </c>
      <c r="U116" s="14">
        <f t="shared" si="113"/>
        <v>4.5056384098168258E-4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5.940563840981683E-3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569</v>
      </c>
      <c r="AX116" s="1">
        <f t="shared" si="120"/>
        <v>440187.1979091636</v>
      </c>
      <c r="AY116" s="1">
        <f>SUM(AX105:AX116)</f>
        <v>8246521.3403379042</v>
      </c>
    </row>
    <row r="117" spans="1:53" x14ac:dyDescent="0.3">
      <c r="C117" s="7">
        <v>12</v>
      </c>
      <c r="D117" s="19">
        <v>0.69410592783870895</v>
      </c>
      <c r="E117" s="10">
        <f t="shared" si="121"/>
        <v>1.4921039864666701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0</v>
      </c>
      <c r="E121" s="7"/>
      <c r="F121" s="7"/>
      <c r="G121" s="1">
        <v>1</v>
      </c>
      <c r="H121" s="9">
        <f t="shared" ref="H121:H132" si="123">E122</f>
        <v>0</v>
      </c>
      <c r="I121" s="9">
        <f t="shared" ref="I121:I132" si="124">H121+273.15</f>
        <v>273.14999999999998</v>
      </c>
      <c r="J121" s="9">
        <f t="shared" ref="J121:J132" si="125">EXP(($C$15*(I121-$C$13))/($C$16*I121*$C$13))</f>
        <v>1.7426374748752829E-2</v>
      </c>
      <c r="K121" s="9">
        <f t="shared" ref="K121:K132" si="126">$B$121/12</f>
        <v>28.47</v>
      </c>
      <c r="L121" s="9">
        <f t="shared" ref="L121:L132" si="127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8">O121*J121</f>
        <v>4.9612888909699301E-3</v>
      </c>
      <c r="Q121" s="12">
        <f t="shared" ref="Q121:Q132" si="129">P121*$B$123</f>
        <v>1.637225334020077E-3</v>
      </c>
      <c r="R121" s="9">
        <f t="shared" ref="R121:R132" si="130">L121*$B$123</f>
        <v>9.3951000000000007E-2</v>
      </c>
      <c r="S121" s="13">
        <f t="shared" ref="S121:S132" si="131">Q121/R121</f>
        <v>1.7426374748752829E-2</v>
      </c>
      <c r="T121" s="2">
        <f t="shared" ref="T121:T132" si="132">$B$122/100</f>
        <v>0.01</v>
      </c>
      <c r="U121" s="14">
        <f t="shared" ref="U121:U132" si="133">S121*T121</f>
        <v>1.7426374748752828E-4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4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5">AR121*AQ121</f>
        <v>5.0000000000000001E-3</v>
      </c>
      <c r="AT121" s="1">
        <f t="shared" ref="AT121:AT132" si="136">(AS121+AM121+AD121+AA121+U121+X121+AG121+AJ121+AP121)</f>
        <v>5.6642637474875286E-3</v>
      </c>
      <c r="AU121" s="9">
        <f t="shared" ref="AU121:AU132" si="137">$B$121/12</f>
        <v>28.47</v>
      </c>
      <c r="AV121" s="1">
        <f t="shared" ref="AV121:AV132" si="138">$B$123</f>
        <v>0.33</v>
      </c>
      <c r="AW121" s="1">
        <f t="shared" ref="AW121:AW132" si="139">$E$8/12</f>
        <v>0</v>
      </c>
      <c r="AX121" s="1">
        <f t="shared" ref="AX121:AX132" si="140">AW121*10000*AV121*0.67*AU121*AT121</f>
        <v>0</v>
      </c>
      <c r="AZ121" s="1">
        <f t="shared" ref="AZ121:AZ132" si="141">$E$9/12</f>
        <v>0</v>
      </c>
      <c r="BA121" s="1">
        <f t="shared" ref="BA121:BA132" si="142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-2.1072333553548401</v>
      </c>
      <c r="E122" s="10">
        <f t="shared" ref="E122:E133" si="143">D121</f>
        <v>0</v>
      </c>
      <c r="F122" s="7" t="s">
        <v>83</v>
      </c>
      <c r="G122" s="1">
        <v>2</v>
      </c>
      <c r="H122" s="9">
        <f t="shared" si="123"/>
        <v>-2.1072333553548401</v>
      </c>
      <c r="I122" s="9">
        <f t="shared" si="124"/>
        <v>271.04276664464516</v>
      </c>
      <c r="J122" s="9">
        <f t="shared" si="125"/>
        <v>1.3208375415372047E-2</v>
      </c>
      <c r="K122" s="9">
        <f t="shared" si="126"/>
        <v>28.47</v>
      </c>
      <c r="L122" s="9">
        <f t="shared" si="127"/>
        <v>0.28470000000000001</v>
      </c>
      <c r="M122" s="1" t="s">
        <v>83</v>
      </c>
      <c r="O122" s="9">
        <f t="shared" ref="O122:O132" si="144">L122+O121-P121-N122</f>
        <v>0.5644387111090301</v>
      </c>
      <c r="P122" s="9">
        <f t="shared" si="128"/>
        <v>7.4553183952967986E-3</v>
      </c>
      <c r="Q122" s="12">
        <f t="shared" si="129"/>
        <v>2.4602550704479437E-3</v>
      </c>
      <c r="R122" s="9">
        <f t="shared" si="130"/>
        <v>9.3951000000000007E-2</v>
      </c>
      <c r="S122" s="13">
        <f t="shared" si="131"/>
        <v>2.6186576730933608E-2</v>
      </c>
      <c r="T122" s="2">
        <f t="shared" si="132"/>
        <v>0.01</v>
      </c>
      <c r="U122" s="14">
        <f t="shared" si="133"/>
        <v>2.6186576730933609E-4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4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5"/>
        <v>5.0000000000000001E-3</v>
      </c>
      <c r="AT122" s="1">
        <f t="shared" si="136"/>
        <v>5.751865767309336E-3</v>
      </c>
      <c r="AU122" s="9">
        <f t="shared" si="137"/>
        <v>28.47</v>
      </c>
      <c r="AV122" s="1">
        <f t="shared" si="138"/>
        <v>0.33</v>
      </c>
      <c r="AW122" s="1">
        <f t="shared" si="139"/>
        <v>0</v>
      </c>
      <c r="AX122" s="1">
        <f t="shared" si="140"/>
        <v>0</v>
      </c>
      <c r="AZ122" s="1">
        <f t="shared" si="141"/>
        <v>0</v>
      </c>
      <c r="BA122" s="1">
        <f t="shared" si="142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-2.4300081525000001</v>
      </c>
      <c r="E123" s="10">
        <f t="shared" si="143"/>
        <v>-2.1072333553548401</v>
      </c>
      <c r="F123" s="7" t="s">
        <v>83</v>
      </c>
      <c r="G123" s="1">
        <v>3</v>
      </c>
      <c r="H123" s="9">
        <f t="shared" si="123"/>
        <v>-2.4300081525000001</v>
      </c>
      <c r="I123" s="9">
        <f t="shared" si="124"/>
        <v>270.71999184749995</v>
      </c>
      <c r="J123" s="9">
        <f t="shared" si="125"/>
        <v>1.2654592926527972E-2</v>
      </c>
      <c r="K123" s="9">
        <f t="shared" si="126"/>
        <v>28.47</v>
      </c>
      <c r="L123" s="9">
        <f t="shared" si="127"/>
        <v>0.28470000000000001</v>
      </c>
      <c r="M123" s="1" t="s">
        <v>83</v>
      </c>
      <c r="O123" s="9">
        <f t="shared" si="144"/>
        <v>0.84168339271373327</v>
      </c>
      <c r="P123" s="9">
        <f t="shared" si="128"/>
        <v>1.0651160707811275E-2</v>
      </c>
      <c r="Q123" s="12">
        <f t="shared" si="129"/>
        <v>3.5148830335777208E-3</v>
      </c>
      <c r="R123" s="9">
        <f t="shared" si="130"/>
        <v>9.3951000000000007E-2</v>
      </c>
      <c r="S123" s="13">
        <f t="shared" si="131"/>
        <v>3.741187463228407E-2</v>
      </c>
      <c r="T123" s="2">
        <f t="shared" si="132"/>
        <v>0.01</v>
      </c>
      <c r="U123" s="14">
        <f t="shared" si="133"/>
        <v>3.7411874632284071E-4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4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5"/>
        <v>5.0000000000000001E-3</v>
      </c>
      <c r="AT123" s="1">
        <f t="shared" si="136"/>
        <v>5.864118746322841E-3</v>
      </c>
      <c r="AU123" s="9">
        <f t="shared" si="137"/>
        <v>28.47</v>
      </c>
      <c r="AV123" s="1">
        <f t="shared" si="138"/>
        <v>0.33</v>
      </c>
      <c r="AW123" s="1">
        <f t="shared" si="139"/>
        <v>0</v>
      </c>
      <c r="AX123" s="1">
        <f t="shared" si="140"/>
        <v>0</v>
      </c>
      <c r="AZ123" s="1">
        <f t="shared" si="141"/>
        <v>0</v>
      </c>
      <c r="BA123" s="1">
        <f t="shared" si="142"/>
        <v>0</v>
      </c>
    </row>
    <row r="124" spans="1:53" x14ac:dyDescent="0.15">
      <c r="C124" s="7">
        <v>3</v>
      </c>
      <c r="D124" s="7">
        <v>4.1773860651290304</v>
      </c>
      <c r="E124" s="10">
        <f t="shared" si="143"/>
        <v>-2.4300081525000001</v>
      </c>
      <c r="F124" s="7" t="s">
        <v>83</v>
      </c>
      <c r="G124" s="1">
        <v>4</v>
      </c>
      <c r="H124" s="9">
        <f t="shared" si="123"/>
        <v>4.1773860651290304</v>
      </c>
      <c r="I124" s="9">
        <f t="shared" si="124"/>
        <v>277.32738606512902</v>
      </c>
      <c r="J124" s="9">
        <f t="shared" si="125"/>
        <v>2.9812437153938241E-2</v>
      </c>
      <c r="K124" s="9">
        <f t="shared" si="126"/>
        <v>28.47</v>
      </c>
      <c r="L124" s="9">
        <f t="shared" si="127"/>
        <v>0.28470000000000001</v>
      </c>
      <c r="M124" s="1" t="s">
        <v>83</v>
      </c>
      <c r="O124" s="9">
        <f t="shared" si="144"/>
        <v>1.115732232005922</v>
      </c>
      <c r="P124" s="9">
        <f t="shared" si="128"/>
        <v>3.326269704729979E-2</v>
      </c>
      <c r="Q124" s="12">
        <f t="shared" si="129"/>
        <v>1.0976690025608931E-2</v>
      </c>
      <c r="R124" s="9">
        <f t="shared" si="130"/>
        <v>9.3951000000000007E-2</v>
      </c>
      <c r="S124" s="13">
        <f t="shared" si="131"/>
        <v>0.11683420107938106</v>
      </c>
      <c r="T124" s="2">
        <f t="shared" si="132"/>
        <v>0.01</v>
      </c>
      <c r="U124" s="14">
        <f t="shared" si="133"/>
        <v>1.1683420107938107E-3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4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5"/>
        <v>5.0000000000000001E-3</v>
      </c>
      <c r="AT124" s="1">
        <f t="shared" si="136"/>
        <v>6.6583420107938105E-3</v>
      </c>
      <c r="AU124" s="9">
        <f t="shared" si="137"/>
        <v>28.47</v>
      </c>
      <c r="AV124" s="1">
        <f t="shared" si="138"/>
        <v>0.33</v>
      </c>
      <c r="AW124" s="1">
        <f t="shared" si="139"/>
        <v>0</v>
      </c>
      <c r="AX124" s="1">
        <f t="shared" si="140"/>
        <v>0</v>
      </c>
      <c r="AZ124" s="1">
        <f t="shared" si="141"/>
        <v>0</v>
      </c>
      <c r="BA124" s="1">
        <f t="shared" si="142"/>
        <v>0</v>
      </c>
    </row>
    <row r="125" spans="1:53" x14ac:dyDescent="0.15">
      <c r="C125" s="7">
        <v>4</v>
      </c>
      <c r="D125" s="7">
        <v>10.4270633876333</v>
      </c>
      <c r="E125" s="10">
        <f t="shared" si="143"/>
        <v>4.1773860651290304</v>
      </c>
      <c r="F125" s="7" t="s">
        <v>83</v>
      </c>
      <c r="G125" s="1">
        <v>5</v>
      </c>
      <c r="H125" s="9">
        <f t="shared" si="123"/>
        <v>10.4270633876333</v>
      </c>
      <c r="I125" s="9">
        <f t="shared" si="124"/>
        <v>283.5770633876333</v>
      </c>
      <c r="J125" s="9">
        <f t="shared" si="125"/>
        <v>6.4630821323288623E-2</v>
      </c>
      <c r="K125" s="9">
        <f t="shared" si="126"/>
        <v>28.47</v>
      </c>
      <c r="L125" s="9">
        <f t="shared" si="127"/>
        <v>0.28470000000000001</v>
      </c>
      <c r="M125" s="1" t="s">
        <v>85</v>
      </c>
      <c r="N125" s="9">
        <f>(O124-P124)*$C$21/100</f>
        <v>1.0283460582106911</v>
      </c>
      <c r="O125" s="9">
        <f t="shared" si="144"/>
        <v>0.33882347674793101</v>
      </c>
      <c r="P125" s="9">
        <f t="shared" si="128"/>
        <v>2.1898439585830966E-2</v>
      </c>
      <c r="Q125" s="12">
        <f t="shared" si="129"/>
        <v>7.2264850633242186E-3</v>
      </c>
      <c r="R125" s="9">
        <f t="shared" si="130"/>
        <v>9.3951000000000007E-2</v>
      </c>
      <c r="S125" s="13">
        <f t="shared" si="131"/>
        <v>7.6917596016266118E-2</v>
      </c>
      <c r="T125" s="2">
        <f t="shared" si="132"/>
        <v>0.01</v>
      </c>
      <c r="U125" s="14">
        <f t="shared" si="133"/>
        <v>7.6917596016266116E-4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4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5"/>
        <v>5.0000000000000001E-3</v>
      </c>
      <c r="AT125" s="1">
        <f t="shared" si="136"/>
        <v>6.2591759601626608E-3</v>
      </c>
      <c r="AU125" s="9">
        <f t="shared" si="137"/>
        <v>28.47</v>
      </c>
      <c r="AV125" s="1">
        <f t="shared" si="138"/>
        <v>0.33</v>
      </c>
      <c r="AW125" s="1">
        <f t="shared" si="139"/>
        <v>0</v>
      </c>
      <c r="AX125" s="1">
        <f t="shared" si="140"/>
        <v>0</v>
      </c>
      <c r="AZ125" s="1">
        <f t="shared" si="141"/>
        <v>0</v>
      </c>
      <c r="BA125" s="1">
        <f t="shared" si="142"/>
        <v>0</v>
      </c>
    </row>
    <row r="126" spans="1:53" x14ac:dyDescent="0.15">
      <c r="C126" s="7">
        <v>5</v>
      </c>
      <c r="D126" s="7">
        <v>13.538016093806499</v>
      </c>
      <c r="E126" s="10">
        <f t="shared" si="143"/>
        <v>10.4270633876333</v>
      </c>
      <c r="F126" s="7" t="s">
        <v>85</v>
      </c>
      <c r="G126" s="1">
        <v>6</v>
      </c>
      <c r="H126" s="9">
        <f t="shared" si="123"/>
        <v>13.538016093806499</v>
      </c>
      <c r="I126" s="9">
        <f t="shared" si="124"/>
        <v>286.68801609380648</v>
      </c>
      <c r="J126" s="9">
        <f t="shared" si="125"/>
        <v>9.3810718957112599E-2</v>
      </c>
      <c r="K126" s="9">
        <f t="shared" si="126"/>
        <v>28.47</v>
      </c>
      <c r="L126" s="9">
        <f t="shared" si="127"/>
        <v>0.28470000000000001</v>
      </c>
      <c r="M126" s="1" t="s">
        <v>83</v>
      </c>
      <c r="O126" s="9">
        <f t="shared" si="144"/>
        <v>0.60162503716210003</v>
      </c>
      <c r="P126" s="9">
        <f t="shared" si="128"/>
        <v>5.6438877278776188E-2</v>
      </c>
      <c r="Q126" s="12">
        <f t="shared" si="129"/>
        <v>1.8624829501996142E-2</v>
      </c>
      <c r="R126" s="9">
        <f t="shared" si="130"/>
        <v>9.3951000000000007E-2</v>
      </c>
      <c r="S126" s="13">
        <f t="shared" si="131"/>
        <v>0.19823982184326022</v>
      </c>
      <c r="T126" s="2">
        <f t="shared" si="132"/>
        <v>0.01</v>
      </c>
      <c r="U126" s="14">
        <f t="shared" si="133"/>
        <v>1.9823982184326021E-3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4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5"/>
        <v>5.0000000000000001E-3</v>
      </c>
      <c r="AT126" s="1">
        <f t="shared" si="136"/>
        <v>7.4723982184326026E-3</v>
      </c>
      <c r="AU126" s="9">
        <f t="shared" si="137"/>
        <v>28.47</v>
      </c>
      <c r="AV126" s="1">
        <f t="shared" si="138"/>
        <v>0.33</v>
      </c>
      <c r="AW126" s="1">
        <f t="shared" si="139"/>
        <v>0</v>
      </c>
      <c r="AX126" s="1">
        <f t="shared" si="140"/>
        <v>0</v>
      </c>
      <c r="AZ126" s="1">
        <f t="shared" si="141"/>
        <v>0</v>
      </c>
      <c r="BA126" s="1">
        <f t="shared" si="142"/>
        <v>0</v>
      </c>
    </row>
    <row r="127" spans="1:53" x14ac:dyDescent="0.15">
      <c r="C127" s="7">
        <v>6</v>
      </c>
      <c r="D127" s="7">
        <v>17.344196725</v>
      </c>
      <c r="E127" s="10">
        <f t="shared" si="143"/>
        <v>13.538016093806499</v>
      </c>
      <c r="F127" s="7" t="s">
        <v>83</v>
      </c>
      <c r="G127" s="1">
        <v>7</v>
      </c>
      <c r="H127" s="9">
        <f t="shared" si="123"/>
        <v>17.344196725</v>
      </c>
      <c r="I127" s="9">
        <f t="shared" si="124"/>
        <v>290.49419672499999</v>
      </c>
      <c r="J127" s="9">
        <f t="shared" si="125"/>
        <v>0.14639042945439829</v>
      </c>
      <c r="K127" s="9">
        <f t="shared" si="126"/>
        <v>28.47</v>
      </c>
      <c r="L127" s="9">
        <f t="shared" si="127"/>
        <v>0.28470000000000001</v>
      </c>
      <c r="M127" s="1" t="s">
        <v>83</v>
      </c>
      <c r="O127" s="9">
        <f t="shared" si="144"/>
        <v>0.82988615988332393</v>
      </c>
      <c r="P127" s="9">
        <f t="shared" si="128"/>
        <v>0.12148739134358123</v>
      </c>
      <c r="Q127" s="12">
        <f t="shared" si="129"/>
        <v>4.009083914338181E-2</v>
      </c>
      <c r="R127" s="9">
        <f t="shared" si="130"/>
        <v>9.3951000000000007E-2</v>
      </c>
      <c r="S127" s="13">
        <f t="shared" si="131"/>
        <v>0.42672072828795654</v>
      </c>
      <c r="T127" s="2">
        <f t="shared" si="132"/>
        <v>0.01</v>
      </c>
      <c r="U127" s="14">
        <f t="shared" si="133"/>
        <v>4.2672072828795655E-3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4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5"/>
        <v>7.4999999999999997E-3</v>
      </c>
      <c r="AT127" s="1">
        <f t="shared" si="136"/>
        <v>1.4217207282879566E-2</v>
      </c>
      <c r="AU127" s="9">
        <f t="shared" si="137"/>
        <v>28.47</v>
      </c>
      <c r="AV127" s="1">
        <f t="shared" si="138"/>
        <v>0.33</v>
      </c>
      <c r="AW127" s="1">
        <f t="shared" si="139"/>
        <v>0</v>
      </c>
      <c r="AX127" s="1">
        <f t="shared" si="140"/>
        <v>0</v>
      </c>
      <c r="AZ127" s="1">
        <f t="shared" si="141"/>
        <v>0</v>
      </c>
      <c r="BA127" s="1">
        <f t="shared" si="142"/>
        <v>0</v>
      </c>
    </row>
    <row r="128" spans="1:53" x14ac:dyDescent="0.15">
      <c r="C128" s="7">
        <v>7</v>
      </c>
      <c r="D128" s="7">
        <v>17.456674079999999</v>
      </c>
      <c r="E128" s="10">
        <f t="shared" si="143"/>
        <v>17.344196725</v>
      </c>
      <c r="F128" s="7" t="s">
        <v>83</v>
      </c>
      <c r="G128" s="1">
        <v>8</v>
      </c>
      <c r="H128" s="9">
        <f t="shared" si="123"/>
        <v>17.456674079999999</v>
      </c>
      <c r="I128" s="9">
        <f t="shared" si="124"/>
        <v>290.60667407999995</v>
      </c>
      <c r="J128" s="9">
        <f t="shared" si="125"/>
        <v>0.1483019130673312</v>
      </c>
      <c r="K128" s="9">
        <f t="shared" si="126"/>
        <v>28.47</v>
      </c>
      <c r="L128" s="9">
        <f t="shared" si="127"/>
        <v>0.28470000000000001</v>
      </c>
      <c r="M128" s="1" t="s">
        <v>83</v>
      </c>
      <c r="O128" s="9">
        <f t="shared" si="144"/>
        <v>0.99309876853974277</v>
      </c>
      <c r="P128" s="9">
        <f t="shared" si="128"/>
        <v>0.1472784472392546</v>
      </c>
      <c r="Q128" s="12">
        <f t="shared" si="129"/>
        <v>4.8601887588954021E-2</v>
      </c>
      <c r="R128" s="9">
        <f t="shared" si="130"/>
        <v>9.3951000000000007E-2</v>
      </c>
      <c r="S128" s="13">
        <f t="shared" si="131"/>
        <v>0.51731101945646152</v>
      </c>
      <c r="T128" s="2">
        <f t="shared" si="132"/>
        <v>0.01</v>
      </c>
      <c r="U128" s="14">
        <f t="shared" si="133"/>
        <v>5.1731101945646151E-3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4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5"/>
        <v>7.4999999999999997E-3</v>
      </c>
      <c r="AT128" s="1">
        <f t="shared" si="136"/>
        <v>1.5123110194564617E-2</v>
      </c>
      <c r="AU128" s="9">
        <f t="shared" si="137"/>
        <v>28.47</v>
      </c>
      <c r="AV128" s="1">
        <f t="shared" si="138"/>
        <v>0.33</v>
      </c>
      <c r="AW128" s="1">
        <f t="shared" si="139"/>
        <v>0</v>
      </c>
      <c r="AX128" s="1">
        <f t="shared" si="140"/>
        <v>0</v>
      </c>
      <c r="AZ128" s="1">
        <f t="shared" si="141"/>
        <v>0</v>
      </c>
      <c r="BA128" s="1">
        <f t="shared" si="142"/>
        <v>0</v>
      </c>
    </row>
    <row r="129" spans="1:54" x14ac:dyDescent="0.15">
      <c r="C129" s="7">
        <v>8</v>
      </c>
      <c r="D129" s="7">
        <v>19.068475976129001</v>
      </c>
      <c r="E129" s="10">
        <f t="shared" si="143"/>
        <v>17.456674079999999</v>
      </c>
      <c r="F129" s="7" t="s">
        <v>83</v>
      </c>
      <c r="G129" s="1">
        <v>9</v>
      </c>
      <c r="H129" s="9">
        <f t="shared" si="123"/>
        <v>19.068475976129001</v>
      </c>
      <c r="I129" s="9">
        <f t="shared" si="124"/>
        <v>292.21847597612896</v>
      </c>
      <c r="J129" s="9">
        <f t="shared" si="125"/>
        <v>0.17840483866530621</v>
      </c>
      <c r="K129" s="9">
        <f t="shared" si="126"/>
        <v>28.47</v>
      </c>
      <c r="L129" s="9">
        <f t="shared" si="127"/>
        <v>0.28470000000000001</v>
      </c>
      <c r="M129" s="1" t="s">
        <v>83</v>
      </c>
      <c r="O129" s="9">
        <f t="shared" si="144"/>
        <v>1.1305203213004882</v>
      </c>
      <c r="P129" s="9">
        <f t="shared" si="128"/>
        <v>0.20169029552946374</v>
      </c>
      <c r="Q129" s="12">
        <f t="shared" si="129"/>
        <v>6.6557797524723045E-2</v>
      </c>
      <c r="R129" s="9">
        <f t="shared" si="130"/>
        <v>9.3951000000000007E-2</v>
      </c>
      <c r="S129" s="13">
        <f t="shared" si="131"/>
        <v>0.70843096427630403</v>
      </c>
      <c r="T129" s="2">
        <f t="shared" si="132"/>
        <v>0.01</v>
      </c>
      <c r="U129" s="14">
        <f t="shared" si="133"/>
        <v>7.0843096427630403E-3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4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5"/>
        <v>7.4999999999999997E-3</v>
      </c>
      <c r="AT129" s="1">
        <f t="shared" si="136"/>
        <v>1.7034309642763042E-2</v>
      </c>
      <c r="AU129" s="9">
        <f t="shared" si="137"/>
        <v>28.47</v>
      </c>
      <c r="AV129" s="1">
        <f t="shared" si="138"/>
        <v>0.33</v>
      </c>
      <c r="AW129" s="1">
        <f t="shared" si="139"/>
        <v>0</v>
      </c>
      <c r="AX129" s="1">
        <f t="shared" si="140"/>
        <v>0</v>
      </c>
      <c r="AZ129" s="1">
        <f t="shared" si="141"/>
        <v>0</v>
      </c>
      <c r="BA129" s="1">
        <f t="shared" si="142"/>
        <v>0</v>
      </c>
    </row>
    <row r="130" spans="1:54" x14ac:dyDescent="0.15">
      <c r="C130" s="7">
        <v>9</v>
      </c>
      <c r="D130" s="7">
        <v>15.940850095666701</v>
      </c>
      <c r="E130" s="10">
        <f t="shared" si="143"/>
        <v>19.068475976129001</v>
      </c>
      <c r="F130" s="7" t="s">
        <v>83</v>
      </c>
      <c r="G130" s="1">
        <v>10</v>
      </c>
      <c r="H130" s="9">
        <f t="shared" si="123"/>
        <v>15.940850095666701</v>
      </c>
      <c r="I130" s="9">
        <f t="shared" si="124"/>
        <v>289.09085009566667</v>
      </c>
      <c r="J130" s="9">
        <f t="shared" si="125"/>
        <v>0.12440834055642515</v>
      </c>
      <c r="K130" s="9">
        <f t="shared" si="126"/>
        <v>28.47</v>
      </c>
      <c r="L130" s="9">
        <f t="shared" si="127"/>
        <v>0.28470000000000001</v>
      </c>
      <c r="M130" s="1" t="s">
        <v>83</v>
      </c>
      <c r="O130" s="9">
        <f t="shared" si="144"/>
        <v>1.2135300257710244</v>
      </c>
      <c r="P130" s="9">
        <f t="shared" si="128"/>
        <v>0.150973256721569</v>
      </c>
      <c r="Q130" s="12">
        <f t="shared" si="129"/>
        <v>4.9821174718117769E-2</v>
      </c>
      <c r="R130" s="9">
        <f t="shared" si="130"/>
        <v>9.3951000000000007E-2</v>
      </c>
      <c r="S130" s="13">
        <f t="shared" si="131"/>
        <v>0.53028892420642426</v>
      </c>
      <c r="T130" s="2">
        <f t="shared" si="132"/>
        <v>0.01</v>
      </c>
      <c r="U130" s="14">
        <f t="shared" si="133"/>
        <v>5.3028892420642426E-3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4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5"/>
        <v>7.4999999999999997E-3</v>
      </c>
      <c r="AT130" s="1">
        <f t="shared" si="136"/>
        <v>1.5252889242064242E-2</v>
      </c>
      <c r="AU130" s="9">
        <f t="shared" si="137"/>
        <v>28.47</v>
      </c>
      <c r="AV130" s="1">
        <f t="shared" si="138"/>
        <v>0.33</v>
      </c>
      <c r="AW130" s="1">
        <f t="shared" si="139"/>
        <v>0</v>
      </c>
      <c r="AX130" s="1">
        <f t="shared" si="140"/>
        <v>0</v>
      </c>
      <c r="AZ130" s="1">
        <f t="shared" si="141"/>
        <v>0</v>
      </c>
      <c r="BA130" s="1">
        <f t="shared" si="142"/>
        <v>0</v>
      </c>
    </row>
    <row r="131" spans="1:54" x14ac:dyDescent="0.15">
      <c r="C131" s="7">
        <v>10</v>
      </c>
      <c r="D131" s="7">
        <v>7.8971862551935503</v>
      </c>
      <c r="E131" s="10">
        <f t="shared" si="143"/>
        <v>15.940850095666701</v>
      </c>
      <c r="F131" s="7" t="s">
        <v>83</v>
      </c>
      <c r="G131" s="1">
        <v>11</v>
      </c>
      <c r="H131" s="9">
        <f t="shared" si="123"/>
        <v>7.8971862551935503</v>
      </c>
      <c r="I131" s="9">
        <f t="shared" si="124"/>
        <v>281.04718625519354</v>
      </c>
      <c r="J131" s="9">
        <f t="shared" si="125"/>
        <v>4.744711462024085E-2</v>
      </c>
      <c r="K131" s="9">
        <f t="shared" si="126"/>
        <v>28.47</v>
      </c>
      <c r="L131" s="9">
        <f t="shared" si="127"/>
        <v>0.28470000000000001</v>
      </c>
      <c r="M131" s="1" t="s">
        <v>85</v>
      </c>
      <c r="N131" s="9">
        <f>(O130-P130)*$C$21/100</f>
        <v>1.0094289305969828</v>
      </c>
      <c r="O131" s="9">
        <f t="shared" si="144"/>
        <v>0.33782783845247266</v>
      </c>
      <c r="P131" s="9">
        <f t="shared" si="128"/>
        <v>1.6028956172962679E-2</v>
      </c>
      <c r="Q131" s="12">
        <f t="shared" si="129"/>
        <v>5.289555537077684E-3</v>
      </c>
      <c r="R131" s="9">
        <f t="shared" si="130"/>
        <v>9.3951000000000007E-2</v>
      </c>
      <c r="S131" s="13">
        <f t="shared" si="131"/>
        <v>5.6301215921892092E-2</v>
      </c>
      <c r="T131" s="2">
        <f t="shared" si="132"/>
        <v>0.01</v>
      </c>
      <c r="U131" s="14">
        <f t="shared" si="133"/>
        <v>5.6301215921892092E-4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4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5"/>
        <v>5.0000000000000001E-3</v>
      </c>
      <c r="AT131" s="1">
        <f t="shared" si="136"/>
        <v>6.053012159218921E-3</v>
      </c>
      <c r="AU131" s="9">
        <f t="shared" si="137"/>
        <v>28.47</v>
      </c>
      <c r="AV131" s="1">
        <f t="shared" si="138"/>
        <v>0.33</v>
      </c>
      <c r="AW131" s="1">
        <f t="shared" si="139"/>
        <v>0</v>
      </c>
      <c r="AX131" s="1">
        <f t="shared" si="140"/>
        <v>0</v>
      </c>
      <c r="AZ131" s="1">
        <f t="shared" si="141"/>
        <v>0</v>
      </c>
      <c r="BA131" s="1">
        <f t="shared" si="142"/>
        <v>0</v>
      </c>
    </row>
    <row r="132" spans="1:54" x14ac:dyDescent="0.15">
      <c r="C132" s="7">
        <v>11</v>
      </c>
      <c r="D132" s="7">
        <v>1.4921039864666701</v>
      </c>
      <c r="E132" s="10">
        <f t="shared" si="143"/>
        <v>7.8971862551935503</v>
      </c>
      <c r="F132" s="7" t="s">
        <v>85</v>
      </c>
      <c r="G132" s="1">
        <v>12</v>
      </c>
      <c r="H132" s="9">
        <f t="shared" si="123"/>
        <v>1.4921039864666701</v>
      </c>
      <c r="I132" s="9">
        <f t="shared" si="124"/>
        <v>274.64210398646662</v>
      </c>
      <c r="J132" s="9">
        <f t="shared" si="125"/>
        <v>2.1150166847029434E-2</v>
      </c>
      <c r="K132" s="9">
        <f t="shared" si="126"/>
        <v>28.47</v>
      </c>
      <c r="L132" s="9">
        <f t="shared" si="127"/>
        <v>0.28470000000000001</v>
      </c>
      <c r="M132" s="1" t="s">
        <v>83</v>
      </c>
      <c r="O132" s="9">
        <f t="shared" si="144"/>
        <v>0.60649888227950999</v>
      </c>
      <c r="P132" s="9">
        <f t="shared" si="128"/>
        <v>1.28275525527485E-2</v>
      </c>
      <c r="Q132" s="12">
        <f t="shared" si="129"/>
        <v>4.2330923424070055E-3</v>
      </c>
      <c r="R132" s="9">
        <f t="shared" si="130"/>
        <v>9.3951000000000007E-2</v>
      </c>
      <c r="S132" s="13">
        <f t="shared" si="131"/>
        <v>4.5056384098168249E-2</v>
      </c>
      <c r="T132" s="2">
        <f t="shared" si="132"/>
        <v>0.01</v>
      </c>
      <c r="U132" s="14">
        <f t="shared" si="133"/>
        <v>4.5056384098168248E-4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4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5"/>
        <v>5.0000000000000001E-3</v>
      </c>
      <c r="AT132" s="1">
        <f t="shared" si="136"/>
        <v>5.9405638409816821E-3</v>
      </c>
      <c r="AU132" s="9">
        <f t="shared" si="137"/>
        <v>28.47</v>
      </c>
      <c r="AV132" s="1">
        <f t="shared" si="138"/>
        <v>0.33</v>
      </c>
      <c r="AW132" s="1">
        <f t="shared" si="139"/>
        <v>0</v>
      </c>
      <c r="AX132" s="1">
        <f t="shared" si="140"/>
        <v>0</v>
      </c>
      <c r="AY132" s="1">
        <f>SUM(AX121:AX132)</f>
        <v>0</v>
      </c>
      <c r="AZ132" s="1">
        <f t="shared" si="141"/>
        <v>0</v>
      </c>
      <c r="BA132" s="1">
        <f t="shared" si="142"/>
        <v>0</v>
      </c>
      <c r="BB132" s="1">
        <f>SUM(BA121:BA132)</f>
        <v>0</v>
      </c>
    </row>
    <row r="133" spans="1:54" x14ac:dyDescent="0.3">
      <c r="C133" s="7">
        <v>12</v>
      </c>
      <c r="D133" s="19">
        <v>0.69410592783870895</v>
      </c>
      <c r="E133" s="10">
        <f t="shared" si="143"/>
        <v>1.4921039864666701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0</v>
      </c>
      <c r="E136" s="7"/>
      <c r="F136" s="7"/>
      <c r="G136" s="1">
        <v>1</v>
      </c>
      <c r="H136" s="9">
        <f t="shared" ref="H136:H147" si="145">E137</f>
        <v>0</v>
      </c>
      <c r="I136" s="9">
        <f t="shared" ref="I136:I147" si="146">H136+273.15</f>
        <v>273.14999999999998</v>
      </c>
      <c r="J136" s="9">
        <f t="shared" ref="J136:J147" si="147">EXP(($C$15*(I136-$C$13))/($C$16*I136*$C$13))</f>
        <v>1.7426374748752829E-2</v>
      </c>
      <c r="K136" s="9">
        <f t="shared" ref="K136:K147" si="148">$B$136/12</f>
        <v>75.904791666666668</v>
      </c>
      <c r="L136" s="9">
        <f t="shared" ref="L136:L147" si="149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0">O136*J136</f>
        <v>1.3227453448093443E-2</v>
      </c>
      <c r="Q136" s="12">
        <f t="shared" ref="Q136:Q147" si="151">P136*$B$138</f>
        <v>3.4391378965042954E-3</v>
      </c>
      <c r="R136" s="9">
        <f t="shared" ref="R136:R147" si="152">L136*$B$138</f>
        <v>0.19735245833333334</v>
      </c>
      <c r="S136" s="13">
        <f t="shared" ref="S136:S147" si="153">Q136/R136</f>
        <v>1.7426374748752832E-2</v>
      </c>
      <c r="T136" s="2">
        <f t="shared" ref="T136:T147" si="154">$B$137/100</f>
        <v>0.01</v>
      </c>
      <c r="U136" s="14">
        <f t="shared" ref="U136:U147" si="155">S136*T136</f>
        <v>1.7426374748752833E-4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6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7">AR136*AQ136</f>
        <v>5.0000000000000001E-3</v>
      </c>
      <c r="AT136" s="1">
        <f t="shared" ref="AT136:AT147" si="158">(AS136+AM136+AD136+AA136+U136+X136+AG136+AJ136+AP136)</f>
        <v>5.6642637474875286E-3</v>
      </c>
      <c r="AU136" s="9">
        <f t="shared" ref="AU136:AU147" si="159">$B$136/12</f>
        <v>75.904791666666668</v>
      </c>
      <c r="AV136" s="1">
        <f t="shared" ref="AV136:AV147" si="160">$B$138</f>
        <v>0.26</v>
      </c>
      <c r="AW136" s="1">
        <f t="shared" ref="AW136:AW147" si="161">$E$10/12</f>
        <v>0</v>
      </c>
      <c r="AX136" s="1">
        <f t="shared" ref="AX136:AX147" si="162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-2.1072333553548401</v>
      </c>
      <c r="E137" s="10">
        <f t="shared" ref="E137:E148" si="163">D136</f>
        <v>0</v>
      </c>
      <c r="F137" s="7" t="s">
        <v>83</v>
      </c>
      <c r="G137" s="1">
        <v>2</v>
      </c>
      <c r="H137" s="9">
        <f t="shared" si="145"/>
        <v>-2.1072333553548401</v>
      </c>
      <c r="I137" s="9">
        <f t="shared" si="146"/>
        <v>271.04276664464516</v>
      </c>
      <c r="J137" s="9">
        <f t="shared" si="147"/>
        <v>1.3208375415372047E-2</v>
      </c>
      <c r="K137" s="9">
        <f t="shared" si="148"/>
        <v>75.904791666666668</v>
      </c>
      <c r="L137" s="9">
        <f t="shared" si="149"/>
        <v>0.75904791666666671</v>
      </c>
      <c r="M137" s="1" t="s">
        <v>83</v>
      </c>
      <c r="O137" s="9">
        <f t="shared" ref="O137:O147" si="164">L137+O136-P136-N137</f>
        <v>1.50486837988524</v>
      </c>
      <c r="P137" s="9">
        <f t="shared" si="150"/>
        <v>1.9876866512246967E-2</v>
      </c>
      <c r="Q137" s="12">
        <f t="shared" si="151"/>
        <v>5.1679852931842112E-3</v>
      </c>
      <c r="R137" s="9">
        <f t="shared" si="152"/>
        <v>0.19735245833333334</v>
      </c>
      <c r="S137" s="13">
        <f t="shared" si="153"/>
        <v>2.6186576730933608E-2</v>
      </c>
      <c r="T137" s="2">
        <f t="shared" si="154"/>
        <v>0.01</v>
      </c>
      <c r="U137" s="14">
        <f t="shared" si="155"/>
        <v>2.6186576730933609E-4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6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7"/>
        <v>5.0000000000000001E-3</v>
      </c>
      <c r="AT137" s="1">
        <f t="shared" si="158"/>
        <v>5.751865767309336E-3</v>
      </c>
      <c r="AU137" s="9">
        <f t="shared" si="159"/>
        <v>75.904791666666668</v>
      </c>
      <c r="AV137" s="1">
        <f t="shared" si="160"/>
        <v>0.26</v>
      </c>
      <c r="AW137" s="1">
        <f t="shared" si="161"/>
        <v>0</v>
      </c>
      <c r="AX137" s="1">
        <f t="shared" si="162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-2.4300081525000001</v>
      </c>
      <c r="E138" s="10">
        <f t="shared" si="163"/>
        <v>-2.1072333553548401</v>
      </c>
      <c r="F138" s="7" t="s">
        <v>83</v>
      </c>
      <c r="G138" s="1">
        <v>3</v>
      </c>
      <c r="H138" s="9">
        <f t="shared" si="145"/>
        <v>-2.4300081525000001</v>
      </c>
      <c r="I138" s="9">
        <f t="shared" si="146"/>
        <v>270.71999184749995</v>
      </c>
      <c r="J138" s="9">
        <f t="shared" si="147"/>
        <v>1.2654592926527972E-2</v>
      </c>
      <c r="K138" s="9">
        <f t="shared" si="148"/>
        <v>75.904791666666668</v>
      </c>
      <c r="L138" s="9">
        <f t="shared" si="149"/>
        <v>0.75904791666666671</v>
      </c>
      <c r="M138" s="1" t="s">
        <v>83</v>
      </c>
      <c r="O138" s="9">
        <f t="shared" si="164"/>
        <v>2.2440394300396598</v>
      </c>
      <c r="P138" s="9">
        <f t="shared" si="150"/>
        <v>2.8397405498229739E-2</v>
      </c>
      <c r="Q138" s="12">
        <f t="shared" si="151"/>
        <v>7.3833254295397324E-3</v>
      </c>
      <c r="R138" s="9">
        <f t="shared" si="152"/>
        <v>0.19735245833333334</v>
      </c>
      <c r="S138" s="13">
        <f t="shared" si="153"/>
        <v>3.741187463228407E-2</v>
      </c>
      <c r="T138" s="2">
        <f t="shared" si="154"/>
        <v>0.01</v>
      </c>
      <c r="U138" s="14">
        <f t="shared" si="155"/>
        <v>3.7411874632284071E-4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6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7"/>
        <v>5.0000000000000001E-3</v>
      </c>
      <c r="AT138" s="1">
        <f t="shared" si="158"/>
        <v>5.864118746322841E-3</v>
      </c>
      <c r="AU138" s="9">
        <f t="shared" si="159"/>
        <v>75.904791666666668</v>
      </c>
      <c r="AV138" s="1">
        <f t="shared" si="160"/>
        <v>0.26</v>
      </c>
      <c r="AW138" s="1">
        <f t="shared" si="161"/>
        <v>0</v>
      </c>
      <c r="AX138" s="1">
        <f t="shared" si="162"/>
        <v>0</v>
      </c>
    </row>
    <row r="139" spans="1:54" x14ac:dyDescent="0.15">
      <c r="C139" s="7">
        <v>3</v>
      </c>
      <c r="D139" s="7">
        <v>4.1773860651290304</v>
      </c>
      <c r="E139" s="10">
        <f t="shared" si="163"/>
        <v>-2.4300081525000001</v>
      </c>
      <c r="F139" s="7" t="s">
        <v>83</v>
      </c>
      <c r="G139" s="1">
        <v>4</v>
      </c>
      <c r="H139" s="9">
        <f t="shared" si="145"/>
        <v>4.1773860651290304</v>
      </c>
      <c r="I139" s="9">
        <f t="shared" si="146"/>
        <v>277.32738606512902</v>
      </c>
      <c r="J139" s="9">
        <f t="shared" si="147"/>
        <v>2.9812437153938241E-2</v>
      </c>
      <c r="K139" s="9">
        <f t="shared" si="148"/>
        <v>75.904791666666668</v>
      </c>
      <c r="L139" s="9">
        <f t="shared" si="149"/>
        <v>0.75904791666666671</v>
      </c>
      <c r="M139" s="1" t="s">
        <v>83</v>
      </c>
      <c r="O139" s="9">
        <f t="shared" si="164"/>
        <v>2.9746899412080969</v>
      </c>
      <c r="P139" s="9">
        <f t="shared" si="150"/>
        <v>8.8682756924718636E-2</v>
      </c>
      <c r="Q139" s="12">
        <f t="shared" si="151"/>
        <v>2.3057516800426846E-2</v>
      </c>
      <c r="R139" s="9">
        <f t="shared" si="152"/>
        <v>0.19735245833333334</v>
      </c>
      <c r="S139" s="13">
        <f t="shared" si="153"/>
        <v>0.1168342010793811</v>
      </c>
      <c r="T139" s="2">
        <f t="shared" si="154"/>
        <v>0.01</v>
      </c>
      <c r="U139" s="14">
        <f t="shared" si="155"/>
        <v>1.1683420107938111E-3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6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7"/>
        <v>5.0000000000000001E-3</v>
      </c>
      <c r="AT139" s="1">
        <f t="shared" si="158"/>
        <v>6.6583420107938114E-3</v>
      </c>
      <c r="AU139" s="9">
        <f t="shared" si="159"/>
        <v>75.904791666666668</v>
      </c>
      <c r="AV139" s="1">
        <f t="shared" si="160"/>
        <v>0.26</v>
      </c>
      <c r="AW139" s="1">
        <f t="shared" si="161"/>
        <v>0</v>
      </c>
      <c r="AX139" s="1">
        <f t="shared" si="162"/>
        <v>0</v>
      </c>
    </row>
    <row r="140" spans="1:54" x14ac:dyDescent="0.15">
      <c r="C140" s="7">
        <v>4</v>
      </c>
      <c r="D140" s="7">
        <v>10.4270633876333</v>
      </c>
      <c r="E140" s="10">
        <f t="shared" si="163"/>
        <v>4.1773860651290304</v>
      </c>
      <c r="F140" s="7" t="s">
        <v>83</v>
      </c>
      <c r="G140" s="1">
        <v>5</v>
      </c>
      <c r="H140" s="9">
        <f t="shared" si="145"/>
        <v>10.4270633876333</v>
      </c>
      <c r="I140" s="9">
        <f t="shared" si="146"/>
        <v>283.5770633876333</v>
      </c>
      <c r="J140" s="9">
        <f t="shared" si="147"/>
        <v>6.4630821323288623E-2</v>
      </c>
      <c r="K140" s="9">
        <f t="shared" si="148"/>
        <v>75.904791666666668</v>
      </c>
      <c r="L140" s="9">
        <f t="shared" si="149"/>
        <v>0.75904791666666671</v>
      </c>
      <c r="M140" s="1" t="s">
        <v>85</v>
      </c>
      <c r="N140" s="9">
        <f>(O139-P139)*$C$24/100</f>
        <v>0</v>
      </c>
      <c r="O140" s="9">
        <f t="shared" si="164"/>
        <v>3.6450551009500449</v>
      </c>
      <c r="P140" s="9">
        <f t="shared" si="150"/>
        <v>0.23558290494304412</v>
      </c>
      <c r="Q140" s="12">
        <f t="shared" si="151"/>
        <v>6.1251555285191474E-2</v>
      </c>
      <c r="R140" s="9">
        <f t="shared" si="152"/>
        <v>0.19735245833333334</v>
      </c>
      <c r="S140" s="13">
        <f t="shared" si="153"/>
        <v>0.31036631518283919</v>
      </c>
      <c r="T140" s="2">
        <f t="shared" si="154"/>
        <v>0.01</v>
      </c>
      <c r="U140" s="14">
        <f t="shared" si="155"/>
        <v>3.1036631518283919E-3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6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7"/>
        <v>5.0000000000000001E-3</v>
      </c>
      <c r="AT140" s="1">
        <f t="shared" si="158"/>
        <v>8.5936631518283915E-3</v>
      </c>
      <c r="AU140" s="9">
        <f t="shared" si="159"/>
        <v>75.904791666666668</v>
      </c>
      <c r="AV140" s="1">
        <f t="shared" si="160"/>
        <v>0.26</v>
      </c>
      <c r="AW140" s="1">
        <f t="shared" si="161"/>
        <v>0</v>
      </c>
      <c r="AX140" s="1">
        <f t="shared" si="162"/>
        <v>0</v>
      </c>
    </row>
    <row r="141" spans="1:54" x14ac:dyDescent="0.15">
      <c r="C141" s="7">
        <v>5</v>
      </c>
      <c r="D141" s="7">
        <v>13.538016093806499</v>
      </c>
      <c r="E141" s="10">
        <f t="shared" si="163"/>
        <v>10.4270633876333</v>
      </c>
      <c r="F141" s="7" t="s">
        <v>85</v>
      </c>
      <c r="G141" s="1">
        <v>6</v>
      </c>
      <c r="H141" s="9">
        <f t="shared" si="145"/>
        <v>13.538016093806499</v>
      </c>
      <c r="I141" s="9">
        <f t="shared" si="146"/>
        <v>286.68801609380648</v>
      </c>
      <c r="J141" s="9">
        <f t="shared" si="147"/>
        <v>9.3810718957112599E-2</v>
      </c>
      <c r="K141" s="9">
        <f t="shared" si="148"/>
        <v>75.904791666666668</v>
      </c>
      <c r="L141" s="9">
        <f t="shared" si="149"/>
        <v>0.75904791666666671</v>
      </c>
      <c r="M141" s="1" t="s">
        <v>83</v>
      </c>
      <c r="O141" s="9">
        <f t="shared" si="164"/>
        <v>4.1685201126736677</v>
      </c>
      <c r="P141" s="9">
        <f t="shared" si="150"/>
        <v>0.3910518687571008</v>
      </c>
      <c r="Q141" s="12">
        <f t="shared" si="151"/>
        <v>0.10167348587684621</v>
      </c>
      <c r="R141" s="9">
        <f t="shared" si="152"/>
        <v>0.19735245833333334</v>
      </c>
      <c r="S141" s="13">
        <f t="shared" si="153"/>
        <v>0.51518732898232811</v>
      </c>
      <c r="T141" s="2">
        <f t="shared" si="154"/>
        <v>0.01</v>
      </c>
      <c r="U141" s="14">
        <f t="shared" si="155"/>
        <v>5.1518732898232812E-3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6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7"/>
        <v>5.0000000000000001E-3</v>
      </c>
      <c r="AT141" s="1">
        <f t="shared" si="158"/>
        <v>1.0641873289823283E-2</v>
      </c>
      <c r="AU141" s="9">
        <f t="shared" si="159"/>
        <v>75.904791666666668</v>
      </c>
      <c r="AV141" s="1">
        <f t="shared" si="160"/>
        <v>0.26</v>
      </c>
      <c r="AW141" s="1">
        <f t="shared" si="161"/>
        <v>0</v>
      </c>
      <c r="AX141" s="1">
        <f t="shared" si="162"/>
        <v>0</v>
      </c>
    </row>
    <row r="142" spans="1:54" x14ac:dyDescent="0.15">
      <c r="C142" s="7">
        <v>6</v>
      </c>
      <c r="D142" s="7">
        <v>17.344196725</v>
      </c>
      <c r="E142" s="10">
        <f t="shared" si="163"/>
        <v>13.538016093806499</v>
      </c>
      <c r="F142" s="7" t="s">
        <v>83</v>
      </c>
      <c r="G142" s="1">
        <v>7</v>
      </c>
      <c r="H142" s="9">
        <f t="shared" si="145"/>
        <v>17.344196725</v>
      </c>
      <c r="I142" s="9">
        <f t="shared" si="146"/>
        <v>290.49419672499999</v>
      </c>
      <c r="J142" s="9">
        <f t="shared" si="147"/>
        <v>0.14639042945439829</v>
      </c>
      <c r="K142" s="9">
        <f t="shared" si="148"/>
        <v>75.904791666666668</v>
      </c>
      <c r="L142" s="9">
        <f t="shared" si="149"/>
        <v>0.75904791666666671</v>
      </c>
      <c r="M142" s="1" t="s">
        <v>83</v>
      </c>
      <c r="O142" s="9">
        <f t="shared" si="164"/>
        <v>4.5365161605832336</v>
      </c>
      <c r="P142" s="9">
        <f t="shared" si="150"/>
        <v>0.66410254897459764</v>
      </c>
      <c r="Q142" s="12">
        <f t="shared" si="151"/>
        <v>0.1726666627333954</v>
      </c>
      <c r="R142" s="9">
        <f t="shared" si="152"/>
        <v>0.19735245833333334</v>
      </c>
      <c r="S142" s="13">
        <f t="shared" si="153"/>
        <v>0.87491518571183435</v>
      </c>
      <c r="T142" s="2">
        <f t="shared" si="154"/>
        <v>0.01</v>
      </c>
      <c r="U142" s="14">
        <f t="shared" si="155"/>
        <v>8.7491518571183435E-3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6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7"/>
        <v>7.4999999999999997E-3</v>
      </c>
      <c r="AT142" s="1">
        <f t="shared" si="158"/>
        <v>1.8699151857118346E-2</v>
      </c>
      <c r="AU142" s="9">
        <f t="shared" si="159"/>
        <v>75.904791666666668</v>
      </c>
      <c r="AV142" s="1">
        <f t="shared" si="160"/>
        <v>0.26</v>
      </c>
      <c r="AW142" s="1">
        <f t="shared" si="161"/>
        <v>0</v>
      </c>
      <c r="AX142" s="1">
        <f t="shared" si="162"/>
        <v>0</v>
      </c>
    </row>
    <row r="143" spans="1:54" x14ac:dyDescent="0.15">
      <c r="C143" s="7">
        <v>7</v>
      </c>
      <c r="D143" s="7">
        <v>17.456674079999999</v>
      </c>
      <c r="E143" s="10">
        <f t="shared" si="163"/>
        <v>17.344196725</v>
      </c>
      <c r="F143" s="7" t="s">
        <v>83</v>
      </c>
      <c r="G143" s="1">
        <v>8</v>
      </c>
      <c r="H143" s="9">
        <f t="shared" si="145"/>
        <v>17.456674079999999</v>
      </c>
      <c r="I143" s="9">
        <f t="shared" si="146"/>
        <v>290.60667407999995</v>
      </c>
      <c r="J143" s="9">
        <f t="shared" si="147"/>
        <v>0.1483019130673312</v>
      </c>
      <c r="K143" s="9">
        <f t="shared" si="148"/>
        <v>75.904791666666668</v>
      </c>
      <c r="L143" s="9">
        <f t="shared" si="149"/>
        <v>0.75904791666666671</v>
      </c>
      <c r="M143" s="1" t="s">
        <v>83</v>
      </c>
      <c r="O143" s="9">
        <f t="shared" si="164"/>
        <v>4.6314615282753024</v>
      </c>
      <c r="P143" s="9">
        <f t="shared" si="150"/>
        <v>0.68685460494097283</v>
      </c>
      <c r="Q143" s="12">
        <f t="shared" si="151"/>
        <v>0.17858219728465294</v>
      </c>
      <c r="R143" s="9">
        <f t="shared" si="152"/>
        <v>0.19735245833333334</v>
      </c>
      <c r="S143" s="13">
        <f t="shared" si="153"/>
        <v>0.90488965170640567</v>
      </c>
      <c r="T143" s="2">
        <f t="shared" si="154"/>
        <v>0.01</v>
      </c>
      <c r="U143" s="14">
        <f t="shared" si="155"/>
        <v>9.0488965170640572E-3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6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7"/>
        <v>7.4999999999999997E-3</v>
      </c>
      <c r="AT143" s="1">
        <f t="shared" si="158"/>
        <v>1.8998896517064059E-2</v>
      </c>
      <c r="AU143" s="9">
        <f t="shared" si="159"/>
        <v>75.904791666666668</v>
      </c>
      <c r="AV143" s="1">
        <f t="shared" si="160"/>
        <v>0.26</v>
      </c>
      <c r="AW143" s="1">
        <f t="shared" si="161"/>
        <v>0</v>
      </c>
      <c r="AX143" s="1">
        <f t="shared" si="162"/>
        <v>0</v>
      </c>
    </row>
    <row r="144" spans="1:54" x14ac:dyDescent="0.15">
      <c r="C144" s="7">
        <v>8</v>
      </c>
      <c r="D144" s="7">
        <v>19.068475976129001</v>
      </c>
      <c r="E144" s="10">
        <f t="shared" si="163"/>
        <v>17.456674079999999</v>
      </c>
      <c r="F144" s="7" t="s">
        <v>83</v>
      </c>
      <c r="G144" s="1">
        <v>9</v>
      </c>
      <c r="H144" s="9">
        <f t="shared" si="145"/>
        <v>19.068475976129001</v>
      </c>
      <c r="I144" s="9">
        <f t="shared" si="146"/>
        <v>292.21847597612896</v>
      </c>
      <c r="J144" s="9">
        <f t="shared" si="147"/>
        <v>0.17840483866530621</v>
      </c>
      <c r="K144" s="9">
        <f t="shared" si="148"/>
        <v>75.904791666666668</v>
      </c>
      <c r="L144" s="9">
        <f t="shared" si="149"/>
        <v>0.75904791666666671</v>
      </c>
      <c r="M144" s="1" t="s">
        <v>83</v>
      </c>
      <c r="O144" s="9">
        <f t="shared" si="164"/>
        <v>4.7036548400009961</v>
      </c>
      <c r="P144" s="9">
        <f t="shared" si="150"/>
        <v>0.83915478286766443</v>
      </c>
      <c r="Q144" s="12">
        <f t="shared" si="151"/>
        <v>0.21818024354559276</v>
      </c>
      <c r="R144" s="9">
        <f t="shared" si="152"/>
        <v>0.19735245833333334</v>
      </c>
      <c r="S144" s="13">
        <f t="shared" si="153"/>
        <v>1.1055359805910334</v>
      </c>
      <c r="T144" s="2">
        <f t="shared" si="154"/>
        <v>0.01</v>
      </c>
      <c r="U144" s="14">
        <f t="shared" si="155"/>
        <v>1.1055359805910334E-2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6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7"/>
        <v>7.4999999999999997E-3</v>
      </c>
      <c r="AT144" s="1">
        <f t="shared" si="158"/>
        <v>2.1005359805910333E-2</v>
      </c>
      <c r="AU144" s="9">
        <f t="shared" si="159"/>
        <v>75.904791666666668</v>
      </c>
      <c r="AV144" s="1">
        <f t="shared" si="160"/>
        <v>0.26</v>
      </c>
      <c r="AW144" s="1">
        <f t="shared" si="161"/>
        <v>0</v>
      </c>
      <c r="AX144" s="1">
        <f t="shared" si="162"/>
        <v>0</v>
      </c>
    </row>
    <row r="145" spans="3:51" x14ac:dyDescent="0.15">
      <c r="C145" s="7">
        <v>9</v>
      </c>
      <c r="D145" s="7">
        <v>15.940850095666701</v>
      </c>
      <c r="E145" s="10">
        <f t="shared" si="163"/>
        <v>19.068475976129001</v>
      </c>
      <c r="F145" s="7" t="s">
        <v>83</v>
      </c>
      <c r="G145" s="1">
        <v>10</v>
      </c>
      <c r="H145" s="9">
        <f t="shared" si="145"/>
        <v>15.940850095666701</v>
      </c>
      <c r="I145" s="9">
        <f t="shared" si="146"/>
        <v>289.09085009566667</v>
      </c>
      <c r="J145" s="9">
        <f t="shared" si="147"/>
        <v>0.12440834055642515</v>
      </c>
      <c r="K145" s="9">
        <f t="shared" si="148"/>
        <v>75.904791666666668</v>
      </c>
      <c r="L145" s="9">
        <f t="shared" si="149"/>
        <v>0.75904791666666671</v>
      </c>
      <c r="M145" s="1" t="s">
        <v>83</v>
      </c>
      <c r="O145" s="9">
        <f t="shared" si="164"/>
        <v>4.6235479737999983</v>
      </c>
      <c r="P145" s="9">
        <f t="shared" si="150"/>
        <v>0.57520793090347966</v>
      </c>
      <c r="Q145" s="12">
        <f t="shared" si="151"/>
        <v>0.14955406203490471</v>
      </c>
      <c r="R145" s="9">
        <f t="shared" si="152"/>
        <v>0.19735245833333334</v>
      </c>
      <c r="S145" s="13">
        <f t="shared" si="153"/>
        <v>0.75780187030811685</v>
      </c>
      <c r="T145" s="2">
        <f t="shared" si="154"/>
        <v>0.01</v>
      </c>
      <c r="U145" s="14">
        <f t="shared" si="155"/>
        <v>7.5780187030811685E-3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6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7"/>
        <v>7.4999999999999997E-3</v>
      </c>
      <c r="AT145" s="1">
        <f t="shared" si="158"/>
        <v>1.7528018703081169E-2</v>
      </c>
      <c r="AU145" s="9">
        <f t="shared" si="159"/>
        <v>75.904791666666668</v>
      </c>
      <c r="AV145" s="1">
        <f t="shared" si="160"/>
        <v>0.26</v>
      </c>
      <c r="AW145" s="1">
        <f t="shared" si="161"/>
        <v>0</v>
      </c>
      <c r="AX145" s="1">
        <f t="shared" si="162"/>
        <v>0</v>
      </c>
    </row>
    <row r="146" spans="3:51" x14ac:dyDescent="0.15">
      <c r="C146" s="7">
        <v>10</v>
      </c>
      <c r="D146" s="7">
        <v>7.8971862551935503</v>
      </c>
      <c r="E146" s="10">
        <f t="shared" si="163"/>
        <v>15.940850095666701</v>
      </c>
      <c r="F146" s="7" t="s">
        <v>83</v>
      </c>
      <c r="G146" s="1">
        <v>11</v>
      </c>
      <c r="H146" s="9">
        <f t="shared" si="145"/>
        <v>7.8971862551935503</v>
      </c>
      <c r="I146" s="9">
        <f t="shared" si="146"/>
        <v>281.04718625519354</v>
      </c>
      <c r="J146" s="9">
        <f t="shared" si="147"/>
        <v>4.744711462024085E-2</v>
      </c>
      <c r="K146" s="9">
        <f t="shared" si="148"/>
        <v>75.904791666666668</v>
      </c>
      <c r="L146" s="9">
        <f t="shared" si="149"/>
        <v>0.75904791666666671</v>
      </c>
      <c r="M146" s="1" t="s">
        <v>85</v>
      </c>
      <c r="N146" s="9">
        <f>(O145-P145)*$C$24/100</f>
        <v>0</v>
      </c>
      <c r="O146" s="9">
        <f t="shared" si="164"/>
        <v>4.8073879595631857</v>
      </c>
      <c r="P146" s="9">
        <f t="shared" si="150"/>
        <v>0.22809668754136025</v>
      </c>
      <c r="Q146" s="12">
        <f t="shared" si="151"/>
        <v>5.9305138760753669E-2</v>
      </c>
      <c r="R146" s="9">
        <f t="shared" si="152"/>
        <v>0.19735245833333334</v>
      </c>
      <c r="S146" s="13">
        <f t="shared" si="153"/>
        <v>0.30050367379050213</v>
      </c>
      <c r="T146" s="2">
        <f t="shared" si="154"/>
        <v>0.01</v>
      </c>
      <c r="U146" s="14">
        <f t="shared" si="155"/>
        <v>3.0050367379050214E-3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6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7"/>
        <v>5.0000000000000001E-3</v>
      </c>
      <c r="AT146" s="1">
        <f t="shared" si="158"/>
        <v>8.4950367379050228E-3</v>
      </c>
      <c r="AU146" s="9">
        <f t="shared" si="159"/>
        <v>75.904791666666668</v>
      </c>
      <c r="AV146" s="1">
        <f t="shared" si="160"/>
        <v>0.26</v>
      </c>
      <c r="AW146" s="1">
        <f t="shared" si="161"/>
        <v>0</v>
      </c>
      <c r="AX146" s="1">
        <f t="shared" si="162"/>
        <v>0</v>
      </c>
    </row>
    <row r="147" spans="3:51" x14ac:dyDescent="0.15">
      <c r="C147" s="7">
        <v>11</v>
      </c>
      <c r="D147" s="7">
        <v>1.4921039864666701</v>
      </c>
      <c r="E147" s="10">
        <f t="shared" si="163"/>
        <v>7.8971862551935503</v>
      </c>
      <c r="F147" s="7" t="s">
        <v>85</v>
      </c>
      <c r="G147" s="1">
        <v>12</v>
      </c>
      <c r="H147" s="9">
        <f t="shared" si="145"/>
        <v>1.4921039864666701</v>
      </c>
      <c r="I147" s="9">
        <f t="shared" si="146"/>
        <v>274.64210398646662</v>
      </c>
      <c r="J147" s="9">
        <f t="shared" si="147"/>
        <v>2.1150166847029434E-2</v>
      </c>
      <c r="K147" s="9">
        <f t="shared" si="148"/>
        <v>75.904791666666668</v>
      </c>
      <c r="L147" s="9">
        <f t="shared" si="149"/>
        <v>0.75904791666666671</v>
      </c>
      <c r="M147" s="1" t="s">
        <v>83</v>
      </c>
      <c r="O147" s="9">
        <f t="shared" si="164"/>
        <v>5.3383391886884919</v>
      </c>
      <c r="P147" s="9">
        <f t="shared" si="150"/>
        <v>0.11290676452679735</v>
      </c>
      <c r="Q147" s="12">
        <f t="shared" si="151"/>
        <v>2.9355758776967313E-2</v>
      </c>
      <c r="R147" s="9">
        <f t="shared" si="152"/>
        <v>0.19735245833333334</v>
      </c>
      <c r="S147" s="13">
        <f t="shared" si="153"/>
        <v>0.14874787486753616</v>
      </c>
      <c r="T147" s="2">
        <f t="shared" si="154"/>
        <v>0.01</v>
      </c>
      <c r="U147" s="14">
        <f t="shared" si="155"/>
        <v>1.4874787486753617E-3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6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7"/>
        <v>5.0000000000000001E-3</v>
      </c>
      <c r="AT147" s="1">
        <f t="shared" si="158"/>
        <v>6.9774787486753618E-3</v>
      </c>
      <c r="AU147" s="9">
        <f t="shared" si="159"/>
        <v>75.904791666666668</v>
      </c>
      <c r="AV147" s="1">
        <f t="shared" si="160"/>
        <v>0.26</v>
      </c>
      <c r="AW147" s="1">
        <f t="shared" si="161"/>
        <v>0</v>
      </c>
      <c r="AX147" s="1">
        <f t="shared" si="162"/>
        <v>0</v>
      </c>
      <c r="AY147" s="1">
        <f>SUM(AX136:AX147)</f>
        <v>0</v>
      </c>
    </row>
    <row r="148" spans="3:51" x14ac:dyDescent="0.3">
      <c r="C148" s="7">
        <v>12</v>
      </c>
      <c r="D148" s="19">
        <v>0.69410592783870895</v>
      </c>
      <c r="E148" s="10">
        <f t="shared" si="163"/>
        <v>1.4921039864666701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468253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22283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113648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281319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20905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1520240.2143426705</v>
      </c>
      <c r="J13" s="6" t="s">
        <v>37</v>
      </c>
      <c r="K13" s="6">
        <f>I13/(10000*1000)</f>
        <v>0.15202402143426705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1.96120200870968</v>
      </c>
      <c r="E26" s="7"/>
      <c r="F26" s="7"/>
      <c r="G26" s="1">
        <v>1</v>
      </c>
      <c r="H26" s="9">
        <f t="shared" ref="H26:H37" si="0">E27</f>
        <v>1.96120200870968</v>
      </c>
      <c r="I26" s="9">
        <f t="shared" ref="I26:I37" si="1">H26+273.15</f>
        <v>275.11120200870965</v>
      </c>
      <c r="J26" s="9">
        <f t="shared" ref="J26:J37" si="2">EXP(($C$15*(I26-$C$13))/($C$16*I26*$C$13))</f>
        <v>2.2468152492207984E-2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0.91068127256520037</v>
      </c>
      <c r="Q26" s="12">
        <f t="shared" ref="Q26:Q37" si="6">P26*$B$28</f>
        <v>9.106812725652004E-2</v>
      </c>
      <c r="R26" s="9">
        <f t="shared" ref="R26:R37" si="7">L26*$B$28</f>
        <v>4.0532094166666672</v>
      </c>
      <c r="S26" s="13">
        <f t="shared" ref="S26:S37" si="8">Q26/R26</f>
        <v>2.2468152492207981E-2</v>
      </c>
      <c r="T26" s="2">
        <f t="shared" ref="T26:T37" si="9">$B$27/100</f>
        <v>0.34</v>
      </c>
      <c r="U26" s="14">
        <f t="shared" ref="U26:U37" si="10">S26*T26</f>
        <v>7.6391718473507141E-3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2.0539171847350712E-2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1.47982386332258</v>
      </c>
      <c r="E27" s="10">
        <f t="shared" ref="E27:E38" si="18">D26</f>
        <v>1.96120200870968</v>
      </c>
      <c r="F27" s="7" t="s">
        <v>83</v>
      </c>
      <c r="G27" s="1">
        <v>2</v>
      </c>
      <c r="H27" s="9">
        <f t="shared" si="0"/>
        <v>1.47982386332258</v>
      </c>
      <c r="I27" s="9">
        <f t="shared" si="1"/>
        <v>274.62982386332254</v>
      </c>
      <c r="J27" s="9">
        <f t="shared" si="2"/>
        <v>2.1116664650922882E-2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80.153507060768135</v>
      </c>
      <c r="P27" s="9">
        <f t="shared" si="5"/>
        <v>1.6925747291976201</v>
      </c>
      <c r="Q27" s="12">
        <f t="shared" si="6"/>
        <v>0.16925747291976201</v>
      </c>
      <c r="R27" s="9">
        <f t="shared" si="7"/>
        <v>4.0532094166666672</v>
      </c>
      <c r="S27" s="13">
        <f t="shared" si="8"/>
        <v>4.1758876860342006E-2</v>
      </c>
      <c r="T27" s="2">
        <f t="shared" si="9"/>
        <v>0.34</v>
      </c>
      <c r="U27" s="14">
        <f t="shared" si="10"/>
        <v>1.4198018132516282E-2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2.7098018132516284E-2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0.85155241057142905</v>
      </c>
      <c r="E28" s="10">
        <f t="shared" si="18"/>
        <v>1.47982386332258</v>
      </c>
      <c r="F28" s="7" t="s">
        <v>83</v>
      </c>
      <c r="G28" s="1">
        <v>3</v>
      </c>
      <c r="H28" s="9">
        <f t="shared" si="0"/>
        <v>0.85155241057142905</v>
      </c>
      <c r="I28" s="9">
        <f t="shared" si="1"/>
        <v>274.00155241057138</v>
      </c>
      <c r="J28" s="9">
        <f t="shared" si="2"/>
        <v>1.9467916386205788E-2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118.99302649823719</v>
      </c>
      <c r="P28" s="9">
        <f t="shared" si="5"/>
        <v>2.3165462904092511</v>
      </c>
      <c r="Q28" s="12">
        <f t="shared" si="6"/>
        <v>0.23165462904092513</v>
      </c>
      <c r="R28" s="9">
        <f t="shared" si="7"/>
        <v>4.0532094166666672</v>
      </c>
      <c r="S28" s="13">
        <f t="shared" si="8"/>
        <v>5.7153382721447529E-2</v>
      </c>
      <c r="T28" s="2">
        <f t="shared" si="9"/>
        <v>0.34</v>
      </c>
      <c r="U28" s="14">
        <f t="shared" si="10"/>
        <v>1.9432150125292161E-2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3.2332150125292163E-2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5.5928426619999998</v>
      </c>
      <c r="E29" s="10">
        <f t="shared" si="18"/>
        <v>0.85155241057142905</v>
      </c>
      <c r="F29" s="7" t="s">
        <v>83</v>
      </c>
      <c r="G29" s="1">
        <v>4</v>
      </c>
      <c r="H29" s="9">
        <f t="shared" si="0"/>
        <v>5.5928426619999998</v>
      </c>
      <c r="I29" s="9">
        <f t="shared" si="1"/>
        <v>278.74284266199999</v>
      </c>
      <c r="J29" s="9">
        <f t="shared" si="2"/>
        <v>3.5630823242819222E-2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157.20857437449459</v>
      </c>
      <c r="P29" s="9">
        <f t="shared" si="5"/>
        <v>5.6014709257932163</v>
      </c>
      <c r="Q29" s="12">
        <f t="shared" si="6"/>
        <v>0.5601470925793216</v>
      </c>
      <c r="R29" s="9">
        <f t="shared" si="7"/>
        <v>4.0532094166666672</v>
      </c>
      <c r="S29" s="13">
        <f t="shared" si="8"/>
        <v>0.1381984089635277</v>
      </c>
      <c r="T29" s="2">
        <f t="shared" si="9"/>
        <v>0.34</v>
      </c>
      <c r="U29" s="14">
        <f t="shared" si="10"/>
        <v>4.698745904759942E-2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5.9887459047599421E-2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9.8807991993666704</v>
      </c>
      <c r="E30" s="10">
        <f t="shared" si="18"/>
        <v>5.5928426619999998</v>
      </c>
      <c r="F30" s="7" t="s">
        <v>83</v>
      </c>
      <c r="G30" s="1">
        <v>5</v>
      </c>
      <c r="H30" s="9">
        <f t="shared" si="0"/>
        <v>9.8807991993666704</v>
      </c>
      <c r="I30" s="9">
        <f t="shared" si="1"/>
        <v>283.03079919936664</v>
      </c>
      <c r="J30" s="9">
        <f t="shared" si="2"/>
        <v>6.0486603267345444E-2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144.02674827626629</v>
      </c>
      <c r="O30" s="9">
        <f t="shared" si="19"/>
        <v>48.112449339101744</v>
      </c>
      <c r="P30" s="9">
        <f t="shared" si="5"/>
        <v>2.9101586353945037</v>
      </c>
      <c r="Q30" s="12">
        <f t="shared" si="6"/>
        <v>0.29101586353945036</v>
      </c>
      <c r="R30" s="9">
        <f t="shared" si="7"/>
        <v>4.0532094166666672</v>
      </c>
      <c r="S30" s="13">
        <f t="shared" si="8"/>
        <v>7.1798871862579425E-2</v>
      </c>
      <c r="T30" s="2">
        <f t="shared" si="9"/>
        <v>0.34</v>
      </c>
      <c r="U30" s="14">
        <f t="shared" si="10"/>
        <v>2.4411616433277005E-2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3.7311616433277003E-2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14.864785186129</v>
      </c>
      <c r="E31" s="10">
        <f t="shared" si="18"/>
        <v>9.8807991993666704</v>
      </c>
      <c r="F31" s="7" t="s">
        <v>85</v>
      </c>
      <c r="G31" s="1">
        <v>6</v>
      </c>
      <c r="H31" s="9">
        <f t="shared" si="0"/>
        <v>14.864785186129</v>
      </c>
      <c r="I31" s="9">
        <f t="shared" si="1"/>
        <v>288.01478518612896</v>
      </c>
      <c r="J31" s="9">
        <f t="shared" si="2"/>
        <v>0.10969822277128582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85.734384870373901</v>
      </c>
      <c r="P31" s="9">
        <f t="shared" si="5"/>
        <v>9.404909650669433</v>
      </c>
      <c r="Q31" s="12">
        <f t="shared" si="6"/>
        <v>0.9404909650669433</v>
      </c>
      <c r="R31" s="9">
        <f t="shared" si="7"/>
        <v>4.0532094166666672</v>
      </c>
      <c r="S31" s="13">
        <f t="shared" si="8"/>
        <v>0.23203611468967644</v>
      </c>
      <c r="T31" s="2">
        <f t="shared" si="9"/>
        <v>0.34</v>
      </c>
      <c r="U31" s="14">
        <f t="shared" si="10"/>
        <v>7.889227899449E-2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9.1792278994489995E-2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18.4990342046667</v>
      </c>
      <c r="E32" s="10">
        <f t="shared" si="18"/>
        <v>14.864785186129</v>
      </c>
      <c r="F32" s="7" t="s">
        <v>83</v>
      </c>
      <c r="G32" s="1">
        <v>7</v>
      </c>
      <c r="H32" s="9">
        <f t="shared" si="0"/>
        <v>18.4990342046667</v>
      </c>
      <c r="I32" s="9">
        <f t="shared" si="1"/>
        <v>291.64903420466669</v>
      </c>
      <c r="J32" s="9">
        <f t="shared" si="2"/>
        <v>0.16716776967519797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116.86156938637113</v>
      </c>
      <c r="P32" s="9">
        <f t="shared" si="5"/>
        <v>19.535487915063054</v>
      </c>
      <c r="Q32" s="12">
        <f t="shared" si="6"/>
        <v>1.9535487915063054</v>
      </c>
      <c r="R32" s="9">
        <f t="shared" si="7"/>
        <v>4.0532094166666672</v>
      </c>
      <c r="S32" s="13">
        <f t="shared" si="8"/>
        <v>0.48197578528101098</v>
      </c>
      <c r="T32" s="2">
        <f t="shared" si="9"/>
        <v>0.34</v>
      </c>
      <c r="U32" s="14">
        <f t="shared" si="10"/>
        <v>0.16387176699554373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0.18952176699554374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21.913600565806401</v>
      </c>
      <c r="E33" s="10">
        <f t="shared" si="18"/>
        <v>18.4990342046667</v>
      </c>
      <c r="F33" s="7" t="s">
        <v>83</v>
      </c>
      <c r="G33" s="1">
        <v>8</v>
      </c>
      <c r="H33" s="9">
        <f t="shared" si="0"/>
        <v>21.913600565806401</v>
      </c>
      <c r="I33" s="9">
        <f t="shared" si="1"/>
        <v>295.06360056580638</v>
      </c>
      <c r="J33" s="9">
        <f t="shared" si="2"/>
        <v>0.24600276599272153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137.85817563797477</v>
      </c>
      <c r="P33" s="9">
        <f t="shared" si="5"/>
        <v>33.913492521652209</v>
      </c>
      <c r="Q33" s="12">
        <f t="shared" si="6"/>
        <v>3.3913492521652211</v>
      </c>
      <c r="R33" s="9">
        <f t="shared" si="7"/>
        <v>4.0532094166666672</v>
      </c>
      <c r="S33" s="13">
        <f t="shared" si="8"/>
        <v>0.83670713835315336</v>
      </c>
      <c r="T33" s="2">
        <f t="shared" si="9"/>
        <v>0.34</v>
      </c>
      <c r="U33" s="14">
        <f t="shared" si="10"/>
        <v>0.28448042704007215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0.31013042704007215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20.617208890322601</v>
      </c>
      <c r="E34" s="10">
        <f t="shared" si="18"/>
        <v>21.913600565806401</v>
      </c>
      <c r="F34" s="7" t="s">
        <v>83</v>
      </c>
      <c r="G34" s="1">
        <v>9</v>
      </c>
      <c r="H34" s="9">
        <f t="shared" si="0"/>
        <v>20.617208890322601</v>
      </c>
      <c r="I34" s="9">
        <f t="shared" si="1"/>
        <v>293.76720889032259</v>
      </c>
      <c r="J34" s="9">
        <f t="shared" si="2"/>
        <v>0.21266512606149787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144.47677728298922</v>
      </c>
      <c r="P34" s="9">
        <f t="shared" si="5"/>
        <v>30.725172053845853</v>
      </c>
      <c r="Q34" s="12">
        <f t="shared" si="6"/>
        <v>3.0725172053845853</v>
      </c>
      <c r="R34" s="9">
        <f t="shared" si="7"/>
        <v>4.0532094166666672</v>
      </c>
      <c r="S34" s="13">
        <f t="shared" si="8"/>
        <v>0.75804551147801369</v>
      </c>
      <c r="T34" s="2">
        <f t="shared" si="9"/>
        <v>0.34</v>
      </c>
      <c r="U34" s="14">
        <f t="shared" si="10"/>
        <v>0.25773547390252466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0.28338547390252466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14.7885757860667</v>
      </c>
      <c r="E35" s="10">
        <f t="shared" si="18"/>
        <v>20.617208890322601</v>
      </c>
      <c r="F35" s="7" t="s">
        <v>83</v>
      </c>
      <c r="G35" s="1">
        <v>10</v>
      </c>
      <c r="H35" s="9">
        <f t="shared" si="0"/>
        <v>14.7885757860667</v>
      </c>
      <c r="I35" s="9">
        <f t="shared" si="1"/>
        <v>287.93857578606668</v>
      </c>
      <c r="J35" s="9">
        <f t="shared" si="2"/>
        <v>0.10872105811087278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154.28369939581003</v>
      </c>
      <c r="P35" s="9">
        <f t="shared" si="5"/>
        <v>16.773887047572291</v>
      </c>
      <c r="Q35" s="12">
        <f t="shared" si="6"/>
        <v>1.6773887047572291</v>
      </c>
      <c r="R35" s="9">
        <f t="shared" si="7"/>
        <v>4.0532094166666672</v>
      </c>
      <c r="S35" s="13">
        <f t="shared" si="8"/>
        <v>0.41384210197969551</v>
      </c>
      <c r="T35" s="2">
        <f t="shared" si="9"/>
        <v>0.34</v>
      </c>
      <c r="U35" s="14">
        <f t="shared" si="10"/>
        <v>0.14070631467309649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0.1663563146730965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9.57054128909677</v>
      </c>
      <c r="E36" s="10">
        <f t="shared" si="18"/>
        <v>14.7885757860667</v>
      </c>
      <c r="F36" s="7" t="s">
        <v>83</v>
      </c>
      <c r="G36" s="1">
        <v>11</v>
      </c>
      <c r="H36" s="9">
        <f t="shared" si="0"/>
        <v>9.57054128909677</v>
      </c>
      <c r="I36" s="9">
        <f t="shared" si="1"/>
        <v>282.72054128909673</v>
      </c>
      <c r="J36" s="9">
        <f t="shared" si="2"/>
        <v>5.8245640363820482E-2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130.63432173082586</v>
      </c>
      <c r="O36" s="9">
        <f t="shared" si="19"/>
        <v>47.407584784078551</v>
      </c>
      <c r="P36" s="9">
        <f t="shared" si="5"/>
        <v>2.7612851338507673</v>
      </c>
      <c r="Q36" s="12">
        <f t="shared" si="6"/>
        <v>0.27612851338507677</v>
      </c>
      <c r="R36" s="9">
        <f t="shared" si="7"/>
        <v>4.0532094166666672</v>
      </c>
      <c r="S36" s="13">
        <f t="shared" si="8"/>
        <v>6.8125893581921809E-2</v>
      </c>
      <c r="T36" s="2">
        <f t="shared" si="9"/>
        <v>0.34</v>
      </c>
      <c r="U36" s="14">
        <f t="shared" si="10"/>
        <v>2.3162803817853416E-2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3.6062803817853414E-2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6.0316671628333296</v>
      </c>
      <c r="E37" s="10">
        <f t="shared" si="18"/>
        <v>9.57054128909677</v>
      </c>
      <c r="F37" s="7" t="s">
        <v>85</v>
      </c>
      <c r="G37" s="1">
        <v>12</v>
      </c>
      <c r="H37" s="9">
        <f t="shared" si="0"/>
        <v>6.0316671628333296</v>
      </c>
      <c r="I37" s="9">
        <f t="shared" si="1"/>
        <v>279.18166716283332</v>
      </c>
      <c r="J37" s="9">
        <f t="shared" si="2"/>
        <v>3.7641855329017759E-2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85.178393816894456</v>
      </c>
      <c r="P37" s="9">
        <f t="shared" si="5"/>
        <v>3.2062727772136421</v>
      </c>
      <c r="Q37" s="12">
        <f t="shared" si="6"/>
        <v>0.32062727772136423</v>
      </c>
      <c r="R37" s="9">
        <f t="shared" si="7"/>
        <v>4.0532094166666672</v>
      </c>
      <c r="S37" s="13">
        <f t="shared" si="8"/>
        <v>7.9104542786009313E-2</v>
      </c>
      <c r="T37" s="2">
        <f t="shared" si="9"/>
        <v>0.34</v>
      </c>
      <c r="U37" s="14">
        <f t="shared" si="10"/>
        <v>2.6895544547243168E-2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3.979554454724317E-2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2.1904855132258101</v>
      </c>
      <c r="E38" s="10">
        <f t="shared" si="18"/>
        <v>6.0316671628333296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1.96120200870968</v>
      </c>
      <c r="E42" s="7"/>
      <c r="F42" s="7"/>
      <c r="G42" s="1">
        <v>1</v>
      </c>
      <c r="H42" s="9">
        <f t="shared" ref="H42:H53" si="20">E43</f>
        <v>1.96120200870968</v>
      </c>
      <c r="I42" s="9">
        <f t="shared" ref="I42:I53" si="21">H42+273.15</f>
        <v>275.11120200870965</v>
      </c>
      <c r="J42" s="9">
        <f t="shared" ref="J42:J53" si="22">EXP(($C$15*(I42-$C$13))/($C$16*I42*$C$13))</f>
        <v>2.2468152492207984E-2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1.3223912001195162</v>
      </c>
      <c r="Q42" s="12">
        <f t="shared" ref="Q42:Q53" si="26">P42*$B$44</f>
        <v>0.31737388802868388</v>
      </c>
      <c r="R42" s="9">
        <f t="shared" ref="R42:R53" si="27">L42*$B$44</f>
        <v>14.125500000000001</v>
      </c>
      <c r="S42" s="13">
        <f t="shared" ref="S42:S53" si="28">Q42/R42</f>
        <v>2.2468152492207984E-2</v>
      </c>
      <c r="T42" s="2">
        <f t="shared" ref="T42:T53" si="29">$B$43/100</f>
        <v>0.43</v>
      </c>
      <c r="U42" s="14">
        <f t="shared" ref="U42:U53" si="30">S42*T42</f>
        <v>9.6613055716494329E-3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1.8081305571649432E-2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39021.083333333336</v>
      </c>
      <c r="AU42" s="1">
        <f t="shared" ref="AU42:AU53" si="38">AT42*10000*AS42*0.67*AR42*AQ42</f>
        <v>155288496.37958655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1.47982386332258</v>
      </c>
      <c r="E43" s="10">
        <f t="shared" ref="E43:E54" si="40">D42</f>
        <v>1.96120200870968</v>
      </c>
      <c r="F43" s="7" t="s">
        <v>83</v>
      </c>
      <c r="G43" s="1">
        <v>2</v>
      </c>
      <c r="H43" s="9">
        <f t="shared" si="20"/>
        <v>1.47982386332258</v>
      </c>
      <c r="I43" s="9">
        <f t="shared" si="21"/>
        <v>274.62982386332254</v>
      </c>
      <c r="J43" s="9">
        <f t="shared" si="22"/>
        <v>2.1116664650922882E-2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116.39010879988049</v>
      </c>
      <c r="P43" s="9">
        <f t="shared" si="25"/>
        <v>2.4577708962115046</v>
      </c>
      <c r="Q43" s="12">
        <f t="shared" si="26"/>
        <v>0.58986501509076106</v>
      </c>
      <c r="R43" s="9">
        <f t="shared" si="27"/>
        <v>14.125500000000001</v>
      </c>
      <c r="S43" s="13">
        <f t="shared" si="28"/>
        <v>4.1758876860342006E-2</v>
      </c>
      <c r="T43" s="2">
        <f t="shared" si="29"/>
        <v>0.43</v>
      </c>
      <c r="U43" s="14">
        <f t="shared" si="30"/>
        <v>1.7956317049947063E-2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2.6376317049947064E-2</v>
      </c>
      <c r="AR43" s="9">
        <f t="shared" si="35"/>
        <v>136.875</v>
      </c>
      <c r="AS43" s="1">
        <f t="shared" si="36"/>
        <v>0.24</v>
      </c>
      <c r="AT43" s="1">
        <f t="shared" si="37"/>
        <v>39021.083333333336</v>
      </c>
      <c r="AU43" s="1">
        <f t="shared" si="38"/>
        <v>226528919.52336425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0.85155241057142905</v>
      </c>
      <c r="E44" s="10">
        <f t="shared" si="40"/>
        <v>1.47982386332258</v>
      </c>
      <c r="F44" s="7" t="s">
        <v>83</v>
      </c>
      <c r="G44" s="1">
        <v>3</v>
      </c>
      <c r="H44" s="9">
        <f t="shared" si="20"/>
        <v>0.85155241057142905</v>
      </c>
      <c r="I44" s="9">
        <f t="shared" si="21"/>
        <v>274.00155241057138</v>
      </c>
      <c r="J44" s="9">
        <f t="shared" si="22"/>
        <v>1.9467916386205788E-2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172.788587903669</v>
      </c>
      <c r="P44" s="9">
        <f t="shared" si="25"/>
        <v>3.363833781799197</v>
      </c>
      <c r="Q44" s="12">
        <f t="shared" si="26"/>
        <v>0.80732010763180728</v>
      </c>
      <c r="R44" s="9">
        <f t="shared" si="27"/>
        <v>14.125500000000001</v>
      </c>
      <c r="S44" s="13">
        <f t="shared" si="28"/>
        <v>5.7153382721447543E-2</v>
      </c>
      <c r="T44" s="2">
        <f t="shared" si="29"/>
        <v>0.43</v>
      </c>
      <c r="U44" s="14">
        <f t="shared" si="30"/>
        <v>2.4575954570222443E-2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3.299595457022244E-2</v>
      </c>
      <c r="AR44" s="9">
        <f t="shared" si="35"/>
        <v>136.875</v>
      </c>
      <c r="AS44" s="1">
        <f t="shared" si="36"/>
        <v>0.24</v>
      </c>
      <c r="AT44" s="1">
        <f t="shared" si="37"/>
        <v>39021.083333333336</v>
      </c>
      <c r="AU44" s="1">
        <f t="shared" si="38"/>
        <v>283380652.5482868</v>
      </c>
    </row>
    <row r="45" spans="1:48" x14ac:dyDescent="0.15">
      <c r="C45" s="7">
        <v>3</v>
      </c>
      <c r="D45" s="7">
        <f t="shared" si="39"/>
        <v>5.5928426619999998</v>
      </c>
      <c r="E45" s="10">
        <f t="shared" si="40"/>
        <v>0.85155241057142905</v>
      </c>
      <c r="F45" s="7" t="s">
        <v>83</v>
      </c>
      <c r="G45" s="1">
        <v>4</v>
      </c>
      <c r="H45" s="9">
        <f t="shared" si="20"/>
        <v>5.5928426619999998</v>
      </c>
      <c r="I45" s="9">
        <f t="shared" si="21"/>
        <v>278.74284266199999</v>
      </c>
      <c r="J45" s="9">
        <f t="shared" si="22"/>
        <v>3.5630823242819222E-2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228.28100412186978</v>
      </c>
      <c r="P45" s="9">
        <f t="shared" si="25"/>
        <v>8.1338401075596281</v>
      </c>
      <c r="Q45" s="12">
        <f t="shared" si="26"/>
        <v>1.9521216258143106</v>
      </c>
      <c r="R45" s="9">
        <f t="shared" si="27"/>
        <v>14.125500000000001</v>
      </c>
      <c r="S45" s="13">
        <f t="shared" si="28"/>
        <v>0.1381984089635277</v>
      </c>
      <c r="T45" s="2">
        <f t="shared" si="29"/>
        <v>0.43</v>
      </c>
      <c r="U45" s="14">
        <f t="shared" si="30"/>
        <v>5.9425315854316908E-2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6.7845315854316912E-2</v>
      </c>
      <c r="AR45" s="9">
        <f t="shared" si="35"/>
        <v>136.875</v>
      </c>
      <c r="AS45" s="1">
        <f t="shared" si="36"/>
        <v>0.24</v>
      </c>
      <c r="AT45" s="1">
        <f t="shared" si="37"/>
        <v>39021.083333333336</v>
      </c>
      <c r="AU45" s="1">
        <f t="shared" si="38"/>
        <v>582679002.00383091</v>
      </c>
    </row>
    <row r="46" spans="1:48" x14ac:dyDescent="0.15">
      <c r="C46" s="7">
        <v>4</v>
      </c>
      <c r="D46" s="7">
        <f t="shared" si="39"/>
        <v>9.8807991993666704</v>
      </c>
      <c r="E46" s="10">
        <f t="shared" si="40"/>
        <v>5.5928426619999998</v>
      </c>
      <c r="F46" s="7" t="s">
        <v>83</v>
      </c>
      <c r="G46" s="1">
        <v>5</v>
      </c>
      <c r="H46" s="9">
        <f t="shared" si="20"/>
        <v>9.8807991993666704</v>
      </c>
      <c r="I46" s="9">
        <f t="shared" si="21"/>
        <v>283.03079919936664</v>
      </c>
      <c r="J46" s="9">
        <f t="shared" si="22"/>
        <v>6.0486603267345444E-2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209.13980581359465</v>
      </c>
      <c r="O46" s="9">
        <f t="shared" si="41"/>
        <v>69.863608200715476</v>
      </c>
      <c r="P46" s="9">
        <f t="shared" si="25"/>
        <v>4.2258123520619391</v>
      </c>
      <c r="Q46" s="12">
        <f t="shared" si="26"/>
        <v>1.0141949644948653</v>
      </c>
      <c r="R46" s="9">
        <f t="shared" si="27"/>
        <v>14.125500000000001</v>
      </c>
      <c r="S46" s="13">
        <f t="shared" si="28"/>
        <v>7.1798871862579397E-2</v>
      </c>
      <c r="T46" s="2">
        <f t="shared" si="29"/>
        <v>0.43</v>
      </c>
      <c r="U46" s="14">
        <f t="shared" si="30"/>
        <v>3.087351490090914E-2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3.9293514900909141E-2</v>
      </c>
      <c r="AR46" s="9">
        <f t="shared" si="35"/>
        <v>136.875</v>
      </c>
      <c r="AS46" s="1">
        <f t="shared" si="36"/>
        <v>0.24</v>
      </c>
      <c r="AT46" s="1">
        <f t="shared" si="37"/>
        <v>39021.083333333336</v>
      </c>
      <c r="AU46" s="1">
        <f t="shared" si="38"/>
        <v>337466275.44409293</v>
      </c>
    </row>
    <row r="47" spans="1:48" x14ac:dyDescent="0.15">
      <c r="C47" s="7">
        <v>5</v>
      </c>
      <c r="D47" s="7">
        <f t="shared" si="39"/>
        <v>14.864785186129</v>
      </c>
      <c r="E47" s="10">
        <f t="shared" si="40"/>
        <v>9.8807991993666704</v>
      </c>
      <c r="F47" s="7" t="s">
        <v>85</v>
      </c>
      <c r="G47" s="1">
        <v>6</v>
      </c>
      <c r="H47" s="9">
        <f t="shared" si="20"/>
        <v>14.864785186129</v>
      </c>
      <c r="I47" s="9">
        <f t="shared" si="21"/>
        <v>288.01478518612896</v>
      </c>
      <c r="J47" s="9">
        <f t="shared" si="22"/>
        <v>0.10969822277128582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124.49404584865353</v>
      </c>
      <c r="P47" s="9">
        <f t="shared" si="25"/>
        <v>13.656775575204266</v>
      </c>
      <c r="Q47" s="12">
        <f t="shared" si="26"/>
        <v>3.2776261380490239</v>
      </c>
      <c r="R47" s="9">
        <f t="shared" si="27"/>
        <v>14.125500000000001</v>
      </c>
      <c r="S47" s="13">
        <f t="shared" si="28"/>
        <v>0.23203611468967639</v>
      </c>
      <c r="T47" s="2">
        <f t="shared" si="29"/>
        <v>0.43</v>
      </c>
      <c r="U47" s="14">
        <f t="shared" si="30"/>
        <v>9.9775529316560849E-2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0.10819552931656086</v>
      </c>
      <c r="AR47" s="9">
        <f t="shared" si="35"/>
        <v>136.875</v>
      </c>
      <c r="AS47" s="1">
        <f t="shared" si="36"/>
        <v>0.24</v>
      </c>
      <c r="AT47" s="1">
        <f t="shared" si="37"/>
        <v>39021.083333333336</v>
      </c>
      <c r="AU47" s="1">
        <f t="shared" si="38"/>
        <v>929220569.60898566</v>
      </c>
    </row>
    <row r="48" spans="1:48" x14ac:dyDescent="0.15">
      <c r="C48" s="7">
        <v>6</v>
      </c>
      <c r="D48" s="7">
        <f t="shared" si="39"/>
        <v>18.4990342046667</v>
      </c>
      <c r="E48" s="10">
        <f t="shared" si="40"/>
        <v>14.864785186129</v>
      </c>
      <c r="F48" s="7" t="s">
        <v>83</v>
      </c>
      <c r="G48" s="1">
        <v>7</v>
      </c>
      <c r="H48" s="9">
        <f t="shared" si="20"/>
        <v>18.4990342046667</v>
      </c>
      <c r="I48" s="9">
        <f t="shared" si="21"/>
        <v>291.64903420466669</v>
      </c>
      <c r="J48" s="9">
        <f t="shared" si="22"/>
        <v>0.16716776967519797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169.69352027344925</v>
      </c>
      <c r="P48" s="9">
        <f t="shared" si="25"/>
        <v>28.367287312445502</v>
      </c>
      <c r="Q48" s="12">
        <f t="shared" si="26"/>
        <v>6.8081489549869199</v>
      </c>
      <c r="R48" s="9">
        <f t="shared" si="27"/>
        <v>14.125500000000001</v>
      </c>
      <c r="S48" s="13">
        <f t="shared" si="28"/>
        <v>0.48197578528101093</v>
      </c>
      <c r="T48" s="2">
        <f t="shared" si="29"/>
        <v>0.43</v>
      </c>
      <c r="U48" s="14">
        <f t="shared" si="30"/>
        <v>0.20724958767083471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0.22284958767083468</v>
      </c>
      <c r="AR48" s="9">
        <f t="shared" si="35"/>
        <v>136.875</v>
      </c>
      <c r="AS48" s="1">
        <f t="shared" si="36"/>
        <v>0.24</v>
      </c>
      <c r="AT48" s="1">
        <f t="shared" si="37"/>
        <v>39021.083333333336</v>
      </c>
      <c r="AU48" s="1">
        <f t="shared" si="38"/>
        <v>1913909216.9580488</v>
      </c>
    </row>
    <row r="49" spans="1:48" x14ac:dyDescent="0.15">
      <c r="C49" s="7">
        <v>7</v>
      </c>
      <c r="D49" s="7">
        <f t="shared" si="39"/>
        <v>21.913600565806401</v>
      </c>
      <c r="E49" s="10">
        <f t="shared" si="40"/>
        <v>18.4990342046667</v>
      </c>
      <c r="F49" s="7" t="s">
        <v>83</v>
      </c>
      <c r="G49" s="1">
        <v>8</v>
      </c>
      <c r="H49" s="9">
        <f t="shared" si="20"/>
        <v>21.913600565806401</v>
      </c>
      <c r="I49" s="9">
        <f t="shared" si="21"/>
        <v>295.06360056580638</v>
      </c>
      <c r="J49" s="9">
        <f t="shared" si="22"/>
        <v>0.24600276599272153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200.18248296100376</v>
      </c>
      <c r="P49" s="9">
        <f t="shared" si="25"/>
        <v>49.245444511697769</v>
      </c>
      <c r="Q49" s="12">
        <f t="shared" si="26"/>
        <v>11.818906682807464</v>
      </c>
      <c r="R49" s="9">
        <f t="shared" si="27"/>
        <v>14.125500000000001</v>
      </c>
      <c r="S49" s="13">
        <f t="shared" si="28"/>
        <v>0.83670713835315302</v>
      </c>
      <c r="T49" s="2">
        <f t="shared" si="29"/>
        <v>0.43</v>
      </c>
      <c r="U49" s="14">
        <f t="shared" si="30"/>
        <v>0.35978406949185582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0.37538406949185582</v>
      </c>
      <c r="AR49" s="9">
        <f t="shared" si="35"/>
        <v>136.875</v>
      </c>
      <c r="AS49" s="1">
        <f t="shared" si="36"/>
        <v>0.24</v>
      </c>
      <c r="AT49" s="1">
        <f t="shared" si="37"/>
        <v>39021.083333333336</v>
      </c>
      <c r="AU49" s="1">
        <f t="shared" si="38"/>
        <v>3223928022.5229263</v>
      </c>
    </row>
    <row r="50" spans="1:48" x14ac:dyDescent="0.15">
      <c r="C50" s="7">
        <v>8</v>
      </c>
      <c r="D50" s="7">
        <f t="shared" si="39"/>
        <v>20.617208890322601</v>
      </c>
      <c r="E50" s="10">
        <f t="shared" si="40"/>
        <v>21.913600565806401</v>
      </c>
      <c r="F50" s="7" t="s">
        <v>83</v>
      </c>
      <c r="G50" s="1">
        <v>9</v>
      </c>
      <c r="H50" s="9">
        <f t="shared" si="20"/>
        <v>20.617208890322601</v>
      </c>
      <c r="I50" s="9">
        <f t="shared" si="21"/>
        <v>293.76720889032259</v>
      </c>
      <c r="J50" s="9">
        <f t="shared" si="22"/>
        <v>0.21266512606149787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209.79328844930598</v>
      </c>
      <c r="P50" s="9">
        <f t="shared" si="25"/>
        <v>44.615716134927844</v>
      </c>
      <c r="Q50" s="12">
        <f t="shared" si="26"/>
        <v>10.707771872382683</v>
      </c>
      <c r="R50" s="9">
        <f t="shared" si="27"/>
        <v>14.125500000000001</v>
      </c>
      <c r="S50" s="13">
        <f t="shared" si="28"/>
        <v>0.75804551147801369</v>
      </c>
      <c r="T50" s="2">
        <f t="shared" si="29"/>
        <v>0.43</v>
      </c>
      <c r="U50" s="14">
        <f t="shared" si="30"/>
        <v>0.32595956993554587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0.34155956993554587</v>
      </c>
      <c r="AR50" s="9">
        <f t="shared" si="35"/>
        <v>136.875</v>
      </c>
      <c r="AS50" s="1">
        <f t="shared" si="36"/>
        <v>0.24</v>
      </c>
      <c r="AT50" s="1">
        <f t="shared" si="37"/>
        <v>39021.083333333336</v>
      </c>
      <c r="AU50" s="1">
        <f t="shared" si="38"/>
        <v>2933431539.5075016</v>
      </c>
    </row>
    <row r="51" spans="1:48" x14ac:dyDescent="0.15">
      <c r="C51" s="7">
        <v>9</v>
      </c>
      <c r="D51" s="7">
        <f t="shared" si="39"/>
        <v>14.7885757860667</v>
      </c>
      <c r="E51" s="10">
        <f t="shared" si="40"/>
        <v>20.617208890322601</v>
      </c>
      <c r="F51" s="7" t="s">
        <v>83</v>
      </c>
      <c r="G51" s="1">
        <v>10</v>
      </c>
      <c r="H51" s="9">
        <f t="shared" si="20"/>
        <v>14.7885757860667</v>
      </c>
      <c r="I51" s="9">
        <f t="shared" si="21"/>
        <v>287.93857578606668</v>
      </c>
      <c r="J51" s="9">
        <f t="shared" si="22"/>
        <v>0.10872105811087278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224.03382231437811</v>
      </c>
      <c r="P51" s="9">
        <f t="shared" si="25"/>
        <v>24.357194214642451</v>
      </c>
      <c r="Q51" s="12">
        <f t="shared" si="26"/>
        <v>5.8457266115141877</v>
      </c>
      <c r="R51" s="9">
        <f t="shared" si="27"/>
        <v>14.125500000000001</v>
      </c>
      <c r="S51" s="13">
        <f t="shared" si="28"/>
        <v>0.4138421019796954</v>
      </c>
      <c r="T51" s="2">
        <f t="shared" si="29"/>
        <v>0.43</v>
      </c>
      <c r="U51" s="14">
        <f t="shared" si="30"/>
        <v>0.17795210385126903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0.19355210385126903</v>
      </c>
      <c r="AR51" s="9">
        <f t="shared" si="35"/>
        <v>136.875</v>
      </c>
      <c r="AS51" s="1">
        <f t="shared" si="36"/>
        <v>0.24</v>
      </c>
      <c r="AT51" s="1">
        <f t="shared" si="37"/>
        <v>39021.083333333336</v>
      </c>
      <c r="AU51" s="1">
        <f t="shared" si="38"/>
        <v>1662292308.4324222</v>
      </c>
    </row>
    <row r="52" spans="1:48" x14ac:dyDescent="0.15">
      <c r="C52" s="7">
        <v>10</v>
      </c>
      <c r="D52" s="7">
        <f t="shared" si="39"/>
        <v>9.57054128909677</v>
      </c>
      <c r="E52" s="10">
        <f t="shared" si="40"/>
        <v>14.7885757860667</v>
      </c>
      <c r="F52" s="7" t="s">
        <v>83</v>
      </c>
      <c r="G52" s="1">
        <v>11</v>
      </c>
      <c r="H52" s="9">
        <f t="shared" si="20"/>
        <v>9.57054128909677</v>
      </c>
      <c r="I52" s="9">
        <f t="shared" si="21"/>
        <v>282.72054128909673</v>
      </c>
      <c r="J52" s="9">
        <f t="shared" si="22"/>
        <v>5.8245640363820482E-2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189.69279669474886</v>
      </c>
      <c r="O52" s="9">
        <f t="shared" si="41"/>
        <v>68.840081404986819</v>
      </c>
      <c r="P52" s="9">
        <f t="shared" si="25"/>
        <v>4.0096346241309879</v>
      </c>
      <c r="Q52" s="12">
        <f t="shared" si="26"/>
        <v>0.96231230979143711</v>
      </c>
      <c r="R52" s="9">
        <f t="shared" si="27"/>
        <v>14.125500000000001</v>
      </c>
      <c r="S52" s="13">
        <f t="shared" si="28"/>
        <v>6.8125893581921851E-2</v>
      </c>
      <c r="T52" s="2">
        <f t="shared" si="29"/>
        <v>0.43</v>
      </c>
      <c r="U52" s="14">
        <f t="shared" si="30"/>
        <v>2.9294134240226394E-2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3.7714134240226391E-2</v>
      </c>
      <c r="AR52" s="9">
        <f t="shared" si="35"/>
        <v>136.875</v>
      </c>
      <c r="AS52" s="1">
        <f t="shared" si="36"/>
        <v>0.24</v>
      </c>
      <c r="AT52" s="1">
        <f t="shared" si="37"/>
        <v>39021.083333333336</v>
      </c>
      <c r="AU52" s="1">
        <f t="shared" si="38"/>
        <v>323902008.91275477</v>
      </c>
    </row>
    <row r="53" spans="1:48" x14ac:dyDescent="0.15">
      <c r="C53" s="7">
        <v>11</v>
      </c>
      <c r="D53" s="7">
        <f t="shared" si="39"/>
        <v>6.0316671628333296</v>
      </c>
      <c r="E53" s="10">
        <f t="shared" si="40"/>
        <v>9.57054128909677</v>
      </c>
      <c r="F53" s="7" t="s">
        <v>85</v>
      </c>
      <c r="G53" s="1">
        <v>12</v>
      </c>
      <c r="H53" s="9">
        <f t="shared" si="20"/>
        <v>6.0316671628333296</v>
      </c>
      <c r="I53" s="9">
        <f t="shared" si="21"/>
        <v>279.18166716283332</v>
      </c>
      <c r="J53" s="9">
        <f t="shared" si="22"/>
        <v>3.7641855329017759E-2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123.68669678085584</v>
      </c>
      <c r="P53" s="9">
        <f t="shared" si="25"/>
        <v>4.6557967463490622</v>
      </c>
      <c r="Q53" s="12">
        <f t="shared" si="26"/>
        <v>1.1173912191237749</v>
      </c>
      <c r="R53" s="9">
        <f t="shared" si="27"/>
        <v>14.125500000000001</v>
      </c>
      <c r="S53" s="13">
        <f t="shared" si="28"/>
        <v>7.9104542786009341E-2</v>
      </c>
      <c r="T53" s="2">
        <f t="shared" si="29"/>
        <v>0.43</v>
      </c>
      <c r="U53" s="14">
        <f t="shared" si="30"/>
        <v>3.4014953397984014E-2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4.2434953397984011E-2</v>
      </c>
      <c r="AR53" s="9">
        <f t="shared" si="35"/>
        <v>136.875</v>
      </c>
      <c r="AS53" s="1">
        <f t="shared" si="36"/>
        <v>0.24</v>
      </c>
      <c r="AT53" s="1">
        <f t="shared" si="37"/>
        <v>39021.083333333336</v>
      </c>
      <c r="AU53" s="1">
        <f t="shared" si="38"/>
        <v>364446034.1095621</v>
      </c>
      <c r="AV53" s="1">
        <f>SUM(AU42:AU53)</f>
        <v>12936473045.951363</v>
      </c>
    </row>
    <row r="54" spans="1:48" x14ac:dyDescent="0.15">
      <c r="C54" s="7">
        <v>12</v>
      </c>
      <c r="D54" s="7">
        <f t="shared" si="39"/>
        <v>2.1904855132258101</v>
      </c>
      <c r="E54" s="10">
        <f t="shared" si="40"/>
        <v>6.0316671628333296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1.96120200870968</v>
      </c>
      <c r="E58" s="7"/>
      <c r="F58" s="7"/>
      <c r="G58" s="1">
        <v>1</v>
      </c>
      <c r="H58" s="9">
        <f t="shared" ref="H58:H69" si="42">E59</f>
        <v>1.96120200870968</v>
      </c>
      <c r="I58" s="9">
        <f t="shared" ref="I58:I69" si="43">H58+273.15</f>
        <v>275.11120200870965</v>
      </c>
      <c r="J58" s="9">
        <f t="shared" ref="J58:J69" si="44">EXP(($C$15*(I58-$C$13))/($C$16*I58*$C$13))</f>
        <v>2.2468152492207984E-2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2.2415726803059499E-3</v>
      </c>
      <c r="Q58" s="12">
        <f t="shared" ref="Q58:Q69" si="48">P58*$B$60</f>
        <v>4.2589880925813047E-4</v>
      </c>
      <c r="R58" s="9">
        <f t="shared" ref="R58:R69" si="49">L58*$B$60</f>
        <v>1.8955666666666669E-2</v>
      </c>
      <c r="S58" s="13">
        <f t="shared" ref="S58:S69" si="50">Q58/R58</f>
        <v>2.2468152492207981E-2</v>
      </c>
      <c r="T58" s="2">
        <f t="shared" ref="T58:T69" si="51">$B$59/100</f>
        <v>0.01</v>
      </c>
      <c r="U58" s="14">
        <f t="shared" ref="U58:U69" si="52">S58*T58</f>
        <v>2.246815249220798E-4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1.2224681524922081E-2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9470.6666666666661</v>
      </c>
      <c r="AU58" s="1">
        <f t="shared" ref="AU58:AU69" si="59">AT58*10000*AS58*0.67*AR58*AQ58</f>
        <v>1470388.0714699673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1.47982386332258</v>
      </c>
      <c r="E59" s="10">
        <f t="shared" ref="E59:E70" si="61">D58</f>
        <v>1.96120200870968</v>
      </c>
      <c r="F59" s="7" t="s">
        <v>83</v>
      </c>
      <c r="G59" s="1">
        <v>2</v>
      </c>
      <c r="H59" s="9">
        <f t="shared" si="42"/>
        <v>1.47982386332258</v>
      </c>
      <c r="I59" s="9">
        <f t="shared" si="43"/>
        <v>274.62982386332254</v>
      </c>
      <c r="J59" s="9">
        <f t="shared" si="44"/>
        <v>2.1116664650922882E-2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0.19729176065302739</v>
      </c>
      <c r="P59" s="9">
        <f t="shared" si="47"/>
        <v>4.1661439481001216E-3</v>
      </c>
      <c r="Q59" s="12">
        <f t="shared" si="48"/>
        <v>7.915673501390231E-4</v>
      </c>
      <c r="R59" s="9">
        <f t="shared" si="49"/>
        <v>1.8955666666666669E-2</v>
      </c>
      <c r="S59" s="13">
        <f t="shared" si="50"/>
        <v>4.1758876860342006E-2</v>
      </c>
      <c r="T59" s="2">
        <f t="shared" si="51"/>
        <v>0.01</v>
      </c>
      <c r="U59" s="14">
        <f t="shared" si="52"/>
        <v>4.1758876860342005E-4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1.2417588768603421E-2</v>
      </c>
      <c r="AR59" s="9">
        <f t="shared" si="56"/>
        <v>9.9766666666666666</v>
      </c>
      <c r="AS59" s="1">
        <f t="shared" si="57"/>
        <v>0.19</v>
      </c>
      <c r="AT59" s="1">
        <f t="shared" si="58"/>
        <v>9470.6666666666661</v>
      </c>
      <c r="AU59" s="1">
        <f t="shared" si="59"/>
        <v>1493591.0080398014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0.85155241057142905</v>
      </c>
      <c r="E60" s="10">
        <f t="shared" si="61"/>
        <v>1.47982386332258</v>
      </c>
      <c r="F60" s="7" t="s">
        <v>83</v>
      </c>
      <c r="G60" s="1">
        <v>3</v>
      </c>
      <c r="H60" s="9">
        <f t="shared" si="42"/>
        <v>0.85155241057142905</v>
      </c>
      <c r="I60" s="9">
        <f t="shared" si="43"/>
        <v>274.00155241057138</v>
      </c>
      <c r="J60" s="9">
        <f t="shared" si="44"/>
        <v>1.9467916386205788E-2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0.29289228337159395</v>
      </c>
      <c r="P60" s="9">
        <f t="shared" si="47"/>
        <v>5.7020024828430826E-3</v>
      </c>
      <c r="Q60" s="12">
        <f t="shared" si="48"/>
        <v>1.0833804717401857E-3</v>
      </c>
      <c r="R60" s="9">
        <f t="shared" si="49"/>
        <v>1.8955666666666669E-2</v>
      </c>
      <c r="S60" s="13">
        <f t="shared" si="50"/>
        <v>5.7153382721447529E-2</v>
      </c>
      <c r="T60" s="2">
        <f t="shared" si="51"/>
        <v>0.01</v>
      </c>
      <c r="U60" s="14">
        <f t="shared" si="52"/>
        <v>5.7153382721447535E-4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1.2571533827214475E-2</v>
      </c>
      <c r="AR60" s="9">
        <f t="shared" si="56"/>
        <v>9.9766666666666666</v>
      </c>
      <c r="AS60" s="1">
        <f t="shared" si="57"/>
        <v>0.19</v>
      </c>
      <c r="AT60" s="1">
        <f t="shared" si="58"/>
        <v>9470.6666666666661</v>
      </c>
      <c r="AU60" s="1">
        <f t="shared" si="59"/>
        <v>1512107.5622242168</v>
      </c>
    </row>
    <row r="61" spans="1:48" x14ac:dyDescent="0.15">
      <c r="C61" s="7">
        <v>3</v>
      </c>
      <c r="D61" s="7">
        <f t="shared" si="60"/>
        <v>5.5928426619999998</v>
      </c>
      <c r="E61" s="10">
        <f t="shared" si="61"/>
        <v>0.85155241057142905</v>
      </c>
      <c r="F61" s="7" t="s">
        <v>83</v>
      </c>
      <c r="G61" s="1">
        <v>4</v>
      </c>
      <c r="H61" s="9">
        <f t="shared" si="42"/>
        <v>5.5928426619999998</v>
      </c>
      <c r="I61" s="9">
        <f t="shared" si="43"/>
        <v>278.74284266199999</v>
      </c>
      <c r="J61" s="9">
        <f t="shared" si="44"/>
        <v>3.5630823242819222E-2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0.38695694755541754</v>
      </c>
      <c r="P61" s="9">
        <f t="shared" si="47"/>
        <v>1.378759460092795E-2</v>
      </c>
      <c r="Q61" s="12">
        <f t="shared" si="48"/>
        <v>2.6196429741763105E-3</v>
      </c>
      <c r="R61" s="9">
        <f t="shared" si="49"/>
        <v>1.8955666666666669E-2</v>
      </c>
      <c r="S61" s="13">
        <f t="shared" si="50"/>
        <v>0.13819840896352772</v>
      </c>
      <c r="T61" s="2">
        <f t="shared" si="51"/>
        <v>0.01</v>
      </c>
      <c r="U61" s="14">
        <f t="shared" si="52"/>
        <v>1.3819840896352772E-3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1.3381984089635278E-2</v>
      </c>
      <c r="AR61" s="9">
        <f t="shared" si="56"/>
        <v>9.9766666666666666</v>
      </c>
      <c r="AS61" s="1">
        <f t="shared" si="57"/>
        <v>0.19</v>
      </c>
      <c r="AT61" s="1">
        <f t="shared" si="58"/>
        <v>9470.6666666666661</v>
      </c>
      <c r="AU61" s="1">
        <f t="shared" si="59"/>
        <v>1609588.7437137973</v>
      </c>
    </row>
    <row r="62" spans="1:48" x14ac:dyDescent="0.15">
      <c r="C62" s="7">
        <v>4</v>
      </c>
      <c r="D62" s="7">
        <f t="shared" si="60"/>
        <v>9.8807991993666704</v>
      </c>
      <c r="E62" s="10">
        <f t="shared" si="61"/>
        <v>5.5928426619999998</v>
      </c>
      <c r="F62" s="7" t="s">
        <v>83</v>
      </c>
      <c r="G62" s="1">
        <v>5</v>
      </c>
      <c r="H62" s="9">
        <f t="shared" si="42"/>
        <v>9.8807991993666704</v>
      </c>
      <c r="I62" s="9">
        <f t="shared" si="43"/>
        <v>283.03079919936664</v>
      </c>
      <c r="J62" s="9">
        <f t="shared" si="44"/>
        <v>6.0486603267345444E-2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0.35451088530676517</v>
      </c>
      <c r="O62" s="9">
        <f t="shared" si="62"/>
        <v>0.11842513431439111</v>
      </c>
      <c r="P62" s="9">
        <f t="shared" si="47"/>
        <v>7.1631341161566726E-3</v>
      </c>
      <c r="Q62" s="12">
        <f t="shared" si="48"/>
        <v>1.3609954820697678E-3</v>
      </c>
      <c r="R62" s="9">
        <f t="shared" si="49"/>
        <v>1.8955666666666669E-2</v>
      </c>
      <c r="S62" s="13">
        <f t="shared" si="50"/>
        <v>7.1798871862579397E-2</v>
      </c>
      <c r="T62" s="2">
        <f t="shared" si="51"/>
        <v>0.01</v>
      </c>
      <c r="U62" s="14">
        <f t="shared" si="52"/>
        <v>7.1798871862579399E-4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1.2717988718625794E-2</v>
      </c>
      <c r="AR62" s="9">
        <f t="shared" si="56"/>
        <v>9.9766666666666666</v>
      </c>
      <c r="AS62" s="1">
        <f t="shared" si="57"/>
        <v>0.19</v>
      </c>
      <c r="AT62" s="1">
        <f t="shared" si="58"/>
        <v>9470.6666666666661</v>
      </c>
      <c r="AU62" s="1">
        <f t="shared" si="59"/>
        <v>1529723.1970283312</v>
      </c>
    </row>
    <row r="63" spans="1:48" x14ac:dyDescent="0.15">
      <c r="C63" s="7">
        <v>5</v>
      </c>
      <c r="D63" s="7">
        <f t="shared" si="60"/>
        <v>14.864785186129</v>
      </c>
      <c r="E63" s="10">
        <f t="shared" si="61"/>
        <v>9.8807991993666704</v>
      </c>
      <c r="F63" s="7" t="s">
        <v>85</v>
      </c>
      <c r="G63" s="1">
        <v>6</v>
      </c>
      <c r="H63" s="9">
        <f t="shared" si="42"/>
        <v>14.864785186129</v>
      </c>
      <c r="I63" s="9">
        <f t="shared" si="43"/>
        <v>288.01478518612896</v>
      </c>
      <c r="J63" s="9">
        <f t="shared" si="44"/>
        <v>0.10969822277128582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0.2110286668649011</v>
      </c>
      <c r="P63" s="9">
        <f t="shared" si="47"/>
        <v>2.3149469708873383E-2</v>
      </c>
      <c r="Q63" s="12">
        <f t="shared" si="48"/>
        <v>4.3983992446859424E-3</v>
      </c>
      <c r="R63" s="9">
        <f t="shared" si="49"/>
        <v>1.8955666666666669E-2</v>
      </c>
      <c r="S63" s="13">
        <f t="shared" si="50"/>
        <v>0.23203611468967636</v>
      </c>
      <c r="T63" s="2">
        <f t="shared" si="51"/>
        <v>0.01</v>
      </c>
      <c r="U63" s="14">
        <f t="shared" si="52"/>
        <v>2.3203611468967638E-3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1.4320361146896764E-2</v>
      </c>
      <c r="AR63" s="9">
        <f t="shared" si="56"/>
        <v>9.9766666666666666</v>
      </c>
      <c r="AS63" s="1">
        <f t="shared" si="57"/>
        <v>0.19</v>
      </c>
      <c r="AT63" s="1">
        <f t="shared" si="58"/>
        <v>9470.6666666666661</v>
      </c>
      <c r="AU63" s="1">
        <f t="shared" si="59"/>
        <v>1722456.9954327045</v>
      </c>
    </row>
    <row r="64" spans="1:48" x14ac:dyDescent="0.15">
      <c r="C64" s="7">
        <v>6</v>
      </c>
      <c r="D64" s="7">
        <f t="shared" si="60"/>
        <v>18.4990342046667</v>
      </c>
      <c r="E64" s="10">
        <f t="shared" si="61"/>
        <v>14.864785186129</v>
      </c>
      <c r="F64" s="7" t="s">
        <v>83</v>
      </c>
      <c r="G64" s="1">
        <v>7</v>
      </c>
      <c r="H64" s="9">
        <f t="shared" si="42"/>
        <v>18.4990342046667</v>
      </c>
      <c r="I64" s="9">
        <f t="shared" si="43"/>
        <v>291.64903420466669</v>
      </c>
      <c r="J64" s="9">
        <f t="shared" si="44"/>
        <v>0.16716776967519797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0.28764586382269436</v>
      </c>
      <c r="P64" s="9">
        <f t="shared" si="47"/>
        <v>4.8085117511535533E-2</v>
      </c>
      <c r="Q64" s="12">
        <f t="shared" si="48"/>
        <v>9.1361723271917508E-3</v>
      </c>
      <c r="R64" s="9">
        <f t="shared" si="49"/>
        <v>1.8955666666666669E-2</v>
      </c>
      <c r="S64" s="13">
        <f t="shared" si="50"/>
        <v>0.48197578528101093</v>
      </c>
      <c r="T64" s="2">
        <f t="shared" si="51"/>
        <v>0.01</v>
      </c>
      <c r="U64" s="14">
        <f t="shared" si="52"/>
        <v>4.819757852810109E-3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2.4919757852810108E-2</v>
      </c>
      <c r="AR64" s="9">
        <f t="shared" si="56"/>
        <v>9.9766666666666666</v>
      </c>
      <c r="AS64" s="1">
        <f t="shared" si="57"/>
        <v>0.19</v>
      </c>
      <c r="AT64" s="1">
        <f t="shared" si="58"/>
        <v>9470.6666666666661</v>
      </c>
      <c r="AU64" s="1">
        <f t="shared" si="59"/>
        <v>2997355.3598097172</v>
      </c>
    </row>
    <row r="65" spans="1:48" x14ac:dyDescent="0.15">
      <c r="C65" s="7">
        <v>7</v>
      </c>
      <c r="D65" s="7">
        <f t="shared" si="60"/>
        <v>21.913600565806401</v>
      </c>
      <c r="E65" s="10">
        <f t="shared" si="61"/>
        <v>18.4990342046667</v>
      </c>
      <c r="F65" s="7" t="s">
        <v>83</v>
      </c>
      <c r="G65" s="1">
        <v>8</v>
      </c>
      <c r="H65" s="9">
        <f t="shared" si="42"/>
        <v>21.913600565806401</v>
      </c>
      <c r="I65" s="9">
        <f t="shared" si="43"/>
        <v>295.06360056580638</v>
      </c>
      <c r="J65" s="9">
        <f t="shared" si="44"/>
        <v>0.24600276599272153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0.33932741297782548</v>
      </c>
      <c r="P65" s="9">
        <f t="shared" si="47"/>
        <v>8.3475482169699577E-2</v>
      </c>
      <c r="Q65" s="12">
        <f t="shared" si="48"/>
        <v>1.586034161224292E-2</v>
      </c>
      <c r="R65" s="9">
        <f t="shared" si="49"/>
        <v>1.8955666666666669E-2</v>
      </c>
      <c r="S65" s="13">
        <f t="shared" si="50"/>
        <v>0.83670713835315302</v>
      </c>
      <c r="T65" s="2">
        <f t="shared" si="51"/>
        <v>0.01</v>
      </c>
      <c r="U65" s="14">
        <f t="shared" si="52"/>
        <v>8.3670713835315297E-3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2.8467071383531529E-2</v>
      </c>
      <c r="AR65" s="9">
        <f t="shared" si="56"/>
        <v>9.9766666666666666</v>
      </c>
      <c r="AS65" s="1">
        <f t="shared" si="57"/>
        <v>0.19</v>
      </c>
      <c r="AT65" s="1">
        <f t="shared" si="58"/>
        <v>9470.6666666666661</v>
      </c>
      <c r="AU65" s="1">
        <f t="shared" si="59"/>
        <v>3424027.2113997354</v>
      </c>
    </row>
    <row r="66" spans="1:48" x14ac:dyDescent="0.15">
      <c r="C66" s="7">
        <v>8</v>
      </c>
      <c r="D66" s="7">
        <f t="shared" si="60"/>
        <v>20.617208890322601</v>
      </c>
      <c r="E66" s="10">
        <f t="shared" si="61"/>
        <v>21.913600565806401</v>
      </c>
      <c r="F66" s="7" t="s">
        <v>83</v>
      </c>
      <c r="G66" s="1">
        <v>9</v>
      </c>
      <c r="H66" s="9">
        <f t="shared" si="42"/>
        <v>20.617208890322601</v>
      </c>
      <c r="I66" s="9">
        <f t="shared" si="43"/>
        <v>293.76720889032259</v>
      </c>
      <c r="J66" s="9">
        <f t="shared" si="44"/>
        <v>0.21266512606149787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0.35561859747479257</v>
      </c>
      <c r="P66" s="9">
        <f t="shared" si="47"/>
        <v>7.5627673861789826E-2</v>
      </c>
      <c r="Q66" s="12">
        <f t="shared" si="48"/>
        <v>1.4369258033740067E-2</v>
      </c>
      <c r="R66" s="9">
        <f t="shared" si="49"/>
        <v>1.8955666666666669E-2</v>
      </c>
      <c r="S66" s="13">
        <f t="shared" si="50"/>
        <v>0.75804551147801358</v>
      </c>
      <c r="T66" s="2">
        <f t="shared" si="51"/>
        <v>0.01</v>
      </c>
      <c r="U66" s="14">
        <f t="shared" si="52"/>
        <v>7.5804551147801357E-3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2.7680455114780136E-2</v>
      </c>
      <c r="AR66" s="9">
        <f t="shared" si="56"/>
        <v>9.9766666666666666</v>
      </c>
      <c r="AS66" s="1">
        <f t="shared" si="57"/>
        <v>0.19</v>
      </c>
      <c r="AT66" s="1">
        <f t="shared" si="58"/>
        <v>9470.6666666666661</v>
      </c>
      <c r="AU66" s="1">
        <f t="shared" si="59"/>
        <v>3329412.7892539906</v>
      </c>
    </row>
    <row r="67" spans="1:48" x14ac:dyDescent="0.15">
      <c r="C67" s="7">
        <v>9</v>
      </c>
      <c r="D67" s="7">
        <f t="shared" si="60"/>
        <v>14.7885757860667</v>
      </c>
      <c r="E67" s="10">
        <f t="shared" si="61"/>
        <v>20.617208890322601</v>
      </c>
      <c r="F67" s="7" t="s">
        <v>83</v>
      </c>
      <c r="G67" s="1">
        <v>10</v>
      </c>
      <c r="H67" s="9">
        <f t="shared" si="42"/>
        <v>14.7885757860667</v>
      </c>
      <c r="I67" s="9">
        <f t="shared" si="43"/>
        <v>287.93857578606668</v>
      </c>
      <c r="J67" s="9">
        <f t="shared" si="44"/>
        <v>0.10872105811087278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0.37975759027966943</v>
      </c>
      <c r="P67" s="9">
        <f t="shared" si="47"/>
        <v>4.1287647040840952E-2</v>
      </c>
      <c r="Q67" s="12">
        <f t="shared" si="48"/>
        <v>7.8446529377597819E-3</v>
      </c>
      <c r="R67" s="9">
        <f t="shared" si="49"/>
        <v>1.8955666666666669E-2</v>
      </c>
      <c r="S67" s="13">
        <f t="shared" si="50"/>
        <v>0.41384210197969545</v>
      </c>
      <c r="T67" s="2">
        <f t="shared" si="51"/>
        <v>0.01</v>
      </c>
      <c r="U67" s="14">
        <f t="shared" si="52"/>
        <v>4.1384210197969546E-3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2.4238421019796955E-2</v>
      </c>
      <c r="AR67" s="9">
        <f t="shared" si="56"/>
        <v>9.9766666666666666</v>
      </c>
      <c r="AS67" s="1">
        <f t="shared" si="57"/>
        <v>0.19</v>
      </c>
      <c r="AT67" s="1">
        <f t="shared" si="58"/>
        <v>9470.6666666666661</v>
      </c>
      <c r="AU67" s="1">
        <f t="shared" si="59"/>
        <v>2915403.9772830424</v>
      </c>
    </row>
    <row r="68" spans="1:48" x14ac:dyDescent="0.15">
      <c r="C68" s="7">
        <v>10</v>
      </c>
      <c r="D68" s="7">
        <f t="shared" si="60"/>
        <v>9.57054128909677</v>
      </c>
      <c r="E68" s="10">
        <f t="shared" si="61"/>
        <v>14.7885757860667</v>
      </c>
      <c r="F68" s="7" t="s">
        <v>83</v>
      </c>
      <c r="G68" s="1">
        <v>11</v>
      </c>
      <c r="H68" s="9">
        <f t="shared" si="42"/>
        <v>9.57054128909677</v>
      </c>
      <c r="I68" s="9">
        <f t="shared" si="43"/>
        <v>282.72054128909673</v>
      </c>
      <c r="J68" s="9">
        <f t="shared" si="44"/>
        <v>5.8245640363820482E-2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0.32154644607688709</v>
      </c>
      <c r="O68" s="9">
        <f t="shared" si="62"/>
        <v>0.11669016382860808</v>
      </c>
      <c r="P68" s="9">
        <f t="shared" si="47"/>
        <v>6.7966933163563998E-3</v>
      </c>
      <c r="Q68" s="12">
        <f t="shared" si="48"/>
        <v>1.291371730107716E-3</v>
      </c>
      <c r="R68" s="9">
        <f t="shared" si="49"/>
        <v>1.8955666666666669E-2</v>
      </c>
      <c r="S68" s="13">
        <f t="shared" si="50"/>
        <v>6.8125893581921809E-2</v>
      </c>
      <c r="T68" s="2">
        <f t="shared" si="51"/>
        <v>0.01</v>
      </c>
      <c r="U68" s="14">
        <f t="shared" si="52"/>
        <v>6.8125893581921814E-4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1.2681258935819218E-2</v>
      </c>
      <c r="AR68" s="9">
        <f t="shared" si="56"/>
        <v>9.9766666666666666</v>
      </c>
      <c r="AS68" s="1">
        <f t="shared" si="57"/>
        <v>0.19</v>
      </c>
      <c r="AT68" s="1">
        <f t="shared" si="58"/>
        <v>9470.6666666666661</v>
      </c>
      <c r="AU68" s="1">
        <f t="shared" si="59"/>
        <v>1525305.3286039988</v>
      </c>
    </row>
    <row r="69" spans="1:48" x14ac:dyDescent="0.15">
      <c r="C69" s="7">
        <v>11</v>
      </c>
      <c r="D69" s="7">
        <f t="shared" si="60"/>
        <v>6.0316671628333296</v>
      </c>
      <c r="E69" s="10">
        <f t="shared" si="61"/>
        <v>9.57054128909677</v>
      </c>
      <c r="F69" s="7" t="s">
        <v>85</v>
      </c>
      <c r="G69" s="1">
        <v>12</v>
      </c>
      <c r="H69" s="9">
        <f t="shared" si="42"/>
        <v>6.0316671628333296</v>
      </c>
      <c r="I69" s="9">
        <f t="shared" si="43"/>
        <v>279.18166716283332</v>
      </c>
      <c r="J69" s="9">
        <f t="shared" si="44"/>
        <v>3.7641855329017759E-2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0.20966013717891835</v>
      </c>
      <c r="P69" s="9">
        <f t="shared" si="47"/>
        <v>7.8919965519508618E-3</v>
      </c>
      <c r="Q69" s="12">
        <f t="shared" si="48"/>
        <v>1.4994793448706637E-3</v>
      </c>
      <c r="R69" s="9">
        <f t="shared" si="49"/>
        <v>1.8955666666666669E-2</v>
      </c>
      <c r="S69" s="13">
        <f t="shared" si="50"/>
        <v>7.9104542786009285E-2</v>
      </c>
      <c r="T69" s="2">
        <f t="shared" si="51"/>
        <v>0.01</v>
      </c>
      <c r="U69" s="14">
        <f t="shared" si="52"/>
        <v>7.9104542786009283E-4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1.2791045427860094E-2</v>
      </c>
      <c r="AR69" s="9">
        <f t="shared" si="56"/>
        <v>9.9766666666666666</v>
      </c>
      <c r="AS69" s="1">
        <f t="shared" si="57"/>
        <v>0.19</v>
      </c>
      <c r="AT69" s="1">
        <f t="shared" si="58"/>
        <v>9470.6666666666661</v>
      </c>
      <c r="AU69" s="1">
        <f t="shared" si="59"/>
        <v>1538510.4782004391</v>
      </c>
      <c r="AV69" s="1">
        <f>SUM(AU58:AU69)</f>
        <v>25067870.722459741</v>
      </c>
    </row>
    <row r="70" spans="1:48" x14ac:dyDescent="0.15">
      <c r="C70" s="7">
        <v>12</v>
      </c>
      <c r="D70" s="7">
        <f t="shared" si="60"/>
        <v>2.1904855132258101</v>
      </c>
      <c r="E70" s="10">
        <f t="shared" si="61"/>
        <v>6.0316671628333296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1.96120200870968</v>
      </c>
      <c r="E73" s="7"/>
      <c r="F73" s="7"/>
      <c r="G73" s="1">
        <v>1</v>
      </c>
      <c r="H73" s="9">
        <f t="shared" ref="H73:H84" si="63">E74</f>
        <v>1.96120200870968</v>
      </c>
      <c r="I73" s="9">
        <f t="shared" ref="I73:I84" si="64">H73+273.15</f>
        <v>275.11120200870965</v>
      </c>
      <c r="J73" s="9">
        <f t="shared" ref="J73:J84" si="65">EXP(($C$15*(I73-$C$13))/($C$16*I73*$C$13))</f>
        <v>2.2468152492207984E-2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2.4602626978967746E-3</v>
      </c>
      <c r="Q73" s="12">
        <f t="shared" ref="Q73:Q84" si="69">P73*$B$75</f>
        <v>4.4284728562141943E-4</v>
      </c>
      <c r="R73" s="9">
        <f t="shared" ref="R73:R84" si="70">L73*$B$75</f>
        <v>1.9710000000000002E-2</v>
      </c>
      <c r="S73" s="13">
        <f t="shared" ref="S73:S84" si="71">Q73/R73</f>
        <v>2.2468152492207984E-2</v>
      </c>
      <c r="T73" s="2">
        <f t="shared" ref="T73:T84" si="72">$B$74/100</f>
        <v>0.01</v>
      </c>
      <c r="U73" s="14">
        <f t="shared" ref="U73:U84" si="73">S73*T73</f>
        <v>2.2468152492207986E-4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1.2824681524922081E-2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1856.9166666666667</v>
      </c>
      <c r="AU73" s="1">
        <f t="shared" ref="AU73:AU84" si="80">AT73*10000*AS73*0.67*AR73*AQ73</f>
        <v>314485.35814157204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1.47982386332258</v>
      </c>
      <c r="E74" s="10">
        <f t="shared" ref="E74:E85" si="82">D73</f>
        <v>1.96120200870968</v>
      </c>
      <c r="F74" s="7" t="s">
        <v>83</v>
      </c>
      <c r="G74" s="1">
        <v>2</v>
      </c>
      <c r="H74" s="9">
        <f t="shared" si="63"/>
        <v>1.47982386332258</v>
      </c>
      <c r="I74" s="9">
        <f t="shared" si="64"/>
        <v>274.62982386332254</v>
      </c>
      <c r="J74" s="9">
        <f t="shared" si="65"/>
        <v>2.1116664650922882E-2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0.21653973730210324</v>
      </c>
      <c r="P74" s="9">
        <f t="shared" si="68"/>
        <v>4.5725970162074506E-3</v>
      </c>
      <c r="Q74" s="12">
        <f t="shared" si="69"/>
        <v>8.230674629173411E-4</v>
      </c>
      <c r="R74" s="9">
        <f t="shared" si="70"/>
        <v>1.9710000000000002E-2</v>
      </c>
      <c r="S74" s="13">
        <f t="shared" si="71"/>
        <v>4.1758876860342013E-2</v>
      </c>
      <c r="T74" s="2">
        <f t="shared" si="72"/>
        <v>0.01</v>
      </c>
      <c r="U74" s="14">
        <f t="shared" si="73"/>
        <v>4.1758876860342015E-4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1.3017588768603421E-2</v>
      </c>
      <c r="AR74" s="9">
        <f t="shared" si="77"/>
        <v>10.950000000000001</v>
      </c>
      <c r="AS74" s="1">
        <f t="shared" si="78"/>
        <v>0.18</v>
      </c>
      <c r="AT74" s="1">
        <f t="shared" si="79"/>
        <v>1856.9166666666667</v>
      </c>
      <c r="AU74" s="1">
        <f t="shared" si="80"/>
        <v>319215.80727587116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0.85155241057142905</v>
      </c>
      <c r="E75" s="10">
        <f t="shared" si="82"/>
        <v>1.47982386332258</v>
      </c>
      <c r="F75" s="7" t="s">
        <v>83</v>
      </c>
      <c r="G75" s="1">
        <v>3</v>
      </c>
      <c r="H75" s="9">
        <f t="shared" si="63"/>
        <v>0.85155241057142905</v>
      </c>
      <c r="I75" s="9">
        <f t="shared" si="64"/>
        <v>274.00155241057138</v>
      </c>
      <c r="J75" s="9">
        <f t="shared" si="65"/>
        <v>1.9467916386205788E-2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0.32146714028589579</v>
      </c>
      <c r="P75" s="9">
        <f t="shared" si="68"/>
        <v>6.2582954079985053E-3</v>
      </c>
      <c r="Q75" s="12">
        <f t="shared" si="69"/>
        <v>1.126493173439731E-3</v>
      </c>
      <c r="R75" s="9">
        <f t="shared" si="70"/>
        <v>1.9710000000000002E-2</v>
      </c>
      <c r="S75" s="13">
        <f t="shared" si="71"/>
        <v>5.7153382721447536E-2</v>
      </c>
      <c r="T75" s="2">
        <f t="shared" si="72"/>
        <v>0.01</v>
      </c>
      <c r="U75" s="14">
        <f t="shared" si="73"/>
        <v>5.7153382721447535E-4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1.3171533827214475E-2</v>
      </c>
      <c r="AR75" s="9">
        <f t="shared" si="77"/>
        <v>10.950000000000001</v>
      </c>
      <c r="AS75" s="1">
        <f t="shared" si="78"/>
        <v>0.18</v>
      </c>
      <c r="AT75" s="1">
        <f t="shared" si="79"/>
        <v>1856.9166666666667</v>
      </c>
      <c r="AU75" s="1">
        <f t="shared" si="80"/>
        <v>322990.83021093131</v>
      </c>
    </row>
    <row r="76" spans="1:48" x14ac:dyDescent="0.15">
      <c r="C76" s="7">
        <v>3</v>
      </c>
      <c r="D76" s="7">
        <f t="shared" si="81"/>
        <v>5.5928426619999998</v>
      </c>
      <c r="E76" s="10">
        <f t="shared" si="82"/>
        <v>0.85155241057142905</v>
      </c>
      <c r="F76" s="7" t="s">
        <v>83</v>
      </c>
      <c r="G76" s="1">
        <v>4</v>
      </c>
      <c r="H76" s="9">
        <f t="shared" si="63"/>
        <v>5.5928426619999998</v>
      </c>
      <c r="I76" s="9">
        <f t="shared" si="64"/>
        <v>278.74284266199999</v>
      </c>
      <c r="J76" s="9">
        <f t="shared" si="65"/>
        <v>3.5630823242819222E-2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0.42470884487789728</v>
      </c>
      <c r="P76" s="9">
        <f t="shared" si="68"/>
        <v>1.5132725781506286E-2</v>
      </c>
      <c r="Q76" s="12">
        <f t="shared" si="69"/>
        <v>2.7238906406711312E-3</v>
      </c>
      <c r="R76" s="9">
        <f t="shared" si="70"/>
        <v>1.9710000000000002E-2</v>
      </c>
      <c r="S76" s="13">
        <f t="shared" si="71"/>
        <v>0.1381984089635277</v>
      </c>
      <c r="T76" s="2">
        <f t="shared" si="72"/>
        <v>0.01</v>
      </c>
      <c r="U76" s="14">
        <f t="shared" si="73"/>
        <v>1.381984089635277E-3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1.3981984089635278E-2</v>
      </c>
      <c r="AR76" s="9">
        <f t="shared" si="77"/>
        <v>10.950000000000001</v>
      </c>
      <c r="AS76" s="1">
        <f t="shared" si="78"/>
        <v>0.18</v>
      </c>
      <c r="AT76" s="1">
        <f t="shared" si="79"/>
        <v>1856.9166666666667</v>
      </c>
      <c r="AU76" s="1">
        <f t="shared" si="80"/>
        <v>342864.59787822515</v>
      </c>
    </row>
    <row r="77" spans="1:48" x14ac:dyDescent="0.15">
      <c r="C77" s="7">
        <v>4</v>
      </c>
      <c r="D77" s="7">
        <f t="shared" si="81"/>
        <v>9.8807991993666704</v>
      </c>
      <c r="E77" s="10">
        <f t="shared" si="82"/>
        <v>5.5928426619999998</v>
      </c>
      <c r="F77" s="7" t="s">
        <v>83</v>
      </c>
      <c r="G77" s="1">
        <v>5</v>
      </c>
      <c r="H77" s="9">
        <f t="shared" si="63"/>
        <v>9.8807991993666704</v>
      </c>
      <c r="I77" s="9">
        <f t="shared" si="64"/>
        <v>283.03079919936664</v>
      </c>
      <c r="J77" s="9">
        <f t="shared" si="65"/>
        <v>6.0486603267345444E-2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0.38909731314157148</v>
      </c>
      <c r="O77" s="9">
        <f t="shared" si="83"/>
        <v>0.12997880595481959</v>
      </c>
      <c r="P77" s="9">
        <f t="shared" si="68"/>
        <v>7.8619764689524495E-3</v>
      </c>
      <c r="Q77" s="12">
        <f t="shared" si="69"/>
        <v>1.4151557644114408E-3</v>
      </c>
      <c r="R77" s="9">
        <f t="shared" si="70"/>
        <v>1.9710000000000002E-2</v>
      </c>
      <c r="S77" s="13">
        <f t="shared" si="71"/>
        <v>7.1798871862579439E-2</v>
      </c>
      <c r="T77" s="2">
        <f t="shared" si="72"/>
        <v>0.01</v>
      </c>
      <c r="U77" s="14">
        <f t="shared" si="73"/>
        <v>7.1798871862579442E-4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1.3317988718625794E-2</v>
      </c>
      <c r="AR77" s="9">
        <f t="shared" si="77"/>
        <v>10.950000000000001</v>
      </c>
      <c r="AS77" s="1">
        <f t="shared" si="78"/>
        <v>0.18</v>
      </c>
      <c r="AT77" s="1">
        <f t="shared" si="79"/>
        <v>1856.9166666666667</v>
      </c>
      <c r="AU77" s="1">
        <f t="shared" si="80"/>
        <v>326582.18013159558</v>
      </c>
    </row>
    <row r="78" spans="1:48" x14ac:dyDescent="0.15">
      <c r="C78" s="7">
        <v>5</v>
      </c>
      <c r="D78" s="7">
        <f t="shared" si="81"/>
        <v>14.864785186129</v>
      </c>
      <c r="E78" s="10">
        <f t="shared" si="82"/>
        <v>9.8807991993666704</v>
      </c>
      <c r="F78" s="7" t="s">
        <v>85</v>
      </c>
      <c r="G78" s="1">
        <v>6</v>
      </c>
      <c r="H78" s="9">
        <f t="shared" si="63"/>
        <v>14.864785186129</v>
      </c>
      <c r="I78" s="9">
        <f t="shared" si="64"/>
        <v>288.01478518612896</v>
      </c>
      <c r="J78" s="9">
        <f t="shared" si="65"/>
        <v>0.10969822277128582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0.23161682948586715</v>
      </c>
      <c r="P78" s="9">
        <f t="shared" si="68"/>
        <v>2.5407954558519578E-2</v>
      </c>
      <c r="Q78" s="12">
        <f t="shared" si="69"/>
        <v>4.5734318205335241E-3</v>
      </c>
      <c r="R78" s="9">
        <f t="shared" si="70"/>
        <v>1.9710000000000002E-2</v>
      </c>
      <c r="S78" s="13">
        <f t="shared" si="71"/>
        <v>0.2320361146896765</v>
      </c>
      <c r="T78" s="2">
        <f t="shared" si="72"/>
        <v>0.01</v>
      </c>
      <c r="U78" s="14">
        <f t="shared" si="73"/>
        <v>2.3203611468967651E-3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1.4920361146896766E-2</v>
      </c>
      <c r="AR78" s="9">
        <f t="shared" si="77"/>
        <v>10.950000000000001</v>
      </c>
      <c r="AS78" s="1">
        <f t="shared" si="78"/>
        <v>0.18</v>
      </c>
      <c r="AT78" s="1">
        <f t="shared" si="79"/>
        <v>1856.9166666666667</v>
      </c>
      <c r="AU78" s="1">
        <f t="shared" si="80"/>
        <v>365875.37162346294</v>
      </c>
    </row>
    <row r="79" spans="1:48" x14ac:dyDescent="0.15">
      <c r="C79" s="7">
        <v>6</v>
      </c>
      <c r="D79" s="7">
        <f t="shared" si="81"/>
        <v>18.4990342046667</v>
      </c>
      <c r="E79" s="10">
        <f t="shared" si="82"/>
        <v>14.864785186129</v>
      </c>
      <c r="F79" s="7" t="s">
        <v>83</v>
      </c>
      <c r="G79" s="1">
        <v>7</v>
      </c>
      <c r="H79" s="9">
        <f t="shared" si="63"/>
        <v>18.4990342046667</v>
      </c>
      <c r="I79" s="9">
        <f t="shared" si="64"/>
        <v>291.64903420466669</v>
      </c>
      <c r="J79" s="9">
        <f t="shared" si="65"/>
        <v>0.16716776967519797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0.31570887492734762</v>
      </c>
      <c r="P79" s="9">
        <f t="shared" si="68"/>
        <v>5.277634848827073E-2</v>
      </c>
      <c r="Q79" s="12">
        <f t="shared" si="69"/>
        <v>9.4997427278887304E-3</v>
      </c>
      <c r="R79" s="9">
        <f t="shared" si="70"/>
        <v>1.9710000000000002E-2</v>
      </c>
      <c r="S79" s="13">
        <f t="shared" si="71"/>
        <v>0.48197578528101115</v>
      </c>
      <c r="T79" s="2">
        <f t="shared" si="72"/>
        <v>0.01</v>
      </c>
      <c r="U79" s="14">
        <f t="shared" si="73"/>
        <v>4.8197578528101116E-3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2.6419757852810113E-2</v>
      </c>
      <c r="AR79" s="9">
        <f t="shared" si="77"/>
        <v>10.950000000000001</v>
      </c>
      <c r="AS79" s="1">
        <f t="shared" si="78"/>
        <v>0.18</v>
      </c>
      <c r="AT79" s="1">
        <f t="shared" si="79"/>
        <v>1856.9166666666667</v>
      </c>
      <c r="AU79" s="1">
        <f t="shared" si="80"/>
        <v>647862.24860309577</v>
      </c>
    </row>
    <row r="80" spans="1:48" x14ac:dyDescent="0.15">
      <c r="C80" s="7">
        <v>7</v>
      </c>
      <c r="D80" s="7">
        <f t="shared" si="81"/>
        <v>21.913600565806401</v>
      </c>
      <c r="E80" s="10">
        <f t="shared" si="82"/>
        <v>18.4990342046667</v>
      </c>
      <c r="F80" s="7" t="s">
        <v>83</v>
      </c>
      <c r="G80" s="1">
        <v>8</v>
      </c>
      <c r="H80" s="9">
        <f t="shared" si="63"/>
        <v>21.913600565806401</v>
      </c>
      <c r="I80" s="9">
        <f t="shared" si="64"/>
        <v>295.06360056580638</v>
      </c>
      <c r="J80" s="9">
        <f t="shared" si="65"/>
        <v>0.24600276599272153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0.37243252643907687</v>
      </c>
      <c r="P80" s="9">
        <f t="shared" si="68"/>
        <v>9.1619431649670305E-2</v>
      </c>
      <c r="Q80" s="12">
        <f t="shared" si="69"/>
        <v>1.6491497696940655E-2</v>
      </c>
      <c r="R80" s="9">
        <f t="shared" si="70"/>
        <v>1.9710000000000002E-2</v>
      </c>
      <c r="S80" s="13">
        <f t="shared" si="71"/>
        <v>0.83670713835315347</v>
      </c>
      <c r="T80" s="2">
        <f t="shared" si="72"/>
        <v>0.01</v>
      </c>
      <c r="U80" s="14">
        <f t="shared" si="73"/>
        <v>8.3670713835315349E-3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2.9967071383531538E-2</v>
      </c>
      <c r="AR80" s="9">
        <f t="shared" si="77"/>
        <v>10.950000000000001</v>
      </c>
      <c r="AS80" s="1">
        <f t="shared" si="78"/>
        <v>0.18</v>
      </c>
      <c r="AT80" s="1">
        <f t="shared" si="79"/>
        <v>1856.9166666666667</v>
      </c>
      <c r="AU80" s="1">
        <f t="shared" si="80"/>
        <v>734849.06102268526</v>
      </c>
    </row>
    <row r="81" spans="1:48" x14ac:dyDescent="0.15">
      <c r="C81" s="7">
        <v>8</v>
      </c>
      <c r="D81" s="7">
        <f t="shared" si="81"/>
        <v>20.617208890322601</v>
      </c>
      <c r="E81" s="10">
        <f t="shared" si="82"/>
        <v>21.913600565806401</v>
      </c>
      <c r="F81" s="7" t="s">
        <v>83</v>
      </c>
      <c r="G81" s="1">
        <v>9</v>
      </c>
      <c r="H81" s="9">
        <f t="shared" si="63"/>
        <v>20.617208890322601</v>
      </c>
      <c r="I81" s="9">
        <f t="shared" si="64"/>
        <v>293.76720889032259</v>
      </c>
      <c r="J81" s="9">
        <f t="shared" si="65"/>
        <v>0.21266512606149787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0.39031309478940662</v>
      </c>
      <c r="P81" s="9">
        <f t="shared" si="68"/>
        <v>8.3005983506842532E-2</v>
      </c>
      <c r="Q81" s="12">
        <f t="shared" si="69"/>
        <v>1.4941077031231655E-2</v>
      </c>
      <c r="R81" s="9">
        <f t="shared" si="70"/>
        <v>1.9710000000000002E-2</v>
      </c>
      <c r="S81" s="13">
        <f t="shared" si="71"/>
        <v>0.75804551147801391</v>
      </c>
      <c r="T81" s="2">
        <f t="shared" si="72"/>
        <v>0.01</v>
      </c>
      <c r="U81" s="14">
        <f t="shared" si="73"/>
        <v>7.5804551147801392E-3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2.9180455114780141E-2</v>
      </c>
      <c r="AR81" s="9">
        <f t="shared" si="77"/>
        <v>10.950000000000001</v>
      </c>
      <c r="AS81" s="1">
        <f t="shared" si="78"/>
        <v>0.18</v>
      </c>
      <c r="AT81" s="1">
        <f t="shared" si="79"/>
        <v>1856.9166666666667</v>
      </c>
      <c r="AU81" s="1">
        <f t="shared" si="80"/>
        <v>715559.74779353873</v>
      </c>
    </row>
    <row r="82" spans="1:48" x14ac:dyDescent="0.15">
      <c r="C82" s="7">
        <v>9</v>
      </c>
      <c r="D82" s="7">
        <f t="shared" si="81"/>
        <v>14.7885757860667</v>
      </c>
      <c r="E82" s="10">
        <f t="shared" si="82"/>
        <v>20.617208890322601</v>
      </c>
      <c r="F82" s="7" t="s">
        <v>83</v>
      </c>
      <c r="G82" s="1">
        <v>10</v>
      </c>
      <c r="H82" s="9">
        <f t="shared" si="63"/>
        <v>14.7885757860667</v>
      </c>
      <c r="I82" s="9">
        <f t="shared" si="64"/>
        <v>287.93857578606668</v>
      </c>
      <c r="J82" s="9">
        <f t="shared" si="65"/>
        <v>0.10872105811087278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0.41680711128256409</v>
      </c>
      <c r="P82" s="9">
        <f t="shared" si="68"/>
        <v>4.5315710166776671E-2</v>
      </c>
      <c r="Q82" s="12">
        <f t="shared" si="69"/>
        <v>8.1568278300198013E-3</v>
      </c>
      <c r="R82" s="9">
        <f t="shared" si="70"/>
        <v>1.9710000000000002E-2</v>
      </c>
      <c r="S82" s="13">
        <f t="shared" si="71"/>
        <v>0.41384210197969562</v>
      </c>
      <c r="T82" s="2">
        <f t="shared" si="72"/>
        <v>0.01</v>
      </c>
      <c r="U82" s="14">
        <f t="shared" si="73"/>
        <v>4.1384210197969564E-3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2.5738421019796957E-2</v>
      </c>
      <c r="AR82" s="9">
        <f t="shared" si="77"/>
        <v>10.950000000000001</v>
      </c>
      <c r="AS82" s="1">
        <f t="shared" si="78"/>
        <v>0.18</v>
      </c>
      <c r="AT82" s="1">
        <f t="shared" si="79"/>
        <v>1856.9166666666667</v>
      </c>
      <c r="AU82" s="1">
        <f t="shared" si="80"/>
        <v>631154.58552945161</v>
      </c>
    </row>
    <row r="83" spans="1:48" x14ac:dyDescent="0.15">
      <c r="C83" s="7">
        <v>10</v>
      </c>
      <c r="D83" s="7">
        <f t="shared" si="81"/>
        <v>9.57054128909677</v>
      </c>
      <c r="E83" s="10">
        <f t="shared" si="82"/>
        <v>14.7885757860667</v>
      </c>
      <c r="F83" s="7" t="s">
        <v>83</v>
      </c>
      <c r="G83" s="1">
        <v>11</v>
      </c>
      <c r="H83" s="9">
        <f t="shared" si="63"/>
        <v>9.57054128909677</v>
      </c>
      <c r="I83" s="9">
        <f t="shared" si="64"/>
        <v>282.72054128909673</v>
      </c>
      <c r="J83" s="9">
        <f t="shared" si="65"/>
        <v>5.8245640363820482E-2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0.3529168310599981</v>
      </c>
      <c r="O83" s="9">
        <f t="shared" si="83"/>
        <v>0.12807457005578937</v>
      </c>
      <c r="P83" s="9">
        <f t="shared" si="68"/>
        <v>7.4597853472204391E-3</v>
      </c>
      <c r="Q83" s="12">
        <f t="shared" si="69"/>
        <v>1.342761362499679E-3</v>
      </c>
      <c r="R83" s="9">
        <f t="shared" si="70"/>
        <v>1.9710000000000002E-2</v>
      </c>
      <c r="S83" s="13">
        <f t="shared" si="71"/>
        <v>6.8125893581921809E-2</v>
      </c>
      <c r="T83" s="2">
        <f t="shared" si="72"/>
        <v>0.01</v>
      </c>
      <c r="U83" s="14">
        <f t="shared" si="73"/>
        <v>6.8125893581921814E-4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1.3281258935819218E-2</v>
      </c>
      <c r="AR83" s="9">
        <f t="shared" si="77"/>
        <v>10.950000000000001</v>
      </c>
      <c r="AS83" s="1">
        <f t="shared" si="78"/>
        <v>0.18</v>
      </c>
      <c r="AT83" s="1">
        <f t="shared" si="79"/>
        <v>1856.9166666666667</v>
      </c>
      <c r="AU83" s="1">
        <f t="shared" si="80"/>
        <v>325681.49664265738</v>
      </c>
    </row>
    <row r="84" spans="1:48" x14ac:dyDescent="0.15">
      <c r="C84" s="7">
        <v>11</v>
      </c>
      <c r="D84" s="7">
        <f t="shared" si="81"/>
        <v>6.0316671628333296</v>
      </c>
      <c r="E84" s="10">
        <f t="shared" si="82"/>
        <v>9.57054128909677</v>
      </c>
      <c r="F84" s="7" t="s">
        <v>85</v>
      </c>
      <c r="G84" s="1">
        <v>12</v>
      </c>
      <c r="H84" s="9">
        <f t="shared" si="63"/>
        <v>6.0316671628333296</v>
      </c>
      <c r="I84" s="9">
        <f t="shared" si="64"/>
        <v>279.18166716283332</v>
      </c>
      <c r="J84" s="9">
        <f t="shared" si="65"/>
        <v>3.7641855329017759E-2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0.23011478470856894</v>
      </c>
      <c r="P84" s="9">
        <f t="shared" si="68"/>
        <v>8.6619474350680195E-3</v>
      </c>
      <c r="Q84" s="12">
        <f t="shared" si="69"/>
        <v>1.5591505383122436E-3</v>
      </c>
      <c r="R84" s="9">
        <f t="shared" si="70"/>
        <v>1.9710000000000002E-2</v>
      </c>
      <c r="S84" s="13">
        <f t="shared" si="71"/>
        <v>7.9104542786009299E-2</v>
      </c>
      <c r="T84" s="2">
        <f t="shared" si="72"/>
        <v>0.01</v>
      </c>
      <c r="U84" s="14">
        <f t="shared" si="73"/>
        <v>7.9104542786009304E-4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1.3391045427860094E-2</v>
      </c>
      <c r="AR84" s="9">
        <f t="shared" si="77"/>
        <v>10.950000000000001</v>
      </c>
      <c r="AS84" s="1">
        <f t="shared" si="78"/>
        <v>0.18</v>
      </c>
      <c r="AT84" s="1">
        <f t="shared" si="79"/>
        <v>1856.9166666666667</v>
      </c>
      <c r="AU84" s="1">
        <f t="shared" si="80"/>
        <v>328373.66831190989</v>
      </c>
      <c r="AV84" s="1">
        <f>SUM(AU73:AU84)</f>
        <v>5375494.9531649966</v>
      </c>
    </row>
    <row r="85" spans="1:48" x14ac:dyDescent="0.15">
      <c r="C85" s="7">
        <v>12</v>
      </c>
      <c r="D85" s="7">
        <f t="shared" si="81"/>
        <v>2.1904855132258101</v>
      </c>
      <c r="E85" s="10">
        <f t="shared" si="82"/>
        <v>6.0316671628333296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1.96120200870968</v>
      </c>
      <c r="E89" s="7"/>
      <c r="F89" s="7"/>
      <c r="G89" s="1">
        <v>1</v>
      </c>
      <c r="H89" s="9">
        <f t="shared" ref="H89:H100" si="84">E90</f>
        <v>1.96120200870968</v>
      </c>
      <c r="I89" s="9">
        <f t="shared" ref="I89:I100" si="85">H89+273.15</f>
        <v>275.11120200870965</v>
      </c>
      <c r="J89" s="9">
        <f t="shared" ref="J89:J100" si="86">EXP(($C$15*(I89-$C$13))/($C$16*I89*$C$13))</f>
        <v>2.2468152492207984E-2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0.11919972771309871</v>
      </c>
      <c r="Q89" s="12">
        <f t="shared" ref="Q89:Q100" si="90">P89*$B$91</f>
        <v>5.3639877470894423E-2</v>
      </c>
      <c r="R89" s="9">
        <f t="shared" ref="R89:R100" si="91">L89*$B$91</f>
        <v>2.3873737500000001</v>
      </c>
      <c r="S89" s="13">
        <f t="shared" ref="S89:S100" si="92">Q89/R89</f>
        <v>2.2468152492207984E-2</v>
      </c>
      <c r="T89" s="2">
        <f t="shared" ref="T89:T100" si="93">$B$90/100</f>
        <v>0.51</v>
      </c>
      <c r="U89" s="14">
        <f t="shared" ref="U89:U100" si="94">S89*T89</f>
        <v>1.1458757771026073E-2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3.3791815467964358E-2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23443.25</v>
      </c>
      <c r="AN89" s="1">
        <f t="shared" ref="AN89:AN100" si="99">AM89*10000*AK89*AJ89</f>
        <v>82407562.458262205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1.47982386332258</v>
      </c>
      <c r="E90" s="10">
        <f t="shared" ref="E90:E101" si="101">D89</f>
        <v>1.96120200870968</v>
      </c>
      <c r="F90" s="7" t="s">
        <v>83</v>
      </c>
      <c r="G90" s="1">
        <v>2</v>
      </c>
      <c r="H90" s="9">
        <f t="shared" si="84"/>
        <v>1.47982386332258</v>
      </c>
      <c r="I90" s="9">
        <f t="shared" si="85"/>
        <v>274.62982386332254</v>
      </c>
      <c r="J90" s="9">
        <f t="shared" si="86"/>
        <v>2.1116664650922882E-2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10.491350272286901</v>
      </c>
      <c r="P90" s="9">
        <f t="shared" si="89"/>
        <v>0.22154232543525096</v>
      </c>
      <c r="Q90" s="12">
        <f t="shared" si="90"/>
        <v>9.9694046445862938E-2</v>
      </c>
      <c r="R90" s="9">
        <f t="shared" si="91"/>
        <v>2.3873737500000001</v>
      </c>
      <c r="S90" s="13">
        <f t="shared" si="92"/>
        <v>4.1758876860342013E-2</v>
      </c>
      <c r="T90" s="2">
        <f t="shared" si="93"/>
        <v>0.51</v>
      </c>
      <c r="U90" s="14">
        <f t="shared" si="94"/>
        <v>2.1297027198774427E-2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3.675805370043049E-2</v>
      </c>
      <c r="AK90" s="9">
        <f t="shared" si="96"/>
        <v>10.4025</v>
      </c>
      <c r="AL90" s="1">
        <f t="shared" si="97"/>
        <v>0.45</v>
      </c>
      <c r="AM90" s="17">
        <f t="shared" si="98"/>
        <v>23443.25</v>
      </c>
      <c r="AN90" s="1">
        <f t="shared" si="99"/>
        <v>89641280.416972488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0.85155241057142905</v>
      </c>
      <c r="E91" s="10">
        <f t="shared" si="101"/>
        <v>1.47982386332258</v>
      </c>
      <c r="F91" s="7" t="s">
        <v>83</v>
      </c>
      <c r="G91" s="1">
        <v>3</v>
      </c>
      <c r="H91" s="9">
        <f t="shared" si="84"/>
        <v>0.85155241057142905</v>
      </c>
      <c r="I91" s="9">
        <f t="shared" si="85"/>
        <v>274.00155241057138</v>
      </c>
      <c r="J91" s="9">
        <f t="shared" si="86"/>
        <v>1.9467916386205788E-2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15.57508294685165</v>
      </c>
      <c r="P91" s="9">
        <f t="shared" si="89"/>
        <v>0.30321441251752757</v>
      </c>
      <c r="Q91" s="12">
        <f t="shared" si="90"/>
        <v>0.13644648563288742</v>
      </c>
      <c r="R91" s="9">
        <f t="shared" si="91"/>
        <v>2.3873737500000001</v>
      </c>
      <c r="S91" s="13">
        <f t="shared" si="92"/>
        <v>5.7153382721447536E-2</v>
      </c>
      <c r="T91" s="2">
        <f t="shared" si="93"/>
        <v>0.51</v>
      </c>
      <c r="U91" s="14">
        <f t="shared" si="94"/>
        <v>2.9148225187938245E-2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3.912518989416338E-2</v>
      </c>
      <c r="AK91" s="9">
        <f t="shared" si="96"/>
        <v>10.4025</v>
      </c>
      <c r="AL91" s="1">
        <f t="shared" si="97"/>
        <v>0.45</v>
      </c>
      <c r="AM91" s="17">
        <f t="shared" si="98"/>
        <v>23443.25</v>
      </c>
      <c r="AN91" s="1">
        <f t="shared" si="99"/>
        <v>95413977.77077961</v>
      </c>
    </row>
    <row r="92" spans="1:48" x14ac:dyDescent="0.15">
      <c r="C92" s="7">
        <v>3</v>
      </c>
      <c r="D92" s="7">
        <f t="shared" si="100"/>
        <v>5.5928426619999998</v>
      </c>
      <c r="E92" s="10">
        <f t="shared" si="101"/>
        <v>0.85155241057142905</v>
      </c>
      <c r="F92" s="7" t="s">
        <v>83</v>
      </c>
      <c r="G92" s="1">
        <v>4</v>
      </c>
      <c r="H92" s="9">
        <f t="shared" si="84"/>
        <v>5.5928426619999998</v>
      </c>
      <c r="I92" s="9">
        <f t="shared" si="85"/>
        <v>278.74284266199999</v>
      </c>
      <c r="J92" s="9">
        <f t="shared" si="86"/>
        <v>3.5630823242819222E-2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20.577143534334123</v>
      </c>
      <c r="P92" s="9">
        <f t="shared" si="89"/>
        <v>0.73318056411397958</v>
      </c>
      <c r="Q92" s="12">
        <f t="shared" si="90"/>
        <v>0.3299312538512908</v>
      </c>
      <c r="R92" s="9">
        <f t="shared" si="91"/>
        <v>2.3873737500000001</v>
      </c>
      <c r="S92" s="13">
        <f t="shared" si="92"/>
        <v>0.13819840896352772</v>
      </c>
      <c r="T92" s="2">
        <f t="shared" si="93"/>
        <v>0.51</v>
      </c>
      <c r="U92" s="14">
        <f t="shared" si="94"/>
        <v>7.0481188571399137E-2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5.1587078354276839E-2</v>
      </c>
      <c r="AK92" s="9">
        <f t="shared" si="96"/>
        <v>10.4025</v>
      </c>
      <c r="AL92" s="1">
        <f t="shared" si="97"/>
        <v>0.45</v>
      </c>
      <c r="AM92" s="17">
        <f t="shared" si="98"/>
        <v>23443.25</v>
      </c>
      <c r="AN92" s="1">
        <f t="shared" si="99"/>
        <v>125804586.78077137</v>
      </c>
    </row>
    <row r="93" spans="1:48" x14ac:dyDescent="0.15">
      <c r="C93" s="7">
        <v>4</v>
      </c>
      <c r="D93" s="7">
        <f t="shared" si="100"/>
        <v>9.8807991993666704</v>
      </c>
      <c r="E93" s="10">
        <f t="shared" si="101"/>
        <v>5.5928426619999998</v>
      </c>
      <c r="F93" s="7" t="s">
        <v>83</v>
      </c>
      <c r="G93" s="1">
        <v>5</v>
      </c>
      <c r="H93" s="9">
        <f t="shared" si="84"/>
        <v>9.8807991993666704</v>
      </c>
      <c r="I93" s="9">
        <f t="shared" si="85"/>
        <v>283.03079919936664</v>
      </c>
      <c r="J93" s="9">
        <f t="shared" si="86"/>
        <v>6.0486603267345444E-2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18.851764821709136</v>
      </c>
      <c r="O93" s="9">
        <f t="shared" si="102"/>
        <v>6.2974731485110063</v>
      </c>
      <c r="P93" s="9">
        <f t="shared" si="89"/>
        <v>0.38091275992074602</v>
      </c>
      <c r="Q93" s="12">
        <f t="shared" si="90"/>
        <v>0.17141074196433573</v>
      </c>
      <c r="R93" s="9">
        <f t="shared" si="91"/>
        <v>2.3873737500000001</v>
      </c>
      <c r="S93" s="13">
        <f t="shared" si="92"/>
        <v>7.1798871862579425E-2</v>
      </c>
      <c r="T93" s="2">
        <f t="shared" si="93"/>
        <v>0.51</v>
      </c>
      <c r="U93" s="14">
        <f t="shared" si="94"/>
        <v>3.6617424649915506E-2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3.3951153531949524E-2</v>
      </c>
      <c r="AK93" s="9">
        <f t="shared" si="96"/>
        <v>10.4025</v>
      </c>
      <c r="AL93" s="1">
        <f t="shared" si="97"/>
        <v>0.45</v>
      </c>
      <c r="AM93" s="17">
        <f t="shared" si="98"/>
        <v>23443.25</v>
      </c>
      <c r="AN93" s="1">
        <f t="shared" si="99"/>
        <v>82796137.658440024</v>
      </c>
    </row>
    <row r="94" spans="1:48" x14ac:dyDescent="0.15">
      <c r="C94" s="7">
        <v>5</v>
      </c>
      <c r="D94" s="7">
        <f t="shared" si="100"/>
        <v>14.864785186129</v>
      </c>
      <c r="E94" s="10">
        <f t="shared" si="101"/>
        <v>9.8807991993666704</v>
      </c>
      <c r="F94" s="7" t="s">
        <v>85</v>
      </c>
      <c r="G94" s="1">
        <v>6</v>
      </c>
      <c r="H94" s="9">
        <f t="shared" si="84"/>
        <v>14.864785186129</v>
      </c>
      <c r="I94" s="9">
        <f t="shared" si="85"/>
        <v>288.01478518612896</v>
      </c>
      <c r="J94" s="9">
        <f t="shared" si="86"/>
        <v>0.10969822277128582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11.221835388590261</v>
      </c>
      <c r="P94" s="9">
        <f t="shared" si="89"/>
        <v>1.2310153983602732</v>
      </c>
      <c r="Q94" s="12">
        <f t="shared" si="90"/>
        <v>0.55395692926212292</v>
      </c>
      <c r="R94" s="9">
        <f t="shared" si="91"/>
        <v>2.3873737500000001</v>
      </c>
      <c r="S94" s="13">
        <f t="shared" si="92"/>
        <v>0.23203611468967644</v>
      </c>
      <c r="T94" s="2">
        <f t="shared" si="93"/>
        <v>0.51</v>
      </c>
      <c r="U94" s="14">
        <f t="shared" si="94"/>
        <v>0.11833841849173499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6.1808033175258098E-2</v>
      </c>
      <c r="AK94" s="9">
        <f t="shared" si="96"/>
        <v>10.4025</v>
      </c>
      <c r="AL94" s="1">
        <f t="shared" si="97"/>
        <v>0.45</v>
      </c>
      <c r="AM94" s="17">
        <f t="shared" si="98"/>
        <v>23443.25</v>
      </c>
      <c r="AN94" s="1">
        <f t="shared" si="99"/>
        <v>150730266.59787381</v>
      </c>
    </row>
    <row r="95" spans="1:48" x14ac:dyDescent="0.15">
      <c r="C95" s="7">
        <v>6</v>
      </c>
      <c r="D95" s="7">
        <f t="shared" si="100"/>
        <v>18.4990342046667</v>
      </c>
      <c r="E95" s="10">
        <f t="shared" si="101"/>
        <v>14.864785186129</v>
      </c>
      <c r="F95" s="7" t="s">
        <v>83</v>
      </c>
      <c r="G95" s="1">
        <v>7</v>
      </c>
      <c r="H95" s="9">
        <f t="shared" si="84"/>
        <v>18.4990342046667</v>
      </c>
      <c r="I95" s="9">
        <f t="shared" si="85"/>
        <v>291.64903420466669</v>
      </c>
      <c r="J95" s="9">
        <f t="shared" si="86"/>
        <v>0.16716776967519797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15.296094990229985</v>
      </c>
      <c r="P95" s="9">
        <f t="shared" si="89"/>
        <v>2.5570140842567159</v>
      </c>
      <c r="Q95" s="12">
        <f t="shared" si="90"/>
        <v>1.1506563379155221</v>
      </c>
      <c r="R95" s="9">
        <f t="shared" si="91"/>
        <v>2.3873737500000001</v>
      </c>
      <c r="S95" s="13">
        <f t="shared" si="92"/>
        <v>0.48197578528101104</v>
      </c>
      <c r="T95" s="2">
        <f t="shared" si="93"/>
        <v>0.51</v>
      </c>
      <c r="U95" s="14">
        <f t="shared" si="94"/>
        <v>0.24580765049331563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0.12056600662373466</v>
      </c>
      <c r="AK95" s="9">
        <f t="shared" si="96"/>
        <v>10.4025</v>
      </c>
      <c r="AL95" s="1">
        <f t="shared" si="97"/>
        <v>0.45</v>
      </c>
      <c r="AM95" s="17">
        <f t="shared" si="98"/>
        <v>23443.25</v>
      </c>
      <c r="AN95" s="1">
        <f t="shared" si="99"/>
        <v>294022401.09318376</v>
      </c>
    </row>
    <row r="96" spans="1:48" x14ac:dyDescent="0.15">
      <c r="C96" s="7">
        <v>7</v>
      </c>
      <c r="D96" s="7">
        <f t="shared" si="100"/>
        <v>21.913600565806401</v>
      </c>
      <c r="E96" s="10">
        <f t="shared" si="101"/>
        <v>18.4990342046667</v>
      </c>
      <c r="F96" s="7" t="s">
        <v>83</v>
      </c>
      <c r="G96" s="1">
        <v>8</v>
      </c>
      <c r="H96" s="9">
        <f t="shared" si="84"/>
        <v>21.913600565806401</v>
      </c>
      <c r="I96" s="9">
        <f t="shared" si="85"/>
        <v>295.06360056580638</v>
      </c>
      <c r="J96" s="9">
        <f t="shared" si="86"/>
        <v>0.24600276599272153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18.044355905973269</v>
      </c>
      <c r="P96" s="9">
        <f t="shared" si="89"/>
        <v>4.4389614634265246</v>
      </c>
      <c r="Q96" s="12">
        <f t="shared" si="90"/>
        <v>1.9975326585419362</v>
      </c>
      <c r="R96" s="9">
        <f t="shared" si="91"/>
        <v>2.3873737500000001</v>
      </c>
      <c r="S96" s="13">
        <f t="shared" si="92"/>
        <v>0.83670713835315313</v>
      </c>
      <c r="T96" s="2">
        <f t="shared" si="93"/>
        <v>0.51</v>
      </c>
      <c r="U96" s="14">
        <f t="shared" si="94"/>
        <v>0.42672064056010811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0.17511127312887259</v>
      </c>
      <c r="AK96" s="9">
        <f t="shared" si="96"/>
        <v>10.4025</v>
      </c>
      <c r="AL96" s="1">
        <f t="shared" si="97"/>
        <v>0.45</v>
      </c>
      <c r="AM96" s="17">
        <f t="shared" si="98"/>
        <v>23443.25</v>
      </c>
      <c r="AN96" s="1">
        <f t="shared" si="99"/>
        <v>427041074.22680247</v>
      </c>
    </row>
    <row r="97" spans="1:50" x14ac:dyDescent="0.15">
      <c r="C97" s="7">
        <v>8</v>
      </c>
      <c r="D97" s="7">
        <f t="shared" si="100"/>
        <v>20.617208890322601</v>
      </c>
      <c r="E97" s="10">
        <f t="shared" si="101"/>
        <v>21.913600565806401</v>
      </c>
      <c r="F97" s="7" t="s">
        <v>83</v>
      </c>
      <c r="G97" s="1">
        <v>9</v>
      </c>
      <c r="H97" s="9">
        <f t="shared" si="84"/>
        <v>20.617208890322601</v>
      </c>
      <c r="I97" s="9">
        <f t="shared" si="85"/>
        <v>293.76720889032259</v>
      </c>
      <c r="J97" s="9">
        <f t="shared" si="86"/>
        <v>0.21266512606149787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18.910669442546748</v>
      </c>
      <c r="P97" s="9">
        <f t="shared" si="89"/>
        <v>4.0216399009065196</v>
      </c>
      <c r="Q97" s="12">
        <f t="shared" si="90"/>
        <v>1.8097379554079338</v>
      </c>
      <c r="R97" s="9">
        <f t="shared" si="91"/>
        <v>2.3873737500000001</v>
      </c>
      <c r="S97" s="13">
        <f t="shared" si="92"/>
        <v>0.7580455114780138</v>
      </c>
      <c r="T97" s="2">
        <f t="shared" si="93"/>
        <v>0.51</v>
      </c>
      <c r="U97" s="14">
        <f t="shared" si="94"/>
        <v>0.38660321085378707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0.1630158680724168</v>
      </c>
      <c r="AK97" s="9">
        <f t="shared" si="96"/>
        <v>10.4025</v>
      </c>
      <c r="AL97" s="1">
        <f t="shared" si="97"/>
        <v>0.45</v>
      </c>
      <c r="AM97" s="17">
        <f t="shared" si="98"/>
        <v>23443.25</v>
      </c>
      <c r="AN97" s="1">
        <f t="shared" si="99"/>
        <v>397544202.45935297</v>
      </c>
    </row>
    <row r="98" spans="1:50" x14ac:dyDescent="0.15">
      <c r="C98" s="7">
        <v>9</v>
      </c>
      <c r="D98" s="7">
        <f t="shared" si="100"/>
        <v>14.7885757860667</v>
      </c>
      <c r="E98" s="10">
        <f t="shared" si="101"/>
        <v>20.617208890322601</v>
      </c>
      <c r="F98" s="7" t="s">
        <v>83</v>
      </c>
      <c r="G98" s="1">
        <v>10</v>
      </c>
      <c r="H98" s="9">
        <f t="shared" si="84"/>
        <v>14.7885757860667</v>
      </c>
      <c r="I98" s="9">
        <f t="shared" si="85"/>
        <v>287.93857578606668</v>
      </c>
      <c r="J98" s="9">
        <f t="shared" si="86"/>
        <v>0.10872105811087278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20.194304541640228</v>
      </c>
      <c r="P98" s="9">
        <f t="shared" si="89"/>
        <v>2.1955461575803294</v>
      </c>
      <c r="Q98" s="12">
        <f t="shared" si="90"/>
        <v>0.98799577091114832</v>
      </c>
      <c r="R98" s="9">
        <f t="shared" si="91"/>
        <v>2.3873737500000001</v>
      </c>
      <c r="S98" s="13">
        <f t="shared" si="92"/>
        <v>0.41384210197969556</v>
      </c>
      <c r="T98" s="2">
        <f t="shared" si="93"/>
        <v>0.51</v>
      </c>
      <c r="U98" s="14">
        <f t="shared" si="94"/>
        <v>0.21105947200964476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0.1068834308109079</v>
      </c>
      <c r="AK98" s="9">
        <f t="shared" si="96"/>
        <v>10.4025</v>
      </c>
      <c r="AL98" s="1">
        <f t="shared" si="97"/>
        <v>0.45</v>
      </c>
      <c r="AM98" s="17">
        <f t="shared" si="98"/>
        <v>23443.25</v>
      </c>
      <c r="AN98" s="1">
        <f t="shared" si="99"/>
        <v>260654921.26794687</v>
      </c>
    </row>
    <row r="99" spans="1:50" x14ac:dyDescent="0.15">
      <c r="C99" s="7">
        <v>10</v>
      </c>
      <c r="D99" s="7">
        <f t="shared" si="100"/>
        <v>9.57054128909677</v>
      </c>
      <c r="E99" s="10">
        <f t="shared" si="101"/>
        <v>14.7885757860667</v>
      </c>
      <c r="F99" s="7" t="s">
        <v>83</v>
      </c>
      <c r="G99" s="1">
        <v>11</v>
      </c>
      <c r="H99" s="9">
        <f t="shared" si="84"/>
        <v>9.57054128909677</v>
      </c>
      <c r="I99" s="9">
        <f t="shared" si="85"/>
        <v>282.72054128909673</v>
      </c>
      <c r="J99" s="9">
        <f t="shared" si="86"/>
        <v>5.8245640363820482E-2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17.098820464856903</v>
      </c>
      <c r="O99" s="9">
        <f t="shared" si="102"/>
        <v>6.2052129192029959</v>
      </c>
      <c r="P99" s="9">
        <f t="shared" si="89"/>
        <v>0.36142660007283034</v>
      </c>
      <c r="Q99" s="12">
        <f t="shared" si="90"/>
        <v>0.16264197003277367</v>
      </c>
      <c r="R99" s="9">
        <f t="shared" si="91"/>
        <v>2.3873737500000001</v>
      </c>
      <c r="S99" s="13">
        <f t="shared" si="92"/>
        <v>6.8125893581921837E-2</v>
      </c>
      <c r="T99" s="2">
        <f t="shared" si="93"/>
        <v>0.51</v>
      </c>
      <c r="U99" s="14">
        <f t="shared" si="94"/>
        <v>3.4744205726780136E-2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4.0812378026624213E-2</v>
      </c>
      <c r="AK99" s="9">
        <f t="shared" si="96"/>
        <v>10.4025</v>
      </c>
      <c r="AL99" s="1">
        <f t="shared" si="97"/>
        <v>0.45</v>
      </c>
      <c r="AM99" s="17">
        <f t="shared" si="98"/>
        <v>23443.25</v>
      </c>
      <c r="AN99" s="1">
        <f t="shared" si="99"/>
        <v>99528496.611485764</v>
      </c>
    </row>
    <row r="100" spans="1:50" x14ac:dyDescent="0.15">
      <c r="C100" s="7">
        <v>11</v>
      </c>
      <c r="D100" s="7">
        <f t="shared" si="100"/>
        <v>6.0316671628333296</v>
      </c>
      <c r="E100" s="10">
        <f t="shared" si="101"/>
        <v>9.57054128909677</v>
      </c>
      <c r="F100" s="7" t="s">
        <v>85</v>
      </c>
      <c r="G100" s="1">
        <v>12</v>
      </c>
      <c r="H100" s="9">
        <f t="shared" si="84"/>
        <v>6.0316671628333296</v>
      </c>
      <c r="I100" s="9">
        <f t="shared" si="85"/>
        <v>279.18166716283332</v>
      </c>
      <c r="J100" s="9">
        <f t="shared" si="86"/>
        <v>3.7641855329017759E-2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11.149061319130166</v>
      </c>
      <c r="P100" s="9">
        <f t="shared" si="89"/>
        <v>0.41967135322904559</v>
      </c>
      <c r="Q100" s="12">
        <f t="shared" si="90"/>
        <v>0.18885210895307053</v>
      </c>
      <c r="R100" s="9">
        <f t="shared" si="91"/>
        <v>2.3873737500000001</v>
      </c>
      <c r="S100" s="13">
        <f t="shared" si="92"/>
        <v>7.9104542786009327E-2</v>
      </c>
      <c r="T100" s="2">
        <f t="shared" si="93"/>
        <v>0.51</v>
      </c>
      <c r="U100" s="14">
        <f t="shared" si="94"/>
        <v>4.0343316820864755E-2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4.2500510021490724E-2</v>
      </c>
      <c r="AK100" s="9">
        <f t="shared" si="96"/>
        <v>10.4025</v>
      </c>
      <c r="AL100" s="1">
        <f t="shared" si="97"/>
        <v>0.45</v>
      </c>
      <c r="AM100" s="17">
        <f t="shared" si="98"/>
        <v>23443.25</v>
      </c>
      <c r="AN100" s="1">
        <f t="shared" si="99"/>
        <v>103645317.23441553</v>
      </c>
      <c r="AO100" s="1">
        <f>SUM(AN89:AN100)</f>
        <v>2209230224.5762868</v>
      </c>
    </row>
    <row r="101" spans="1:50" x14ac:dyDescent="0.15">
      <c r="C101" s="7">
        <v>12</v>
      </c>
      <c r="D101" s="7">
        <f t="shared" si="100"/>
        <v>2.1904855132258101</v>
      </c>
      <c r="E101" s="10">
        <f t="shared" si="101"/>
        <v>6.0316671628333296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1.96120200870968</v>
      </c>
      <c r="E105" s="7"/>
      <c r="F105" s="7"/>
      <c r="G105" s="1">
        <v>1</v>
      </c>
      <c r="H105" s="9">
        <f t="shared" ref="H105:H116" si="103">E106</f>
        <v>1.96120200870968</v>
      </c>
      <c r="I105" s="9">
        <f t="shared" ref="I105:I116" si="104">H105+273.15</f>
        <v>275.11120200870965</v>
      </c>
      <c r="J105" s="9">
        <f t="shared" ref="J105:J116" si="105">EXP(($C$15*(I105-$C$13))/($C$16*I105*$C$13))</f>
        <v>2.2468152492207984E-2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1.4556895999041737E-2</v>
      </c>
      <c r="Q105" s="12">
        <f t="shared" ref="Q105:Q116" si="109">P105*$B$107</f>
        <v>4.367068799712521E-3</v>
      </c>
      <c r="R105" s="9">
        <f t="shared" ref="R105:R116" si="110">L105*$B$107</f>
        <v>0.19436706250000002</v>
      </c>
      <c r="S105" s="13">
        <f t="shared" ref="S105:S116" si="111">Q105/R105</f>
        <v>2.2468152492207988E-2</v>
      </c>
      <c r="T105" s="2">
        <f t="shared" ref="T105:T116" si="112">$B$106/100</f>
        <v>0.01</v>
      </c>
      <c r="U105" s="14">
        <f t="shared" ref="U105:U116" si="113">S105*T105</f>
        <v>2.2468152492207988E-4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5.7146815249220799E-3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1742.0833333333333</v>
      </c>
      <c r="AX105" s="1">
        <f t="shared" ref="AX105:AX116" si="120">AW105*10000*AV105*0.67*AU105*AT105</f>
        <v>1296457.9409939898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1.47982386332258</v>
      </c>
      <c r="E106" s="10">
        <f t="shared" ref="E106:E117" si="122">D105</f>
        <v>1.96120200870968</v>
      </c>
      <c r="F106" s="7" t="s">
        <v>83</v>
      </c>
      <c r="G106" s="1">
        <v>2</v>
      </c>
      <c r="H106" s="9">
        <f t="shared" si="103"/>
        <v>1.47982386332258</v>
      </c>
      <c r="I106" s="9">
        <f t="shared" si="104"/>
        <v>274.62982386332254</v>
      </c>
      <c r="J106" s="9">
        <f t="shared" si="105"/>
        <v>2.1116664650922882E-2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1.2812235206676252</v>
      </c>
      <c r="P106" s="9">
        <f t="shared" si="108"/>
        <v>2.7055167428813004E-2</v>
      </c>
      <c r="Q106" s="12">
        <f t="shared" si="109"/>
        <v>8.1165502286439008E-3</v>
      </c>
      <c r="R106" s="9">
        <f t="shared" si="110"/>
        <v>0.19436706250000002</v>
      </c>
      <c r="S106" s="13">
        <f t="shared" si="111"/>
        <v>4.1758876860342013E-2</v>
      </c>
      <c r="T106" s="2">
        <f t="shared" si="112"/>
        <v>0.01</v>
      </c>
      <c r="U106" s="14">
        <f t="shared" si="113"/>
        <v>4.1758876860342015E-4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5.9075887686034206E-3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1742.0833333333333</v>
      </c>
      <c r="AX106" s="1">
        <f t="shared" si="120"/>
        <v>1340221.7320040842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0.85155241057142905</v>
      </c>
      <c r="E107" s="10">
        <f t="shared" si="122"/>
        <v>1.47982386332258</v>
      </c>
      <c r="F107" s="7" t="s">
        <v>83</v>
      </c>
      <c r="G107" s="1">
        <v>3</v>
      </c>
      <c r="H107" s="9">
        <f t="shared" si="103"/>
        <v>0.85155241057142905</v>
      </c>
      <c r="I107" s="9">
        <f t="shared" si="104"/>
        <v>274.00155241057138</v>
      </c>
      <c r="J107" s="9">
        <f t="shared" si="105"/>
        <v>1.9467916386205788E-2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1.9020585615721457</v>
      </c>
      <c r="P107" s="9">
        <f t="shared" si="108"/>
        <v>3.7029117038353383E-2</v>
      </c>
      <c r="Q107" s="12">
        <f t="shared" si="109"/>
        <v>1.1108735111506014E-2</v>
      </c>
      <c r="R107" s="9">
        <f t="shared" si="110"/>
        <v>0.19436706250000002</v>
      </c>
      <c r="S107" s="13">
        <f t="shared" si="111"/>
        <v>5.7153382721447536E-2</v>
      </c>
      <c r="T107" s="2">
        <f t="shared" si="112"/>
        <v>0.01</v>
      </c>
      <c r="U107" s="14">
        <f t="shared" si="113"/>
        <v>5.7153382721447535E-4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6.0615338272144758E-3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1742.0833333333333</v>
      </c>
      <c r="AX107" s="1">
        <f t="shared" si="120"/>
        <v>1375146.3892824806</v>
      </c>
    </row>
    <row r="108" spans="1:50" x14ac:dyDescent="0.15">
      <c r="C108" s="7">
        <v>3</v>
      </c>
      <c r="D108" s="7">
        <f t="shared" si="121"/>
        <v>5.5928426619999998</v>
      </c>
      <c r="E108" s="10">
        <f t="shared" si="122"/>
        <v>0.85155241057142905</v>
      </c>
      <c r="F108" s="7" t="s">
        <v>83</v>
      </c>
      <c r="G108" s="1">
        <v>4</v>
      </c>
      <c r="H108" s="9">
        <f t="shared" si="103"/>
        <v>5.5928426619999998</v>
      </c>
      <c r="I108" s="9">
        <f t="shared" si="104"/>
        <v>278.74284266199999</v>
      </c>
      <c r="J108" s="9">
        <f t="shared" si="105"/>
        <v>3.5630823242819222E-2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2.5129196528671258</v>
      </c>
      <c r="P108" s="9">
        <f t="shared" si="108"/>
        <v>8.9537395974715203E-2</v>
      </c>
      <c r="Q108" s="12">
        <f t="shared" si="109"/>
        <v>2.686121879241456E-2</v>
      </c>
      <c r="R108" s="9">
        <f t="shared" si="110"/>
        <v>0.19436706250000002</v>
      </c>
      <c r="S108" s="13">
        <f t="shared" si="111"/>
        <v>0.13819840896352775</v>
      </c>
      <c r="T108" s="2">
        <f t="shared" si="112"/>
        <v>0.01</v>
      </c>
      <c r="U108" s="14">
        <f t="shared" si="113"/>
        <v>1.3819840896352774E-3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6.8719840896352778E-3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1742.0833333333333</v>
      </c>
      <c r="AX108" s="1">
        <f t="shared" si="120"/>
        <v>1559008.7224525583</v>
      </c>
    </row>
    <row r="109" spans="1:50" x14ac:dyDescent="0.15">
      <c r="C109" s="7">
        <v>4</v>
      </c>
      <c r="D109" s="7">
        <f t="shared" si="121"/>
        <v>9.8807991993666704</v>
      </c>
      <c r="E109" s="10">
        <f t="shared" si="122"/>
        <v>5.5928426619999998</v>
      </c>
      <c r="F109" s="7" t="s">
        <v>83</v>
      </c>
      <c r="G109" s="1">
        <v>5</v>
      </c>
      <c r="H109" s="9">
        <f t="shared" si="103"/>
        <v>9.8807991993666704</v>
      </c>
      <c r="I109" s="9">
        <f t="shared" si="104"/>
        <v>283.03079919936664</v>
      </c>
      <c r="J109" s="9">
        <f t="shared" si="105"/>
        <v>6.0486603267345444E-2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2.3022131440477902</v>
      </c>
      <c r="O109" s="9">
        <f t="shared" si="123"/>
        <v>0.76905932117795395</v>
      </c>
      <c r="P109" s="9">
        <f t="shared" si="108"/>
        <v>4.6517786049144902E-2</v>
      </c>
      <c r="Q109" s="12">
        <f t="shared" si="109"/>
        <v>1.395533581474347E-2</v>
      </c>
      <c r="R109" s="9">
        <f t="shared" si="110"/>
        <v>0.19436706250000002</v>
      </c>
      <c r="S109" s="13">
        <f t="shared" si="111"/>
        <v>7.1798871862579439E-2</v>
      </c>
      <c r="T109" s="2">
        <f t="shared" si="112"/>
        <v>0.01</v>
      </c>
      <c r="U109" s="14">
        <f t="shared" si="113"/>
        <v>7.1798871862579442E-4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6.2079887186257945E-3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1742.0833333333333</v>
      </c>
      <c r="AX109" s="1">
        <f t="shared" si="120"/>
        <v>1408371.7940823054</v>
      </c>
    </row>
    <row r="110" spans="1:50" x14ac:dyDescent="0.15">
      <c r="C110" s="7">
        <v>5</v>
      </c>
      <c r="D110" s="7">
        <f t="shared" si="121"/>
        <v>14.864785186129</v>
      </c>
      <c r="E110" s="10">
        <f t="shared" si="122"/>
        <v>9.8807991993666704</v>
      </c>
      <c r="F110" s="7" t="s">
        <v>85</v>
      </c>
      <c r="G110" s="1">
        <v>6</v>
      </c>
      <c r="H110" s="9">
        <f t="shared" si="103"/>
        <v>14.864785186129</v>
      </c>
      <c r="I110" s="9">
        <f t="shared" si="104"/>
        <v>288.01478518612896</v>
      </c>
      <c r="J110" s="9">
        <f t="shared" si="105"/>
        <v>0.10969822277128582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1.3704317434621427</v>
      </c>
      <c r="P110" s="9">
        <f t="shared" si="108"/>
        <v>0.15033392668715176</v>
      </c>
      <c r="Q110" s="12">
        <f t="shared" si="109"/>
        <v>4.5100178006145526E-2</v>
      </c>
      <c r="R110" s="9">
        <f t="shared" si="110"/>
        <v>0.19436706250000002</v>
      </c>
      <c r="S110" s="13">
        <f t="shared" si="111"/>
        <v>0.2320361146896765</v>
      </c>
      <c r="T110" s="2">
        <f t="shared" si="112"/>
        <v>0.01</v>
      </c>
      <c r="U110" s="14">
        <f t="shared" si="113"/>
        <v>2.3203611468967651E-3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7.8103611468967648E-3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1742.0833333333333</v>
      </c>
      <c r="AX110" s="1">
        <f t="shared" si="120"/>
        <v>1771893.094438592</v>
      </c>
    </row>
    <row r="111" spans="1:50" x14ac:dyDescent="0.15">
      <c r="C111" s="7">
        <v>6</v>
      </c>
      <c r="D111" s="7">
        <f t="shared" si="121"/>
        <v>18.4990342046667</v>
      </c>
      <c r="E111" s="10">
        <f t="shared" si="122"/>
        <v>14.864785186129</v>
      </c>
      <c r="F111" s="7" t="s">
        <v>83</v>
      </c>
      <c r="G111" s="1">
        <v>7</v>
      </c>
      <c r="H111" s="9">
        <f t="shared" si="103"/>
        <v>18.4990342046667</v>
      </c>
      <c r="I111" s="9">
        <f t="shared" si="104"/>
        <v>291.64903420466669</v>
      </c>
      <c r="J111" s="9">
        <f t="shared" si="105"/>
        <v>0.16716776967519797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1.8679880251083243</v>
      </c>
      <c r="P111" s="9">
        <f t="shared" si="108"/>
        <v>0.31226739193733627</v>
      </c>
      <c r="Q111" s="12">
        <f t="shared" si="109"/>
        <v>9.3680217581200875E-2</v>
      </c>
      <c r="R111" s="9">
        <f t="shared" si="110"/>
        <v>0.19436706250000002</v>
      </c>
      <c r="S111" s="13">
        <f t="shared" si="111"/>
        <v>0.48197578528101109</v>
      </c>
      <c r="T111" s="2">
        <f t="shared" si="112"/>
        <v>0.01</v>
      </c>
      <c r="U111" s="14">
        <f t="shared" si="113"/>
        <v>4.8197578528101108E-3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1.4769757852810112E-2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1742.0833333333333</v>
      </c>
      <c r="AX111" s="1">
        <f t="shared" si="120"/>
        <v>3350732.6298634112</v>
      </c>
    </row>
    <row r="112" spans="1:50" x14ac:dyDescent="0.15">
      <c r="C112" s="7">
        <v>7</v>
      </c>
      <c r="D112" s="7">
        <f t="shared" si="121"/>
        <v>21.913600565806401</v>
      </c>
      <c r="E112" s="10">
        <f t="shared" si="122"/>
        <v>18.4990342046667</v>
      </c>
      <c r="F112" s="7" t="s">
        <v>83</v>
      </c>
      <c r="G112" s="1">
        <v>8</v>
      </c>
      <c r="H112" s="9">
        <f t="shared" si="103"/>
        <v>21.913600565806401</v>
      </c>
      <c r="I112" s="9">
        <f t="shared" si="104"/>
        <v>295.06360056580638</v>
      </c>
      <c r="J112" s="9">
        <f t="shared" si="105"/>
        <v>0.24600276599272153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2.2036108415043216</v>
      </c>
      <c r="P112" s="9">
        <f t="shared" si="108"/>
        <v>0.54209436218161178</v>
      </c>
      <c r="Q112" s="12">
        <f t="shared" si="109"/>
        <v>0.16262830865448352</v>
      </c>
      <c r="R112" s="9">
        <f t="shared" si="110"/>
        <v>0.19436706250000002</v>
      </c>
      <c r="S112" s="13">
        <f t="shared" si="111"/>
        <v>0.83670713835315336</v>
      </c>
      <c r="T112" s="2">
        <f t="shared" si="112"/>
        <v>0.01</v>
      </c>
      <c r="U112" s="14">
        <f t="shared" si="113"/>
        <v>8.3670713835315332E-3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1.8317071383531534E-2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1742.0833333333333</v>
      </c>
      <c r="AX112" s="1">
        <f t="shared" si="120"/>
        <v>4155491.8760336377</v>
      </c>
    </row>
    <row r="113" spans="1:53" x14ac:dyDescent="0.15">
      <c r="C113" s="7">
        <v>8</v>
      </c>
      <c r="D113" s="7">
        <f t="shared" si="121"/>
        <v>20.617208890322601</v>
      </c>
      <c r="E113" s="10">
        <f t="shared" si="122"/>
        <v>21.913600565806401</v>
      </c>
      <c r="F113" s="7" t="s">
        <v>83</v>
      </c>
      <c r="G113" s="1">
        <v>9</v>
      </c>
      <c r="H113" s="9">
        <f t="shared" si="103"/>
        <v>20.617208890322601</v>
      </c>
      <c r="I113" s="9">
        <f t="shared" si="104"/>
        <v>293.76720889032259</v>
      </c>
      <c r="J113" s="9">
        <f t="shared" si="105"/>
        <v>0.21266512606149787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2.3094066876560433</v>
      </c>
      <c r="P113" s="9">
        <f t="shared" si="108"/>
        <v>0.49113026435763868</v>
      </c>
      <c r="Q113" s="12">
        <f t="shared" si="109"/>
        <v>0.14733907930729159</v>
      </c>
      <c r="R113" s="9">
        <f t="shared" si="110"/>
        <v>0.19436706250000002</v>
      </c>
      <c r="S113" s="13">
        <f t="shared" si="111"/>
        <v>0.7580455114780138</v>
      </c>
      <c r="T113" s="2">
        <f t="shared" si="112"/>
        <v>0.01</v>
      </c>
      <c r="U113" s="14">
        <f t="shared" si="113"/>
        <v>7.5804551147801384E-3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1.7530455114780137E-2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1742.0833333333333</v>
      </c>
      <c r="AX113" s="1">
        <f t="shared" si="120"/>
        <v>3977036.6281444361</v>
      </c>
    </row>
    <row r="114" spans="1:53" x14ac:dyDescent="0.15">
      <c r="C114" s="7">
        <v>9</v>
      </c>
      <c r="D114" s="7">
        <f t="shared" si="121"/>
        <v>14.7885757860667</v>
      </c>
      <c r="E114" s="10">
        <f t="shared" si="122"/>
        <v>20.617208890322601</v>
      </c>
      <c r="F114" s="7" t="s">
        <v>83</v>
      </c>
      <c r="G114" s="1">
        <v>10</v>
      </c>
      <c r="H114" s="9">
        <f t="shared" si="103"/>
        <v>14.7885757860667</v>
      </c>
      <c r="I114" s="9">
        <f t="shared" si="104"/>
        <v>287.93857578606668</v>
      </c>
      <c r="J114" s="9">
        <f t="shared" si="105"/>
        <v>0.10872105811087278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2.4661666316317383</v>
      </c>
      <c r="P114" s="9">
        <f t="shared" si="108"/>
        <v>0.26812424566872961</v>
      </c>
      <c r="Q114" s="12">
        <f t="shared" si="109"/>
        <v>8.0437273700618886E-2</v>
      </c>
      <c r="R114" s="9">
        <f t="shared" si="110"/>
        <v>0.19436706250000002</v>
      </c>
      <c r="S114" s="13">
        <f t="shared" si="111"/>
        <v>0.41384210197969562</v>
      </c>
      <c r="T114" s="2">
        <f t="shared" si="112"/>
        <v>0.01</v>
      </c>
      <c r="U114" s="14">
        <f t="shared" si="113"/>
        <v>4.1384210197969564E-3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1.4088421019796956E-2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1742.0833333333333</v>
      </c>
      <c r="AX114" s="1">
        <f t="shared" si="120"/>
        <v>3196161.5406785863</v>
      </c>
    </row>
    <row r="115" spans="1:53" x14ac:dyDescent="0.15">
      <c r="C115" s="7">
        <v>10</v>
      </c>
      <c r="D115" s="7">
        <f t="shared" si="121"/>
        <v>9.57054128909677</v>
      </c>
      <c r="E115" s="10">
        <f t="shared" si="122"/>
        <v>14.7885757860667</v>
      </c>
      <c r="F115" s="7" t="s">
        <v>83</v>
      </c>
      <c r="G115" s="1">
        <v>11</v>
      </c>
      <c r="H115" s="9">
        <f t="shared" si="103"/>
        <v>9.57054128909677</v>
      </c>
      <c r="I115" s="9">
        <f t="shared" si="104"/>
        <v>282.72054128909673</v>
      </c>
      <c r="J115" s="9">
        <f t="shared" si="105"/>
        <v>5.8245640363820482E-2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2.0881402666648583</v>
      </c>
      <c r="O115" s="9">
        <f t="shared" si="123"/>
        <v>0.75779232763148396</v>
      </c>
      <c r="P115" s="9">
        <f t="shared" si="108"/>
        <v>4.4138099385685838E-2</v>
      </c>
      <c r="Q115" s="12">
        <f t="shared" si="109"/>
        <v>1.324142981570575E-2</v>
      </c>
      <c r="R115" s="9">
        <f t="shared" si="110"/>
        <v>0.19436706250000002</v>
      </c>
      <c r="S115" s="13">
        <f t="shared" si="111"/>
        <v>6.8125893581921823E-2</v>
      </c>
      <c r="T115" s="2">
        <f t="shared" si="112"/>
        <v>0.01</v>
      </c>
      <c r="U115" s="14">
        <f t="shared" si="113"/>
        <v>6.8125893581921825E-4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6.1712589358192188E-3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1742.0833333333333</v>
      </c>
      <c r="AX115" s="1">
        <f t="shared" si="120"/>
        <v>1400039.1130076204</v>
      </c>
    </row>
    <row r="116" spans="1:53" x14ac:dyDescent="0.15">
      <c r="C116" s="7">
        <v>11</v>
      </c>
      <c r="D116" s="7">
        <f t="shared" si="121"/>
        <v>6.0316671628333296</v>
      </c>
      <c r="E116" s="10">
        <f t="shared" si="122"/>
        <v>9.57054128909677</v>
      </c>
      <c r="F116" s="7" t="s">
        <v>85</v>
      </c>
      <c r="G116" s="1">
        <v>12</v>
      </c>
      <c r="H116" s="9">
        <f t="shared" si="103"/>
        <v>6.0316671628333296</v>
      </c>
      <c r="I116" s="9">
        <f t="shared" si="104"/>
        <v>279.18166716283332</v>
      </c>
      <c r="J116" s="9">
        <f t="shared" si="105"/>
        <v>3.7641855329017759E-2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1.3615444365791316</v>
      </c>
      <c r="P116" s="9">
        <f t="shared" si="108"/>
        <v>5.1251058705740669E-2</v>
      </c>
      <c r="Q116" s="12">
        <f t="shared" si="109"/>
        <v>1.53753176117222E-2</v>
      </c>
      <c r="R116" s="9">
        <f t="shared" si="110"/>
        <v>0.19436706250000002</v>
      </c>
      <c r="S116" s="13">
        <f t="shared" si="111"/>
        <v>7.9104542786009327E-2</v>
      </c>
      <c r="T116" s="2">
        <f t="shared" si="112"/>
        <v>0.01</v>
      </c>
      <c r="U116" s="14">
        <f t="shared" si="113"/>
        <v>7.9104542786009326E-4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6.2810454278600936E-3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1742.0833333333333</v>
      </c>
      <c r="AX116" s="1">
        <f t="shared" si="120"/>
        <v>1424945.762450733</v>
      </c>
      <c r="AY116" s="1">
        <f>SUM(AX105:AX116)</f>
        <v>26255507.223432433</v>
      </c>
    </row>
    <row r="117" spans="1:53" x14ac:dyDescent="0.15">
      <c r="C117" s="7">
        <v>12</v>
      </c>
      <c r="D117" s="7">
        <f t="shared" si="121"/>
        <v>2.1904855132258101</v>
      </c>
      <c r="E117" s="10">
        <f t="shared" si="122"/>
        <v>6.0316671628333296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1.96120200870968</v>
      </c>
      <c r="E121" s="7"/>
      <c r="F121" s="7"/>
      <c r="G121" s="1">
        <v>1</v>
      </c>
      <c r="H121" s="9">
        <f t="shared" ref="H121:H132" si="124">E122</f>
        <v>1.96120200870968</v>
      </c>
      <c r="I121" s="9">
        <f t="shared" ref="I121:I132" si="125">H121+273.15</f>
        <v>275.11120200870965</v>
      </c>
      <c r="J121" s="9">
        <f t="shared" ref="J121:J132" si="126">EXP(($C$15*(I121-$C$13))/($C$16*I121*$C$13))</f>
        <v>2.2468152492207984E-2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6.3966830145316131E-3</v>
      </c>
      <c r="Q121" s="12">
        <f t="shared" ref="Q121:Q132" si="130">P121*$B$123</f>
        <v>2.1109053947954326E-3</v>
      </c>
      <c r="R121" s="9">
        <f t="shared" ref="R121:R132" si="131">L121*$B$123</f>
        <v>9.3951000000000007E-2</v>
      </c>
      <c r="S121" s="13">
        <f t="shared" ref="S121:S132" si="132">Q121/R121</f>
        <v>2.2468152492207984E-2</v>
      </c>
      <c r="T121" s="2">
        <f t="shared" ref="T121:T132" si="133">$B$122/100</f>
        <v>0.01</v>
      </c>
      <c r="U121" s="14">
        <f t="shared" ref="U121:U132" si="134">S121*T121</f>
        <v>2.2468152492207986E-4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5.7146815249220799E-3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1.47982386332258</v>
      </c>
      <c r="E122" s="10">
        <f t="shared" ref="E122:E133" si="145">D121</f>
        <v>1.96120200870968</v>
      </c>
      <c r="F122" s="7" t="s">
        <v>83</v>
      </c>
      <c r="G122" s="1">
        <v>2</v>
      </c>
      <c r="H122" s="9">
        <f t="shared" si="124"/>
        <v>1.47982386332258</v>
      </c>
      <c r="I122" s="9">
        <f t="shared" si="125"/>
        <v>274.62982386332254</v>
      </c>
      <c r="J122" s="9">
        <f t="shared" si="126"/>
        <v>2.1116664650922882E-2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0.56300331698546835</v>
      </c>
      <c r="P122" s="9">
        <f t="shared" si="129"/>
        <v>1.188875224213937E-2</v>
      </c>
      <c r="Q122" s="12">
        <f t="shared" si="130"/>
        <v>3.9232882399059922E-3</v>
      </c>
      <c r="R122" s="9">
        <f t="shared" si="131"/>
        <v>9.3951000000000007E-2</v>
      </c>
      <c r="S122" s="13">
        <f t="shared" si="132"/>
        <v>4.1758876860342006E-2</v>
      </c>
      <c r="T122" s="2">
        <f t="shared" si="133"/>
        <v>0.01</v>
      </c>
      <c r="U122" s="14">
        <f t="shared" si="134"/>
        <v>4.1758876860342005E-4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5.9075887686034197E-3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0.85155241057142905</v>
      </c>
      <c r="E123" s="10">
        <f t="shared" si="145"/>
        <v>1.47982386332258</v>
      </c>
      <c r="F123" s="7" t="s">
        <v>83</v>
      </c>
      <c r="G123" s="1">
        <v>3</v>
      </c>
      <c r="H123" s="9">
        <f t="shared" si="124"/>
        <v>0.85155241057142905</v>
      </c>
      <c r="I123" s="9">
        <f t="shared" si="125"/>
        <v>274.00155241057138</v>
      </c>
      <c r="J123" s="9">
        <f t="shared" si="126"/>
        <v>1.9467916386205788E-2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0.83581456474332905</v>
      </c>
      <c r="P123" s="9">
        <f t="shared" si="129"/>
        <v>1.6271568060796115E-2</v>
      </c>
      <c r="Q123" s="12">
        <f t="shared" si="130"/>
        <v>5.3696174600627181E-3</v>
      </c>
      <c r="R123" s="9">
        <f t="shared" si="131"/>
        <v>9.3951000000000007E-2</v>
      </c>
      <c r="S123" s="13">
        <f t="shared" si="132"/>
        <v>5.7153382721447536E-2</v>
      </c>
      <c r="T123" s="2">
        <f t="shared" si="133"/>
        <v>0.01</v>
      </c>
      <c r="U123" s="14">
        <f t="shared" si="134"/>
        <v>5.7153382721447535E-4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6.0615338272144758E-3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5.5928426619999998</v>
      </c>
      <c r="E124" s="10">
        <f t="shared" si="145"/>
        <v>0.85155241057142905</v>
      </c>
      <c r="F124" s="7" t="s">
        <v>83</v>
      </c>
      <c r="G124" s="1">
        <v>4</v>
      </c>
      <c r="H124" s="9">
        <f t="shared" si="124"/>
        <v>5.5928426619999998</v>
      </c>
      <c r="I124" s="9">
        <f t="shared" si="125"/>
        <v>278.74284266199999</v>
      </c>
      <c r="J124" s="9">
        <f t="shared" si="126"/>
        <v>3.5630823242819222E-2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1.1042429966825329</v>
      </c>
      <c r="P124" s="9">
        <f t="shared" si="129"/>
        <v>3.9345087031916345E-2</v>
      </c>
      <c r="Q124" s="12">
        <f t="shared" si="130"/>
        <v>1.2983878720532395E-2</v>
      </c>
      <c r="R124" s="9">
        <f t="shared" si="131"/>
        <v>9.3951000000000007E-2</v>
      </c>
      <c r="S124" s="13">
        <f t="shared" si="132"/>
        <v>0.13819840896352772</v>
      </c>
      <c r="T124" s="2">
        <f t="shared" si="133"/>
        <v>0.01</v>
      </c>
      <c r="U124" s="14">
        <f t="shared" si="134"/>
        <v>1.3819840896352772E-3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6.8719840896352769E-3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9.8807991993666704</v>
      </c>
      <c r="E125" s="10">
        <f t="shared" si="145"/>
        <v>5.5928426619999998</v>
      </c>
      <c r="F125" s="7" t="s">
        <v>83</v>
      </c>
      <c r="G125" s="1">
        <v>5</v>
      </c>
      <c r="H125" s="9">
        <f t="shared" si="124"/>
        <v>9.8807991993666704</v>
      </c>
      <c r="I125" s="9">
        <f t="shared" si="125"/>
        <v>283.03079919936664</v>
      </c>
      <c r="J125" s="9">
        <f t="shared" si="126"/>
        <v>6.0486603267345444E-2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1.0116530141680857</v>
      </c>
      <c r="O125" s="9">
        <f t="shared" si="146"/>
        <v>0.33794489548253082</v>
      </c>
      <c r="P125" s="9">
        <f t="shared" si="129"/>
        <v>2.0441138819276363E-2</v>
      </c>
      <c r="Q125" s="12">
        <f t="shared" si="130"/>
        <v>6.7455758103612002E-3</v>
      </c>
      <c r="R125" s="9">
        <f t="shared" si="131"/>
        <v>9.3951000000000007E-2</v>
      </c>
      <c r="S125" s="13">
        <f t="shared" si="132"/>
        <v>7.1798871862579425E-2</v>
      </c>
      <c r="T125" s="2">
        <f t="shared" si="133"/>
        <v>0.01</v>
      </c>
      <c r="U125" s="14">
        <f t="shared" si="134"/>
        <v>7.1798871862579431E-4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6.2079887186257945E-3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14.864785186129</v>
      </c>
      <c r="E126" s="10">
        <f t="shared" si="145"/>
        <v>9.8807991993666704</v>
      </c>
      <c r="F126" s="7" t="s">
        <v>85</v>
      </c>
      <c r="G126" s="1">
        <v>6</v>
      </c>
      <c r="H126" s="9">
        <f t="shared" si="124"/>
        <v>14.864785186129</v>
      </c>
      <c r="I126" s="9">
        <f t="shared" si="125"/>
        <v>288.01478518612896</v>
      </c>
      <c r="J126" s="9">
        <f t="shared" si="126"/>
        <v>0.10969822277128582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0.60220375666325443</v>
      </c>
      <c r="P126" s="9">
        <f t="shared" si="129"/>
        <v>6.6060681852150888E-2</v>
      </c>
      <c r="Q126" s="12">
        <f t="shared" si="130"/>
        <v>2.1800025011209794E-2</v>
      </c>
      <c r="R126" s="9">
        <f t="shared" si="131"/>
        <v>9.3951000000000007E-2</v>
      </c>
      <c r="S126" s="13">
        <f t="shared" si="132"/>
        <v>0.23203611468967644</v>
      </c>
      <c r="T126" s="2">
        <f t="shared" si="133"/>
        <v>0.01</v>
      </c>
      <c r="U126" s="14">
        <f t="shared" si="134"/>
        <v>2.3203611468967647E-3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7.8103611468967648E-3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18.4990342046667</v>
      </c>
      <c r="E127" s="10">
        <f t="shared" si="145"/>
        <v>14.864785186129</v>
      </c>
      <c r="F127" s="7" t="s">
        <v>83</v>
      </c>
      <c r="G127" s="1">
        <v>7</v>
      </c>
      <c r="H127" s="9">
        <f t="shared" si="124"/>
        <v>18.4990342046667</v>
      </c>
      <c r="I127" s="9">
        <f t="shared" si="125"/>
        <v>291.64903420466669</v>
      </c>
      <c r="J127" s="9">
        <f t="shared" si="126"/>
        <v>0.16716776967519797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0.82084307481110363</v>
      </c>
      <c r="P127" s="9">
        <f t="shared" si="129"/>
        <v>0.13721850606950386</v>
      </c>
      <c r="Q127" s="12">
        <f t="shared" si="130"/>
        <v>4.5282107002936278E-2</v>
      </c>
      <c r="R127" s="9">
        <f t="shared" si="131"/>
        <v>9.3951000000000007E-2</v>
      </c>
      <c r="S127" s="13">
        <f t="shared" si="132"/>
        <v>0.48197578528101109</v>
      </c>
      <c r="T127" s="2">
        <f t="shared" si="133"/>
        <v>0.01</v>
      </c>
      <c r="U127" s="14">
        <f t="shared" si="134"/>
        <v>4.8197578528101108E-3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1.4769757852810112E-2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21.913600565806401</v>
      </c>
      <c r="E128" s="10">
        <f t="shared" si="145"/>
        <v>18.4990342046667</v>
      </c>
      <c r="F128" s="7" t="s">
        <v>83</v>
      </c>
      <c r="G128" s="1">
        <v>8</v>
      </c>
      <c r="H128" s="9">
        <f t="shared" si="124"/>
        <v>21.913600565806401</v>
      </c>
      <c r="I128" s="9">
        <f t="shared" si="125"/>
        <v>295.06360056580638</v>
      </c>
      <c r="J128" s="9">
        <f t="shared" si="126"/>
        <v>0.24600276599272153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0.96832456874159978</v>
      </c>
      <c r="P128" s="9">
        <f t="shared" si="129"/>
        <v>0.23821052228914277</v>
      </c>
      <c r="Q128" s="12">
        <f t="shared" si="130"/>
        <v>7.8609472355417112E-2</v>
      </c>
      <c r="R128" s="9">
        <f t="shared" si="131"/>
        <v>9.3951000000000007E-2</v>
      </c>
      <c r="S128" s="13">
        <f t="shared" si="132"/>
        <v>0.83670713835315336</v>
      </c>
      <c r="T128" s="2">
        <f t="shared" si="133"/>
        <v>0.01</v>
      </c>
      <c r="U128" s="14">
        <f t="shared" si="134"/>
        <v>8.3670713835315332E-3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1.8317071383531534E-2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20.617208890322601</v>
      </c>
      <c r="E129" s="10">
        <f t="shared" si="145"/>
        <v>21.913600565806401</v>
      </c>
      <c r="F129" s="7" t="s">
        <v>83</v>
      </c>
      <c r="G129" s="1">
        <v>9</v>
      </c>
      <c r="H129" s="9">
        <f t="shared" si="124"/>
        <v>20.617208890322601</v>
      </c>
      <c r="I129" s="9">
        <f t="shared" si="125"/>
        <v>293.76720889032259</v>
      </c>
      <c r="J129" s="9">
        <f t="shared" si="126"/>
        <v>0.21266512606149787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1.0148140464524569</v>
      </c>
      <c r="P129" s="9">
        <f t="shared" si="129"/>
        <v>0.21581555711779049</v>
      </c>
      <c r="Q129" s="12">
        <f t="shared" si="130"/>
        <v>7.1219133848870866E-2</v>
      </c>
      <c r="R129" s="9">
        <f t="shared" si="131"/>
        <v>9.3951000000000007E-2</v>
      </c>
      <c r="S129" s="13">
        <f t="shared" si="132"/>
        <v>0.75804551147801369</v>
      </c>
      <c r="T129" s="2">
        <f t="shared" si="133"/>
        <v>0.01</v>
      </c>
      <c r="U129" s="14">
        <f t="shared" si="134"/>
        <v>7.5804551147801375E-3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1.7530455114780137E-2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14.7885757860667</v>
      </c>
      <c r="E130" s="10">
        <f t="shared" si="145"/>
        <v>20.617208890322601</v>
      </c>
      <c r="F130" s="7" t="s">
        <v>83</v>
      </c>
      <c r="G130" s="1">
        <v>10</v>
      </c>
      <c r="H130" s="9">
        <f t="shared" si="124"/>
        <v>14.7885757860667</v>
      </c>
      <c r="I130" s="9">
        <f t="shared" si="125"/>
        <v>287.93857578606668</v>
      </c>
      <c r="J130" s="9">
        <f t="shared" si="126"/>
        <v>0.10872105811087278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1.0836984893346664</v>
      </c>
      <c r="P130" s="9">
        <f t="shared" si="129"/>
        <v>0.11782084643361931</v>
      </c>
      <c r="Q130" s="12">
        <f t="shared" si="130"/>
        <v>3.8880879323094378E-2</v>
      </c>
      <c r="R130" s="9">
        <f t="shared" si="131"/>
        <v>9.3951000000000007E-2</v>
      </c>
      <c r="S130" s="13">
        <f t="shared" si="132"/>
        <v>0.41384210197969551</v>
      </c>
      <c r="T130" s="2">
        <f t="shared" si="133"/>
        <v>0.01</v>
      </c>
      <c r="U130" s="14">
        <f t="shared" si="134"/>
        <v>4.1384210197969555E-3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1.4088421019796956E-2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9.57054128909677</v>
      </c>
      <c r="E131" s="10">
        <f t="shared" si="145"/>
        <v>14.7885757860667</v>
      </c>
      <c r="F131" s="7" t="s">
        <v>83</v>
      </c>
      <c r="G131" s="1">
        <v>11</v>
      </c>
      <c r="H131" s="9">
        <f t="shared" si="124"/>
        <v>9.57054128909677</v>
      </c>
      <c r="I131" s="9">
        <f t="shared" si="125"/>
        <v>282.72054128909673</v>
      </c>
      <c r="J131" s="9">
        <f t="shared" si="126"/>
        <v>5.8245640363820482E-2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0.91758376075599468</v>
      </c>
      <c r="O131" s="9">
        <f t="shared" si="146"/>
        <v>0.33299388214505243</v>
      </c>
      <c r="P131" s="9">
        <f t="shared" si="129"/>
        <v>1.9395441902773147E-2</v>
      </c>
      <c r="Q131" s="12">
        <f t="shared" si="130"/>
        <v>6.4004958279151392E-3</v>
      </c>
      <c r="R131" s="9">
        <f t="shared" si="131"/>
        <v>9.3951000000000007E-2</v>
      </c>
      <c r="S131" s="13">
        <f t="shared" si="132"/>
        <v>6.8125893581921837E-2</v>
      </c>
      <c r="T131" s="2">
        <f t="shared" si="133"/>
        <v>0.01</v>
      </c>
      <c r="U131" s="14">
        <f t="shared" si="134"/>
        <v>6.8125893581921836E-4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6.1712589358192188E-3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6.0316671628333296</v>
      </c>
      <c r="E132" s="10">
        <f t="shared" si="145"/>
        <v>9.57054128909677</v>
      </c>
      <c r="F132" s="7" t="s">
        <v>85</v>
      </c>
      <c r="G132" s="1">
        <v>12</v>
      </c>
      <c r="H132" s="9">
        <f t="shared" si="124"/>
        <v>6.0316671628333296</v>
      </c>
      <c r="I132" s="9">
        <f t="shared" si="125"/>
        <v>279.18166716283332</v>
      </c>
      <c r="J132" s="9">
        <f t="shared" si="126"/>
        <v>3.7641855329017759E-2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0.59829844024227929</v>
      </c>
      <c r="P132" s="9">
        <f t="shared" si="129"/>
        <v>2.2521063331176854E-2</v>
      </c>
      <c r="Q132" s="12">
        <f t="shared" si="130"/>
        <v>7.4319508992883622E-3</v>
      </c>
      <c r="R132" s="9">
        <f t="shared" si="131"/>
        <v>9.3951000000000007E-2</v>
      </c>
      <c r="S132" s="13">
        <f t="shared" si="132"/>
        <v>7.9104542786009327E-2</v>
      </c>
      <c r="T132" s="2">
        <f t="shared" si="133"/>
        <v>0.01</v>
      </c>
      <c r="U132" s="14">
        <f t="shared" si="134"/>
        <v>7.9104542786009326E-4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6.2810454278600936E-3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2.1904855132258101</v>
      </c>
      <c r="E133" s="10">
        <f t="shared" si="145"/>
        <v>6.0316671628333296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1.96120200870968</v>
      </c>
      <c r="E136" s="7"/>
      <c r="F136" s="7"/>
      <c r="G136" s="1">
        <v>1</v>
      </c>
      <c r="H136" s="9">
        <f t="shared" ref="H136:H147" si="147">E137</f>
        <v>1.96120200870968</v>
      </c>
      <c r="I136" s="9">
        <f t="shared" ref="I136:I147" si="148">H136+273.15</f>
        <v>275.11120200870965</v>
      </c>
      <c r="J136" s="9">
        <f t="shared" ref="J136:J147" si="149">EXP(($C$15*(I136-$C$13))/($C$16*I136*$C$13))</f>
        <v>2.2468152492207984E-2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1.7054404340559447E-2</v>
      </c>
      <c r="Q136" s="12">
        <f t="shared" ref="Q136:Q147" si="153">P136*$B$138</f>
        <v>4.4341451285454568E-3</v>
      </c>
      <c r="R136" s="9">
        <f t="shared" ref="R136:R147" si="154">L136*$B$138</f>
        <v>0.19735245833333334</v>
      </c>
      <c r="S136" s="13">
        <f t="shared" ref="S136:S147" si="155">Q136/R136</f>
        <v>2.2468152492207988E-2</v>
      </c>
      <c r="T136" s="2">
        <f t="shared" ref="T136:T147" si="156">$B$137/100</f>
        <v>0.01</v>
      </c>
      <c r="U136" s="14">
        <f t="shared" ref="U136:U147" si="157">S136*T136</f>
        <v>2.2468152492207988E-4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5.7146815249220799E-3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1.47982386332258</v>
      </c>
      <c r="E137" s="10">
        <f t="shared" ref="E137:E148" si="166">D136</f>
        <v>1.96120200870968</v>
      </c>
      <c r="F137" s="7" t="s">
        <v>83</v>
      </c>
      <c r="G137" s="1">
        <v>2</v>
      </c>
      <c r="H137" s="9">
        <f t="shared" si="147"/>
        <v>1.47982386332258</v>
      </c>
      <c r="I137" s="9">
        <f t="shared" si="148"/>
        <v>274.62982386332254</v>
      </c>
      <c r="J137" s="9">
        <f t="shared" si="149"/>
        <v>2.1116664650922882E-2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1.501041428992774</v>
      </c>
      <c r="P137" s="9">
        <f t="shared" si="152"/>
        <v>3.1696988483182482E-2</v>
      </c>
      <c r="Q137" s="12">
        <f t="shared" si="153"/>
        <v>8.241217005627445E-3</v>
      </c>
      <c r="R137" s="9">
        <f t="shared" si="154"/>
        <v>0.19735245833333334</v>
      </c>
      <c r="S137" s="13">
        <f t="shared" si="155"/>
        <v>4.1758876860342013E-2</v>
      </c>
      <c r="T137" s="2">
        <f t="shared" si="156"/>
        <v>0.01</v>
      </c>
      <c r="U137" s="14">
        <f t="shared" si="157"/>
        <v>4.1758876860342015E-4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5.9075887686034206E-3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0.85155241057142905</v>
      </c>
      <c r="E138" s="10">
        <f t="shared" si="166"/>
        <v>1.47982386332258</v>
      </c>
      <c r="F138" s="7" t="s">
        <v>83</v>
      </c>
      <c r="G138" s="1">
        <v>3</v>
      </c>
      <c r="H138" s="9">
        <f t="shared" si="147"/>
        <v>0.85155241057142905</v>
      </c>
      <c r="I138" s="9">
        <f t="shared" si="148"/>
        <v>274.00155241057138</v>
      </c>
      <c r="J138" s="9">
        <f t="shared" si="149"/>
        <v>1.9467916386205788E-2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2.2283923571762583</v>
      </c>
      <c r="P138" s="9">
        <f t="shared" si="152"/>
        <v>4.338215608516742E-2</v>
      </c>
      <c r="Q138" s="12">
        <f t="shared" si="153"/>
        <v>1.127936058214353E-2</v>
      </c>
      <c r="R138" s="9">
        <f t="shared" si="154"/>
        <v>0.19735245833333334</v>
      </c>
      <c r="S138" s="13">
        <f t="shared" si="155"/>
        <v>5.7153382721447543E-2</v>
      </c>
      <c r="T138" s="2">
        <f t="shared" si="156"/>
        <v>0.01</v>
      </c>
      <c r="U138" s="14">
        <f t="shared" si="157"/>
        <v>5.7153382721447546E-4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6.0615338272144758E-3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5.5928426619999998</v>
      </c>
      <c r="E139" s="10">
        <f t="shared" si="166"/>
        <v>0.85155241057142905</v>
      </c>
      <c r="F139" s="7" t="s">
        <v>83</v>
      </c>
      <c r="G139" s="1">
        <v>4</v>
      </c>
      <c r="H139" s="9">
        <f t="shared" si="147"/>
        <v>5.5928426619999998</v>
      </c>
      <c r="I139" s="9">
        <f t="shared" si="148"/>
        <v>278.74284266199999</v>
      </c>
      <c r="J139" s="9">
        <f t="shared" si="149"/>
        <v>3.5630823242819222E-2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2.9440581177577578</v>
      </c>
      <c r="P139" s="9">
        <f t="shared" si="152"/>
        <v>0.10489921441041372</v>
      </c>
      <c r="Q139" s="12">
        <f t="shared" si="153"/>
        <v>2.7273795746707567E-2</v>
      </c>
      <c r="R139" s="9">
        <f t="shared" si="154"/>
        <v>0.19735245833333334</v>
      </c>
      <c r="S139" s="13">
        <f t="shared" si="155"/>
        <v>0.13819840896352772</v>
      </c>
      <c r="T139" s="2">
        <f t="shared" si="156"/>
        <v>0.01</v>
      </c>
      <c r="U139" s="14">
        <f t="shared" si="157"/>
        <v>1.3819840896352772E-3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6.8719840896352769E-3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9.8807991993666704</v>
      </c>
      <c r="E140" s="10">
        <f t="shared" si="166"/>
        <v>5.5928426619999998</v>
      </c>
      <c r="F140" s="7" t="s">
        <v>83</v>
      </c>
      <c r="G140" s="1">
        <v>5</v>
      </c>
      <c r="H140" s="9">
        <f t="shared" si="147"/>
        <v>9.8807991993666704</v>
      </c>
      <c r="I140" s="9">
        <f t="shared" si="148"/>
        <v>283.03079919936664</v>
      </c>
      <c r="J140" s="9">
        <f t="shared" si="149"/>
        <v>6.0486603267345444E-2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3.5982068200140107</v>
      </c>
      <c r="P140" s="9">
        <f t="shared" si="152"/>
        <v>0.21764330839604412</v>
      </c>
      <c r="Q140" s="12">
        <f t="shared" si="153"/>
        <v>5.6587260182971472E-2</v>
      </c>
      <c r="R140" s="9">
        <f t="shared" si="154"/>
        <v>0.19735245833333334</v>
      </c>
      <c r="S140" s="13">
        <f t="shared" si="155"/>
        <v>0.2867319751720252</v>
      </c>
      <c r="T140" s="2">
        <f t="shared" si="156"/>
        <v>0.01</v>
      </c>
      <c r="U140" s="14">
        <f t="shared" si="157"/>
        <v>2.8673197517202521E-3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8.357319751720254E-3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14.864785186129</v>
      </c>
      <c r="E141" s="10">
        <f t="shared" si="166"/>
        <v>9.8807991993666704</v>
      </c>
      <c r="F141" s="7" t="s">
        <v>85</v>
      </c>
      <c r="G141" s="1">
        <v>6</v>
      </c>
      <c r="H141" s="9">
        <f t="shared" si="147"/>
        <v>14.864785186129</v>
      </c>
      <c r="I141" s="9">
        <f t="shared" si="148"/>
        <v>288.01478518612896</v>
      </c>
      <c r="J141" s="9">
        <f t="shared" si="149"/>
        <v>0.10969822277128582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4.139611428284633</v>
      </c>
      <c r="P141" s="9">
        <f t="shared" si="152"/>
        <v>0.45410801664652839</v>
      </c>
      <c r="Q141" s="12">
        <f t="shared" si="153"/>
        <v>0.11806808432809739</v>
      </c>
      <c r="R141" s="9">
        <f t="shared" si="154"/>
        <v>0.19735245833333334</v>
      </c>
      <c r="S141" s="13">
        <f t="shared" si="155"/>
        <v>0.59826001320276123</v>
      </c>
      <c r="T141" s="2">
        <f t="shared" si="156"/>
        <v>0.01</v>
      </c>
      <c r="U141" s="14">
        <f t="shared" si="157"/>
        <v>5.9826001320276122E-3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1.1472600132027614E-2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18.4990342046667</v>
      </c>
      <c r="E142" s="10">
        <f t="shared" si="166"/>
        <v>14.864785186129</v>
      </c>
      <c r="F142" s="7" t="s">
        <v>83</v>
      </c>
      <c r="G142" s="1">
        <v>7</v>
      </c>
      <c r="H142" s="9">
        <f t="shared" si="147"/>
        <v>18.4990342046667</v>
      </c>
      <c r="I142" s="9">
        <f t="shared" si="148"/>
        <v>291.64903420466669</v>
      </c>
      <c r="J142" s="9">
        <f t="shared" si="149"/>
        <v>0.16716776967519797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4.4445513283047715</v>
      </c>
      <c r="P142" s="9">
        <f t="shared" si="152"/>
        <v>0.7429857327596473</v>
      </c>
      <c r="Q142" s="12">
        <f t="shared" si="153"/>
        <v>0.19317629051750831</v>
      </c>
      <c r="R142" s="9">
        <f t="shared" si="154"/>
        <v>0.19735245833333334</v>
      </c>
      <c r="S142" s="13">
        <f t="shared" si="155"/>
        <v>0.9788390382815938</v>
      </c>
      <c r="T142" s="2">
        <f t="shared" si="156"/>
        <v>0.01</v>
      </c>
      <c r="U142" s="14">
        <f t="shared" si="157"/>
        <v>9.7883903828159379E-3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1.973839038281594E-2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21.913600565806401</v>
      </c>
      <c r="E143" s="10">
        <f t="shared" si="166"/>
        <v>18.4990342046667</v>
      </c>
      <c r="F143" s="7" t="s">
        <v>83</v>
      </c>
      <c r="G143" s="1">
        <v>8</v>
      </c>
      <c r="H143" s="9">
        <f t="shared" si="147"/>
        <v>21.913600565806401</v>
      </c>
      <c r="I143" s="9">
        <f t="shared" si="148"/>
        <v>295.06360056580638</v>
      </c>
      <c r="J143" s="9">
        <f t="shared" si="149"/>
        <v>0.24600276599272153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4.4606135122117907</v>
      </c>
      <c r="P143" s="9">
        <f t="shared" si="152"/>
        <v>1.0973232620286089</v>
      </c>
      <c r="Q143" s="12">
        <f t="shared" si="153"/>
        <v>0.28530404812743831</v>
      </c>
      <c r="R143" s="9">
        <f t="shared" si="154"/>
        <v>0.19735245833333334</v>
      </c>
      <c r="S143" s="13">
        <f t="shared" si="155"/>
        <v>1.4456574320728881</v>
      </c>
      <c r="T143" s="2">
        <f t="shared" si="156"/>
        <v>0.01</v>
      </c>
      <c r="U143" s="14">
        <f t="shared" si="157"/>
        <v>1.4456574320728881E-2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2.4406574320728881E-2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20.617208890322601</v>
      </c>
      <c r="E144" s="10">
        <f t="shared" si="166"/>
        <v>21.913600565806401</v>
      </c>
      <c r="F144" s="7" t="s">
        <v>83</v>
      </c>
      <c r="G144" s="1">
        <v>9</v>
      </c>
      <c r="H144" s="9">
        <f t="shared" si="147"/>
        <v>20.617208890322601</v>
      </c>
      <c r="I144" s="9">
        <f t="shared" si="148"/>
        <v>293.76720889032259</v>
      </c>
      <c r="J144" s="9">
        <f t="shared" si="149"/>
        <v>0.21266512606149787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4.1223381668498487</v>
      </c>
      <c r="P144" s="9">
        <f t="shared" si="152"/>
        <v>0.87667756592124713</v>
      </c>
      <c r="Q144" s="12">
        <f t="shared" si="153"/>
        <v>0.22793616713952425</v>
      </c>
      <c r="R144" s="9">
        <f t="shared" si="154"/>
        <v>0.19735245833333334</v>
      </c>
      <c r="S144" s="13">
        <f t="shared" si="155"/>
        <v>1.1549699915799085</v>
      </c>
      <c r="T144" s="2">
        <f t="shared" si="156"/>
        <v>0.01</v>
      </c>
      <c r="U144" s="14">
        <f t="shared" si="157"/>
        <v>1.1549699915799086E-2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2.1499699915799086E-2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14.7885757860667</v>
      </c>
      <c r="E145" s="10">
        <f t="shared" si="166"/>
        <v>20.617208890322601</v>
      </c>
      <c r="F145" s="7" t="s">
        <v>83</v>
      </c>
      <c r="G145" s="1">
        <v>10</v>
      </c>
      <c r="H145" s="9">
        <f t="shared" si="147"/>
        <v>14.7885757860667</v>
      </c>
      <c r="I145" s="9">
        <f t="shared" si="148"/>
        <v>287.93857578606668</v>
      </c>
      <c r="J145" s="9">
        <f t="shared" si="149"/>
        <v>0.10872105811087278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4.0047085175952688</v>
      </c>
      <c r="P145" s="9">
        <f t="shared" si="152"/>
        <v>0.43539614745858241</v>
      </c>
      <c r="Q145" s="12">
        <f t="shared" si="153"/>
        <v>0.11320299833923143</v>
      </c>
      <c r="R145" s="9">
        <f t="shared" si="154"/>
        <v>0.19735245833333334</v>
      </c>
      <c r="S145" s="13">
        <f t="shared" si="155"/>
        <v>0.57360825041271424</v>
      </c>
      <c r="T145" s="2">
        <f t="shared" si="156"/>
        <v>0.01</v>
      </c>
      <c r="U145" s="14">
        <f t="shared" si="157"/>
        <v>5.7360825041271428E-3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1.5686082504127143E-2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9.57054128909677</v>
      </c>
      <c r="E146" s="10">
        <f t="shared" si="166"/>
        <v>14.7885757860667</v>
      </c>
      <c r="F146" s="7" t="s">
        <v>83</v>
      </c>
      <c r="G146" s="1">
        <v>11</v>
      </c>
      <c r="H146" s="9">
        <f t="shared" si="147"/>
        <v>9.57054128909677</v>
      </c>
      <c r="I146" s="9">
        <f t="shared" si="148"/>
        <v>282.72054128909673</v>
      </c>
      <c r="J146" s="9">
        <f t="shared" si="149"/>
        <v>5.8245640363820482E-2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4.3283602868033535</v>
      </c>
      <c r="P146" s="9">
        <f t="shared" si="152"/>
        <v>0.252108116630191</v>
      </c>
      <c r="Q146" s="12">
        <f t="shared" si="153"/>
        <v>6.5548110323849662E-2</v>
      </c>
      <c r="R146" s="9">
        <f t="shared" si="154"/>
        <v>0.19735245833333334</v>
      </c>
      <c r="S146" s="13">
        <f t="shared" si="155"/>
        <v>0.3321372881666223</v>
      </c>
      <c r="T146" s="2">
        <f t="shared" si="156"/>
        <v>0.01</v>
      </c>
      <c r="U146" s="14">
        <f t="shared" si="157"/>
        <v>3.3213728816662231E-3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8.811372881666224E-3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6.0316671628333296</v>
      </c>
      <c r="E147" s="10">
        <f t="shared" si="166"/>
        <v>9.57054128909677</v>
      </c>
      <c r="F147" s="7" t="s">
        <v>85</v>
      </c>
      <c r="G147" s="1">
        <v>12</v>
      </c>
      <c r="H147" s="9">
        <f t="shared" si="147"/>
        <v>6.0316671628333296</v>
      </c>
      <c r="I147" s="9">
        <f t="shared" si="148"/>
        <v>279.18166716283332</v>
      </c>
      <c r="J147" s="9">
        <f t="shared" si="149"/>
        <v>3.7641855329017759E-2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4.8353000868398297</v>
      </c>
      <c r="P147" s="9">
        <f t="shared" si="152"/>
        <v>0.18200966634121188</v>
      </c>
      <c r="Q147" s="12">
        <f t="shared" si="153"/>
        <v>4.7322513248715087E-2</v>
      </c>
      <c r="R147" s="9">
        <f t="shared" si="154"/>
        <v>0.19735245833333334</v>
      </c>
      <c r="S147" s="13">
        <f t="shared" si="155"/>
        <v>0.23978679388318616</v>
      </c>
      <c r="T147" s="2">
        <f t="shared" si="156"/>
        <v>0.01</v>
      </c>
      <c r="U147" s="14">
        <f t="shared" si="157"/>
        <v>2.3978679388318618E-3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7.8878679388318627E-3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2.1904855132258101</v>
      </c>
      <c r="E148" s="10">
        <f t="shared" si="166"/>
        <v>6.0316671628333296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1428400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2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594730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1435300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98476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2891566.388103724</v>
      </c>
      <c r="J13" s="6" t="s">
        <v>37</v>
      </c>
      <c r="K13" s="6">
        <f>I13/(10000*1000)</f>
        <v>0.2891566388103724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-2.3066070033871</v>
      </c>
      <c r="E26" s="7"/>
      <c r="F26" s="7"/>
      <c r="G26" s="1">
        <v>1</v>
      </c>
      <c r="H26" s="9">
        <f t="shared" ref="H26:H37" si="0">E27</f>
        <v>-2.3066070033871</v>
      </c>
      <c r="I26" s="9">
        <f t="shared" ref="I26:I37" si="1">H26+273.15</f>
        <v>270.84339299661286</v>
      </c>
      <c r="J26" s="9">
        <f t="shared" ref="J26:J37" si="2">EXP(($C$15*(I26-$C$13))/($C$16*I26*$C$13))</f>
        <v>1.2863670667796048E-2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0.52139151083609736</v>
      </c>
      <c r="Q26" s="12">
        <f t="shared" ref="Q26:Q37" si="6">P26*$B$28</f>
        <v>5.2139151083609739E-2</v>
      </c>
      <c r="R26" s="9">
        <f t="shared" ref="R26:R37" si="7">L26*$B$28</f>
        <v>4.0532094166666672</v>
      </c>
      <c r="S26" s="13">
        <f t="shared" ref="S26:S37" si="8">Q26/R26</f>
        <v>1.2863670667796048E-2</v>
      </c>
      <c r="T26" s="2">
        <f t="shared" ref="T26:T37" si="9">$B$27/100</f>
        <v>0.34</v>
      </c>
      <c r="U26" s="14">
        <f t="shared" ref="U26:U37" si="10">S26*T26</f>
        <v>4.3736480270506568E-3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1.7273648027050656E-2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-5.69362395316129</v>
      </c>
      <c r="E27" s="10">
        <f t="shared" ref="E27:E38" si="18">D26</f>
        <v>-2.3066070033871</v>
      </c>
      <c r="F27" s="7" t="s">
        <v>83</v>
      </c>
      <c r="G27" s="1">
        <v>2</v>
      </c>
      <c r="H27" s="9">
        <f t="shared" si="0"/>
        <v>-5.69362395316129</v>
      </c>
      <c r="I27" s="9">
        <f t="shared" si="1"/>
        <v>267.45637604683867</v>
      </c>
      <c r="J27" s="9">
        <f t="shared" si="2"/>
        <v>8.1591871850044406E-3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80.542796822497237</v>
      </c>
      <c r="P27" s="9">
        <f t="shared" si="5"/>
        <v>0.6571637556785358</v>
      </c>
      <c r="Q27" s="12">
        <f t="shared" si="6"/>
        <v>6.5716375567853577E-2</v>
      </c>
      <c r="R27" s="9">
        <f t="shared" si="7"/>
        <v>4.0532094166666672</v>
      </c>
      <c r="S27" s="13">
        <f t="shared" si="8"/>
        <v>1.6213417273144078E-2</v>
      </c>
      <c r="T27" s="2">
        <f t="shared" si="9"/>
        <v>0.34</v>
      </c>
      <c r="U27" s="14">
        <f t="shared" si="10"/>
        <v>5.5125618728689872E-3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1.8412561872868986E-2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-2.8399123027142901</v>
      </c>
      <c r="E28" s="10">
        <f t="shared" si="18"/>
        <v>-5.69362395316129</v>
      </c>
      <c r="F28" s="7" t="s">
        <v>83</v>
      </c>
      <c r="G28" s="1">
        <v>3</v>
      </c>
      <c r="H28" s="9">
        <f t="shared" si="0"/>
        <v>-2.8399123027142901</v>
      </c>
      <c r="I28" s="9">
        <f t="shared" si="1"/>
        <v>270.31008769728567</v>
      </c>
      <c r="J28" s="9">
        <f t="shared" si="2"/>
        <v>1.1982894573648123E-2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120.41772723348537</v>
      </c>
      <c r="P28" s="9">
        <f t="shared" si="5"/>
        <v>1.4429529302371715</v>
      </c>
      <c r="Q28" s="12">
        <f t="shared" si="6"/>
        <v>0.14429529302371716</v>
      </c>
      <c r="R28" s="9">
        <f t="shared" si="7"/>
        <v>4.0532094166666672</v>
      </c>
      <c r="S28" s="13">
        <f t="shared" si="8"/>
        <v>3.5600256041639383E-2</v>
      </c>
      <c r="T28" s="2">
        <f t="shared" si="9"/>
        <v>0.34</v>
      </c>
      <c r="U28" s="14">
        <f t="shared" si="10"/>
        <v>1.2104087054157392E-2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2.5004087054157392E-2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-0.27105665296774201</v>
      </c>
      <c r="E29" s="10">
        <f t="shared" si="18"/>
        <v>-2.8399123027142901</v>
      </c>
      <c r="F29" s="7" t="s">
        <v>83</v>
      </c>
      <c r="G29" s="1">
        <v>4</v>
      </c>
      <c r="H29" s="9">
        <f t="shared" si="0"/>
        <v>-0.27105665296774201</v>
      </c>
      <c r="I29" s="9">
        <f t="shared" si="1"/>
        <v>272.87894334703225</v>
      </c>
      <c r="J29" s="9">
        <f t="shared" si="2"/>
        <v>1.6820133425083723E-2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159.50686846991485</v>
      </c>
      <c r="P29" s="9">
        <f t="shared" si="5"/>
        <v>2.6829268098812475</v>
      </c>
      <c r="Q29" s="12">
        <f t="shared" si="6"/>
        <v>0.26829268098812475</v>
      </c>
      <c r="R29" s="9">
        <f t="shared" si="7"/>
        <v>4.0532094166666672</v>
      </c>
      <c r="S29" s="13">
        <f t="shared" si="8"/>
        <v>6.6192652144967848E-2</v>
      </c>
      <c r="T29" s="2">
        <f t="shared" si="9"/>
        <v>0.34</v>
      </c>
      <c r="U29" s="14">
        <f t="shared" si="10"/>
        <v>2.2505501729289071E-2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3.5405501729289073E-2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2.9033064149333301</v>
      </c>
      <c r="E30" s="10">
        <f t="shared" si="18"/>
        <v>-0.27105665296774201</v>
      </c>
      <c r="F30" s="7" t="s">
        <v>83</v>
      </c>
      <c r="G30" s="1">
        <v>5</v>
      </c>
      <c r="H30" s="9">
        <f t="shared" si="0"/>
        <v>2.9033064149333301</v>
      </c>
      <c r="I30" s="9">
        <f t="shared" si="1"/>
        <v>276.05330641493333</v>
      </c>
      <c r="J30" s="9">
        <f t="shared" si="2"/>
        <v>2.5352669235300541E-2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148.98274457703192</v>
      </c>
      <c r="O30" s="9">
        <f t="shared" si="19"/>
        <v>48.373291249668341</v>
      </c>
      <c r="P30" s="9">
        <f t="shared" si="5"/>
        <v>1.2263920528756993</v>
      </c>
      <c r="Q30" s="12">
        <f t="shared" si="6"/>
        <v>0.12263920528756994</v>
      </c>
      <c r="R30" s="9">
        <f t="shared" si="7"/>
        <v>4.0532094166666672</v>
      </c>
      <c r="S30" s="13">
        <f t="shared" si="8"/>
        <v>3.0257307896128304E-2</v>
      </c>
      <c r="T30" s="2">
        <f t="shared" si="9"/>
        <v>0.34</v>
      </c>
      <c r="U30" s="14">
        <f t="shared" si="10"/>
        <v>1.0287484684683624E-2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2.3187484684683624E-2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6.0889893412580696</v>
      </c>
      <c r="E31" s="10">
        <f t="shared" si="18"/>
        <v>2.9033064149333301</v>
      </c>
      <c r="F31" s="7" t="s">
        <v>85</v>
      </c>
      <c r="G31" s="1">
        <v>6</v>
      </c>
      <c r="H31" s="9">
        <f t="shared" si="0"/>
        <v>6.0889893412580696</v>
      </c>
      <c r="I31" s="9">
        <f t="shared" si="1"/>
        <v>279.23898934125805</v>
      </c>
      <c r="J31" s="9">
        <f t="shared" si="2"/>
        <v>3.791231473258351E-2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87.678993363459313</v>
      </c>
      <c r="P31" s="9">
        <f t="shared" si="5"/>
        <v>3.3241135918315705</v>
      </c>
      <c r="Q31" s="12">
        <f t="shared" si="6"/>
        <v>0.33241135918315706</v>
      </c>
      <c r="R31" s="9">
        <f t="shared" si="7"/>
        <v>4.0532094166666672</v>
      </c>
      <c r="S31" s="13">
        <f t="shared" si="8"/>
        <v>8.2011888607653044E-2</v>
      </c>
      <c r="T31" s="2">
        <f t="shared" si="9"/>
        <v>0.34</v>
      </c>
      <c r="U31" s="14">
        <f t="shared" si="10"/>
        <v>2.7884042126602036E-2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4.0784042126602034E-2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10.2787270946333</v>
      </c>
      <c r="E32" s="10">
        <f t="shared" si="18"/>
        <v>6.0889893412580696</v>
      </c>
      <c r="F32" s="7" t="s">
        <v>83</v>
      </c>
      <c r="G32" s="1">
        <v>7</v>
      </c>
      <c r="H32" s="9">
        <f t="shared" si="0"/>
        <v>10.2787270946333</v>
      </c>
      <c r="I32" s="9">
        <f t="shared" si="1"/>
        <v>283.4287270946333</v>
      </c>
      <c r="J32" s="9">
        <f t="shared" si="2"/>
        <v>6.3479778185216967E-2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124.8869739382944</v>
      </c>
      <c r="P32" s="9">
        <f t="shared" si="5"/>
        <v>7.9277974038259007</v>
      </c>
      <c r="Q32" s="12">
        <f t="shared" si="6"/>
        <v>0.79277974038259014</v>
      </c>
      <c r="R32" s="9">
        <f t="shared" si="7"/>
        <v>4.0532094166666672</v>
      </c>
      <c r="S32" s="13">
        <f t="shared" si="8"/>
        <v>0.19559308658533783</v>
      </c>
      <c r="T32" s="2">
        <f t="shared" si="9"/>
        <v>0.34</v>
      </c>
      <c r="U32" s="14">
        <f t="shared" si="10"/>
        <v>6.6501649439014862E-2</v>
      </c>
      <c r="V32" s="13"/>
      <c r="W32" s="2"/>
      <c r="X32" s="14"/>
      <c r="Y32" s="2">
        <v>0.02</v>
      </c>
      <c r="Z32" s="2">
        <v>0.63</v>
      </c>
      <c r="AA32" s="2">
        <f t="shared" si="11"/>
        <v>1.26E-2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0.01</v>
      </c>
      <c r="AO32" s="2">
        <v>0.03</v>
      </c>
      <c r="AP32" s="2">
        <f t="shared" si="12"/>
        <v>2.9999999999999997E-4</v>
      </c>
      <c r="AQ32" s="1">
        <f t="shared" si="13"/>
        <v>7.9401649439014857E-2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13.2592812793548</v>
      </c>
      <c r="E33" s="10">
        <f t="shared" si="18"/>
        <v>10.2787270946333</v>
      </c>
      <c r="F33" s="7" t="s">
        <v>83</v>
      </c>
      <c r="G33" s="1">
        <v>8</v>
      </c>
      <c r="H33" s="9">
        <f t="shared" si="0"/>
        <v>13.2592812793548</v>
      </c>
      <c r="I33" s="9">
        <f t="shared" si="1"/>
        <v>286.40928127935479</v>
      </c>
      <c r="J33" s="9">
        <f t="shared" si="2"/>
        <v>9.0760681108654609E-2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157.49127070113516</v>
      </c>
      <c r="P33" s="9">
        <f t="shared" si="5"/>
        <v>14.294014997502527</v>
      </c>
      <c r="Q33" s="12">
        <f t="shared" si="6"/>
        <v>1.4294014997502529</v>
      </c>
      <c r="R33" s="9">
        <f t="shared" si="7"/>
        <v>4.0532094166666672</v>
      </c>
      <c r="S33" s="13">
        <f t="shared" si="8"/>
        <v>0.35265917765625426</v>
      </c>
      <c r="T33" s="2">
        <f t="shared" si="9"/>
        <v>0.34</v>
      </c>
      <c r="U33" s="14">
        <f t="shared" si="10"/>
        <v>0.11990412040312645</v>
      </c>
      <c r="V33" s="13"/>
      <c r="W33" s="2"/>
      <c r="X33" s="14"/>
      <c r="Y33" s="2">
        <v>0.02</v>
      </c>
      <c r="Z33" s="2">
        <v>0.63</v>
      </c>
      <c r="AA33" s="2">
        <f t="shared" si="11"/>
        <v>1.26E-2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0.01</v>
      </c>
      <c r="AO33" s="2">
        <v>0.03</v>
      </c>
      <c r="AP33" s="2">
        <f t="shared" si="12"/>
        <v>2.9999999999999997E-4</v>
      </c>
      <c r="AQ33" s="1">
        <f t="shared" si="13"/>
        <v>0.13280412040312645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14.154973806129</v>
      </c>
      <c r="E34" s="10">
        <f t="shared" si="18"/>
        <v>13.2592812793548</v>
      </c>
      <c r="F34" s="7" t="s">
        <v>83</v>
      </c>
      <c r="G34" s="1">
        <v>9</v>
      </c>
      <c r="H34" s="9">
        <f t="shared" si="0"/>
        <v>14.154973806129</v>
      </c>
      <c r="I34" s="9">
        <f t="shared" si="1"/>
        <v>287.304973806129</v>
      </c>
      <c r="J34" s="9">
        <f t="shared" si="2"/>
        <v>0.10090819909650639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183.7293498702993</v>
      </c>
      <c r="P34" s="9">
        <f t="shared" si="5"/>
        <v>18.539797816583842</v>
      </c>
      <c r="Q34" s="12">
        <f t="shared" si="6"/>
        <v>1.8539797816583843</v>
      </c>
      <c r="R34" s="9">
        <f t="shared" si="7"/>
        <v>4.0532094166666672</v>
      </c>
      <c r="S34" s="13">
        <f t="shared" si="8"/>
        <v>0.45741031145217387</v>
      </c>
      <c r="T34" s="2">
        <f t="shared" si="9"/>
        <v>0.34</v>
      </c>
      <c r="U34" s="14">
        <f t="shared" si="10"/>
        <v>0.15551950589373911</v>
      </c>
      <c r="V34" s="13"/>
      <c r="W34" s="2"/>
      <c r="X34" s="14"/>
      <c r="Y34" s="2">
        <v>0.02</v>
      </c>
      <c r="Z34" s="2">
        <v>0.63</v>
      </c>
      <c r="AA34" s="2">
        <f t="shared" si="11"/>
        <v>1.26E-2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0.01</v>
      </c>
      <c r="AO34" s="2">
        <v>0.03</v>
      </c>
      <c r="AP34" s="2">
        <f t="shared" si="12"/>
        <v>2.9999999999999997E-4</v>
      </c>
      <c r="AQ34" s="1">
        <f t="shared" si="13"/>
        <v>0.16841950589373911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10.0065098005333</v>
      </c>
      <c r="E35" s="10">
        <f t="shared" si="18"/>
        <v>14.154973806129</v>
      </c>
      <c r="F35" s="7" t="s">
        <v>83</v>
      </c>
      <c r="G35" s="1">
        <v>10</v>
      </c>
      <c r="H35" s="9">
        <f t="shared" si="0"/>
        <v>10.0065098005333</v>
      </c>
      <c r="I35" s="9">
        <f t="shared" si="1"/>
        <v>283.15650980053329</v>
      </c>
      <c r="J35" s="9">
        <f t="shared" si="2"/>
        <v>6.1417512527663733E-2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205.72164622038213</v>
      </c>
      <c r="P35" s="9">
        <f t="shared" si="5"/>
        <v>12.634911783951926</v>
      </c>
      <c r="Q35" s="12">
        <f t="shared" si="6"/>
        <v>1.2634911783951928</v>
      </c>
      <c r="R35" s="9">
        <f t="shared" si="7"/>
        <v>4.0532094166666672</v>
      </c>
      <c r="S35" s="13">
        <f t="shared" si="8"/>
        <v>0.31172610356616598</v>
      </c>
      <c r="T35" s="2">
        <f t="shared" si="9"/>
        <v>0.34</v>
      </c>
      <c r="U35" s="14">
        <f t="shared" si="10"/>
        <v>0.10598687521249645</v>
      </c>
      <c r="V35" s="13"/>
      <c r="W35" s="2"/>
      <c r="X35" s="14"/>
      <c r="Y35" s="2">
        <v>0.02</v>
      </c>
      <c r="Z35" s="2">
        <v>0.63</v>
      </c>
      <c r="AA35" s="2">
        <f t="shared" si="11"/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 t="shared" si="12"/>
        <v>2.9999999999999997E-4</v>
      </c>
      <c r="AQ35" s="1">
        <f t="shared" si="13"/>
        <v>0.11888687521249644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3.9158619766451599</v>
      </c>
      <c r="E36" s="10">
        <f t="shared" si="18"/>
        <v>10.0065098005333</v>
      </c>
      <c r="F36" s="7" t="s">
        <v>83</v>
      </c>
      <c r="G36" s="1">
        <v>11</v>
      </c>
      <c r="H36" s="9">
        <f t="shared" si="0"/>
        <v>3.9158619766451599</v>
      </c>
      <c r="I36" s="9">
        <f t="shared" si="1"/>
        <v>277.06586197664512</v>
      </c>
      <c r="J36" s="9">
        <f t="shared" si="2"/>
        <v>2.8840646331752796E-2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183.43239771460867</v>
      </c>
      <c r="O36" s="9">
        <f t="shared" si="19"/>
        <v>50.186430888488189</v>
      </c>
      <c r="P36" s="9">
        <f t="shared" si="5"/>
        <v>1.4474091039078421</v>
      </c>
      <c r="Q36" s="12">
        <f t="shared" si="6"/>
        <v>0.14474091039078421</v>
      </c>
      <c r="R36" s="9">
        <f t="shared" si="7"/>
        <v>4.0532094166666672</v>
      </c>
      <c r="S36" s="13">
        <f t="shared" si="8"/>
        <v>3.5710197897896472E-2</v>
      </c>
      <c r="T36" s="2">
        <f t="shared" si="9"/>
        <v>0.34</v>
      </c>
      <c r="U36" s="14">
        <f t="shared" si="10"/>
        <v>1.2141467285284801E-2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2.5041467285284801E-2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0.123573411933333</v>
      </c>
      <c r="E37" s="10">
        <f t="shared" si="18"/>
        <v>3.9158619766451599</v>
      </c>
      <c r="F37" s="7" t="s">
        <v>85</v>
      </c>
      <c r="G37" s="1">
        <v>12</v>
      </c>
      <c r="H37" s="9">
        <f t="shared" si="0"/>
        <v>0.123573411933333</v>
      </c>
      <c r="I37" s="9">
        <f t="shared" si="1"/>
        <v>273.27357341193328</v>
      </c>
      <c r="J37" s="9">
        <f t="shared" si="2"/>
        <v>1.7709549116991182E-2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89.271115951247012</v>
      </c>
      <c r="P37" s="9">
        <f t="shared" si="5"/>
        <v>1.580951212667224</v>
      </c>
      <c r="Q37" s="12">
        <f t="shared" si="6"/>
        <v>0.15809512126672243</v>
      </c>
      <c r="R37" s="9">
        <f t="shared" si="7"/>
        <v>4.0532094166666672</v>
      </c>
      <c r="S37" s="13">
        <f t="shared" si="8"/>
        <v>3.9004923016471925E-2</v>
      </c>
      <c r="T37" s="2">
        <f t="shared" si="9"/>
        <v>0.34</v>
      </c>
      <c r="U37" s="14">
        <f t="shared" si="10"/>
        <v>1.3261673825600456E-2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2.6161673825600456E-2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-1.8092083299677399</v>
      </c>
      <c r="E38" s="10">
        <f t="shared" si="18"/>
        <v>0.123573411933333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-2.3066070033871</v>
      </c>
      <c r="E42" s="7"/>
      <c r="F42" s="7"/>
      <c r="G42" s="1">
        <v>1</v>
      </c>
      <c r="H42" s="9">
        <f t="shared" ref="H42:H53" si="20">E43</f>
        <v>-2.3066070033871</v>
      </c>
      <c r="I42" s="9">
        <f t="shared" ref="I42:I53" si="21">H42+273.15</f>
        <v>270.84339299661286</v>
      </c>
      <c r="J42" s="9">
        <f t="shared" ref="J42:J53" si="22">EXP(($C$15*(I42-$C$13))/($C$16*I42*$C$13))</f>
        <v>1.2863670667796048E-2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0.7571074167414712</v>
      </c>
      <c r="Q42" s="12">
        <f t="shared" ref="Q42:Q53" si="26">P42*$B$44</f>
        <v>0.18170578001795307</v>
      </c>
      <c r="R42" s="9">
        <f t="shared" ref="R42:R53" si="27">L42*$B$44</f>
        <v>14.125500000000001</v>
      </c>
      <c r="S42" s="13">
        <f t="shared" ref="S42:S53" si="28">Q42/R42</f>
        <v>1.2863670667796047E-2</v>
      </c>
      <c r="T42" s="2">
        <f t="shared" ref="T42:T53" si="29">$B$43/100</f>
        <v>0.43</v>
      </c>
      <c r="U42" s="14">
        <f t="shared" ref="U42:U53" si="30">S42*T42</f>
        <v>5.5313783871522998E-3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1.3951378387152298E-2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119033.33333333333</v>
      </c>
      <c r="AU42" s="1">
        <f t="shared" ref="AU42:AU53" si="38">AT42*10000*AS42*0.67*AR42*AQ42</f>
        <v>365507160.79585129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-5.69362395316129</v>
      </c>
      <c r="E43" s="10">
        <f t="shared" ref="E43:E54" si="40">D42</f>
        <v>-2.3066070033871</v>
      </c>
      <c r="F43" s="7" t="s">
        <v>83</v>
      </c>
      <c r="G43" s="1">
        <v>2</v>
      </c>
      <c r="H43" s="9">
        <f t="shared" si="20"/>
        <v>-5.69362395316129</v>
      </c>
      <c r="I43" s="9">
        <f t="shared" si="21"/>
        <v>267.45637604683867</v>
      </c>
      <c r="J43" s="9">
        <f t="shared" si="22"/>
        <v>8.1591871850044406E-3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116.95539258325853</v>
      </c>
      <c r="P43" s="9">
        <f t="shared" si="25"/>
        <v>0.95426094038248643</v>
      </c>
      <c r="Q43" s="12">
        <f t="shared" si="26"/>
        <v>0.22902262569179674</v>
      </c>
      <c r="R43" s="9">
        <f t="shared" si="27"/>
        <v>14.125500000000001</v>
      </c>
      <c r="S43" s="13">
        <f t="shared" si="28"/>
        <v>1.6213417273144081E-2</v>
      </c>
      <c r="T43" s="2">
        <f t="shared" si="29"/>
        <v>0.43</v>
      </c>
      <c r="U43" s="14">
        <f t="shared" si="30"/>
        <v>6.971769427451955E-3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1.5391769427451954E-2</v>
      </c>
      <c r="AR43" s="9">
        <f t="shared" si="35"/>
        <v>136.875</v>
      </c>
      <c r="AS43" s="1">
        <f t="shared" si="36"/>
        <v>0.24</v>
      </c>
      <c r="AT43" s="1">
        <f t="shared" si="37"/>
        <v>119033.33333333333</v>
      </c>
      <c r="AU43" s="1">
        <f t="shared" si="38"/>
        <v>403243449.28047401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-2.8399123027142901</v>
      </c>
      <c r="E44" s="10">
        <f t="shared" si="40"/>
        <v>-5.69362395316129</v>
      </c>
      <c r="F44" s="7" t="s">
        <v>83</v>
      </c>
      <c r="G44" s="1">
        <v>3</v>
      </c>
      <c r="H44" s="9">
        <f t="shared" si="20"/>
        <v>-2.8399123027142901</v>
      </c>
      <c r="I44" s="9">
        <f t="shared" si="21"/>
        <v>270.31008769728567</v>
      </c>
      <c r="J44" s="9">
        <f t="shared" si="22"/>
        <v>1.1982894573648123E-2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174.85738164287605</v>
      </c>
      <c r="P44" s="9">
        <f t="shared" si="25"/>
        <v>2.0952975696507381</v>
      </c>
      <c r="Q44" s="12">
        <f t="shared" si="26"/>
        <v>0.50287141671617708</v>
      </c>
      <c r="R44" s="9">
        <f t="shared" si="27"/>
        <v>14.125500000000001</v>
      </c>
      <c r="S44" s="13">
        <f t="shared" si="28"/>
        <v>3.5600256041639376E-2</v>
      </c>
      <c r="T44" s="2">
        <f t="shared" si="29"/>
        <v>0.43</v>
      </c>
      <c r="U44" s="14">
        <f t="shared" si="30"/>
        <v>1.5308110097904932E-2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2.3728110097904931E-2</v>
      </c>
      <c r="AR44" s="9">
        <f t="shared" si="35"/>
        <v>136.875</v>
      </c>
      <c r="AS44" s="1">
        <f t="shared" si="36"/>
        <v>0.24</v>
      </c>
      <c r="AT44" s="1">
        <f t="shared" si="37"/>
        <v>119033.33333333333</v>
      </c>
      <c r="AU44" s="1">
        <f t="shared" si="38"/>
        <v>621644249.92754114</v>
      </c>
    </row>
    <row r="45" spans="1:48" x14ac:dyDescent="0.15">
      <c r="C45" s="7">
        <v>3</v>
      </c>
      <c r="D45" s="7">
        <f t="shared" si="39"/>
        <v>-0.27105665296774201</v>
      </c>
      <c r="E45" s="10">
        <f t="shared" si="40"/>
        <v>-2.8399123027142901</v>
      </c>
      <c r="F45" s="7" t="s">
        <v>83</v>
      </c>
      <c r="G45" s="1">
        <v>4</v>
      </c>
      <c r="H45" s="9">
        <f t="shared" si="20"/>
        <v>-0.27105665296774201</v>
      </c>
      <c r="I45" s="9">
        <f t="shared" si="21"/>
        <v>272.87894334703225</v>
      </c>
      <c r="J45" s="9">
        <f t="shared" si="22"/>
        <v>1.6820133425083723E-2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231.61833407322533</v>
      </c>
      <c r="P45" s="9">
        <f t="shared" si="25"/>
        <v>3.8958512828072656</v>
      </c>
      <c r="Q45" s="12">
        <f t="shared" si="26"/>
        <v>0.93500430787374367</v>
      </c>
      <c r="R45" s="9">
        <f t="shared" si="27"/>
        <v>14.125500000000001</v>
      </c>
      <c r="S45" s="13">
        <f t="shared" si="28"/>
        <v>6.6192652144967862E-2</v>
      </c>
      <c r="T45" s="2">
        <f t="shared" si="29"/>
        <v>0.43</v>
      </c>
      <c r="U45" s="14">
        <f t="shared" si="30"/>
        <v>2.846284042233618E-2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3.688284042233618E-2</v>
      </c>
      <c r="AR45" s="9">
        <f t="shared" si="35"/>
        <v>136.875</v>
      </c>
      <c r="AS45" s="1">
        <f t="shared" si="36"/>
        <v>0.24</v>
      </c>
      <c r="AT45" s="1">
        <f t="shared" si="37"/>
        <v>119033.33333333333</v>
      </c>
      <c r="AU45" s="1">
        <f t="shared" si="38"/>
        <v>966280313.72649419</v>
      </c>
    </row>
    <row r="46" spans="1:48" x14ac:dyDescent="0.15">
      <c r="C46" s="7">
        <v>4</v>
      </c>
      <c r="D46" s="7">
        <f t="shared" si="39"/>
        <v>2.9033064149333301</v>
      </c>
      <c r="E46" s="10">
        <f t="shared" si="40"/>
        <v>-0.27105665296774201</v>
      </c>
      <c r="F46" s="7" t="s">
        <v>83</v>
      </c>
      <c r="G46" s="1">
        <v>5</v>
      </c>
      <c r="H46" s="9">
        <f t="shared" si="20"/>
        <v>2.9033064149333301</v>
      </c>
      <c r="I46" s="9">
        <f t="shared" si="21"/>
        <v>276.05330641493333</v>
      </c>
      <c r="J46" s="9">
        <f t="shared" si="22"/>
        <v>2.5352669235300541E-2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216.33635865089715</v>
      </c>
      <c r="O46" s="9">
        <f t="shared" si="41"/>
        <v>70.242374139520933</v>
      </c>
      <c r="P46" s="9">
        <f t="shared" si="25"/>
        <v>1.7808316778615028</v>
      </c>
      <c r="Q46" s="12">
        <f t="shared" si="26"/>
        <v>0.42739960268676064</v>
      </c>
      <c r="R46" s="9">
        <f t="shared" si="27"/>
        <v>14.125500000000001</v>
      </c>
      <c r="S46" s="13">
        <f t="shared" si="28"/>
        <v>3.0257307896128322E-2</v>
      </c>
      <c r="T46" s="2">
        <f t="shared" si="29"/>
        <v>0.43</v>
      </c>
      <c r="U46" s="14">
        <f t="shared" si="30"/>
        <v>1.3010642395335179E-2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2.1430642395335178E-2</v>
      </c>
      <c r="AR46" s="9">
        <f t="shared" si="35"/>
        <v>136.875</v>
      </c>
      <c r="AS46" s="1">
        <f t="shared" si="36"/>
        <v>0.24</v>
      </c>
      <c r="AT46" s="1">
        <f t="shared" si="37"/>
        <v>119033.33333333333</v>
      </c>
      <c r="AU46" s="1">
        <f t="shared" si="38"/>
        <v>561453717.23008764</v>
      </c>
    </row>
    <row r="47" spans="1:48" x14ac:dyDescent="0.15">
      <c r="C47" s="7">
        <v>5</v>
      </c>
      <c r="D47" s="7">
        <f t="shared" si="39"/>
        <v>6.0889893412580696</v>
      </c>
      <c r="E47" s="10">
        <f t="shared" si="40"/>
        <v>2.9033064149333301</v>
      </c>
      <c r="F47" s="7" t="s">
        <v>85</v>
      </c>
      <c r="G47" s="1">
        <v>6</v>
      </c>
      <c r="H47" s="9">
        <f t="shared" si="20"/>
        <v>6.0889893412580696</v>
      </c>
      <c r="I47" s="9">
        <f t="shared" si="21"/>
        <v>279.23898934125805</v>
      </c>
      <c r="J47" s="9">
        <f t="shared" si="22"/>
        <v>3.791231473258351E-2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127.31779246165945</v>
      </c>
      <c r="P47" s="9">
        <f t="shared" si="25"/>
        <v>4.8269122188641811</v>
      </c>
      <c r="Q47" s="12">
        <f t="shared" si="26"/>
        <v>1.1584589325274035</v>
      </c>
      <c r="R47" s="9">
        <f t="shared" si="27"/>
        <v>14.125500000000001</v>
      </c>
      <c r="S47" s="13">
        <f t="shared" si="28"/>
        <v>8.2011888607653072E-2</v>
      </c>
      <c r="T47" s="2">
        <f t="shared" si="29"/>
        <v>0.43</v>
      </c>
      <c r="U47" s="14">
        <f t="shared" si="30"/>
        <v>3.5265112101290817E-2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4.3685112101290814E-2</v>
      </c>
      <c r="AR47" s="9">
        <f t="shared" si="35"/>
        <v>136.875</v>
      </c>
      <c r="AS47" s="1">
        <f t="shared" si="36"/>
        <v>0.24</v>
      </c>
      <c r="AT47" s="1">
        <f t="shared" si="37"/>
        <v>119033.33333333333</v>
      </c>
      <c r="AU47" s="1">
        <f t="shared" si="38"/>
        <v>1144490590.8290298</v>
      </c>
    </row>
    <row r="48" spans="1:48" x14ac:dyDescent="0.15">
      <c r="C48" s="7">
        <v>6</v>
      </c>
      <c r="D48" s="7">
        <f t="shared" si="39"/>
        <v>10.2787270946333</v>
      </c>
      <c r="E48" s="10">
        <f t="shared" si="40"/>
        <v>6.0889893412580696</v>
      </c>
      <c r="F48" s="7" t="s">
        <v>83</v>
      </c>
      <c r="G48" s="1">
        <v>7</v>
      </c>
      <c r="H48" s="9">
        <f t="shared" si="20"/>
        <v>10.2787270946333</v>
      </c>
      <c r="I48" s="9">
        <f t="shared" si="21"/>
        <v>283.4287270946333</v>
      </c>
      <c r="J48" s="9">
        <f t="shared" si="22"/>
        <v>6.3479778185216967E-2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181.34713024279526</v>
      </c>
      <c r="P48" s="9">
        <f t="shared" si="25"/>
        <v>11.511875602338295</v>
      </c>
      <c r="Q48" s="12">
        <f t="shared" si="26"/>
        <v>2.7628501445611908</v>
      </c>
      <c r="R48" s="9">
        <f t="shared" si="27"/>
        <v>14.125500000000001</v>
      </c>
      <c r="S48" s="13">
        <f t="shared" si="28"/>
        <v>0.19559308658533792</v>
      </c>
      <c r="T48" s="2">
        <f t="shared" si="29"/>
        <v>0.43</v>
      </c>
      <c r="U48" s="14">
        <f t="shared" si="30"/>
        <v>8.4105027231695301E-2</v>
      </c>
      <c r="V48" s="13"/>
      <c r="W48" s="2"/>
      <c r="X48" s="14"/>
      <c r="Y48" s="2">
        <v>0.02</v>
      </c>
      <c r="Z48" s="2">
        <v>0.28999999999999998</v>
      </c>
      <c r="AA48" s="2">
        <f t="shared" si="31"/>
        <v>5.7999999999999996E-3</v>
      </c>
      <c r="AB48" s="2"/>
      <c r="AC48" s="2"/>
      <c r="AD48" s="2"/>
      <c r="AE48" s="13">
        <v>1E-3</v>
      </c>
      <c r="AF48" s="2">
        <v>0.02</v>
      </c>
      <c r="AG48" s="16">
        <f t="shared" si="32"/>
        <v>2.0000000000000002E-5</v>
      </c>
      <c r="AH48" s="13"/>
      <c r="AI48" s="2"/>
      <c r="AJ48" s="14"/>
      <c r="AL48" s="2"/>
      <c r="AM48" s="2"/>
      <c r="AN48" s="2">
        <v>0.01</v>
      </c>
      <c r="AO48" s="2">
        <v>0.26</v>
      </c>
      <c r="AP48" s="2">
        <f t="shared" si="33"/>
        <v>2.6000000000000003E-3</v>
      </c>
      <c r="AQ48" s="1">
        <f t="shared" si="34"/>
        <v>9.2525027231695312E-2</v>
      </c>
      <c r="AR48" s="9">
        <f t="shared" si="35"/>
        <v>136.875</v>
      </c>
      <c r="AS48" s="1">
        <f t="shared" si="36"/>
        <v>0.24</v>
      </c>
      <c r="AT48" s="1">
        <f t="shared" si="37"/>
        <v>119033.33333333333</v>
      </c>
      <c r="AU48" s="1">
        <f t="shared" si="38"/>
        <v>2424030018.2209229</v>
      </c>
    </row>
    <row r="49" spans="1:48" x14ac:dyDescent="0.15">
      <c r="C49" s="7">
        <v>7</v>
      </c>
      <c r="D49" s="7">
        <f t="shared" si="39"/>
        <v>13.2592812793548</v>
      </c>
      <c r="E49" s="10">
        <f t="shared" si="40"/>
        <v>10.2787270946333</v>
      </c>
      <c r="F49" s="7" t="s">
        <v>83</v>
      </c>
      <c r="G49" s="1">
        <v>8</v>
      </c>
      <c r="H49" s="9">
        <f t="shared" si="20"/>
        <v>13.2592812793548</v>
      </c>
      <c r="I49" s="9">
        <f t="shared" si="21"/>
        <v>286.40928127935479</v>
      </c>
      <c r="J49" s="9">
        <f t="shared" si="22"/>
        <v>9.0760681108654609E-2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228.69150464045697</v>
      </c>
      <c r="P49" s="9">
        <f t="shared" si="25"/>
        <v>20.75619672493092</v>
      </c>
      <c r="Q49" s="12">
        <f t="shared" si="26"/>
        <v>4.9814872139834208</v>
      </c>
      <c r="R49" s="9">
        <f t="shared" si="27"/>
        <v>14.125500000000001</v>
      </c>
      <c r="S49" s="13">
        <f t="shared" si="28"/>
        <v>0.35265917765625432</v>
      </c>
      <c r="T49" s="2">
        <f t="shared" si="29"/>
        <v>0.43</v>
      </c>
      <c r="U49" s="14">
        <f t="shared" si="30"/>
        <v>0.15164344639218935</v>
      </c>
      <c r="V49" s="13"/>
      <c r="W49" s="2"/>
      <c r="X49" s="14"/>
      <c r="Y49" s="2">
        <v>0.02</v>
      </c>
      <c r="Z49" s="2">
        <v>0.28999999999999998</v>
      </c>
      <c r="AA49" s="2">
        <f t="shared" si="31"/>
        <v>5.7999999999999996E-3</v>
      </c>
      <c r="AB49" s="2"/>
      <c r="AC49" s="2"/>
      <c r="AD49" s="2"/>
      <c r="AE49" s="13">
        <v>1E-3</v>
      </c>
      <c r="AF49" s="2">
        <v>0.02</v>
      </c>
      <c r="AG49" s="16">
        <f t="shared" si="32"/>
        <v>2.0000000000000002E-5</v>
      </c>
      <c r="AH49" s="13"/>
      <c r="AI49" s="2"/>
      <c r="AJ49" s="14"/>
      <c r="AK49" s="2"/>
      <c r="AL49" s="2"/>
      <c r="AM49" s="2"/>
      <c r="AN49" s="2">
        <v>0.01</v>
      </c>
      <c r="AO49" s="2">
        <v>0.26</v>
      </c>
      <c r="AP49" s="2">
        <f t="shared" si="33"/>
        <v>2.6000000000000003E-3</v>
      </c>
      <c r="AQ49" s="1">
        <f t="shared" si="34"/>
        <v>0.16006344639218933</v>
      </c>
      <c r="AR49" s="9">
        <f t="shared" si="35"/>
        <v>136.875</v>
      </c>
      <c r="AS49" s="1">
        <f t="shared" si="36"/>
        <v>0.24</v>
      </c>
      <c r="AT49" s="1">
        <f t="shared" si="37"/>
        <v>119033.33333333333</v>
      </c>
      <c r="AU49" s="1">
        <f t="shared" si="38"/>
        <v>4193444849.2834368</v>
      </c>
    </row>
    <row r="50" spans="1:48" x14ac:dyDescent="0.15">
      <c r="C50" s="7">
        <v>8</v>
      </c>
      <c r="D50" s="7">
        <f t="shared" si="39"/>
        <v>14.154973806129</v>
      </c>
      <c r="E50" s="10">
        <f t="shared" si="40"/>
        <v>13.2592812793548</v>
      </c>
      <c r="F50" s="7" t="s">
        <v>83</v>
      </c>
      <c r="G50" s="1">
        <v>9</v>
      </c>
      <c r="H50" s="9">
        <f t="shared" si="20"/>
        <v>14.154973806129</v>
      </c>
      <c r="I50" s="9">
        <f t="shared" si="21"/>
        <v>287.304973806129</v>
      </c>
      <c r="J50" s="9">
        <f t="shared" si="22"/>
        <v>0.10090819909650639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266.79155791552603</v>
      </c>
      <c r="P50" s="9">
        <f t="shared" si="25"/>
        <v>26.921455643407015</v>
      </c>
      <c r="Q50" s="12">
        <f t="shared" si="26"/>
        <v>6.4611493544176835</v>
      </c>
      <c r="R50" s="9">
        <f t="shared" si="27"/>
        <v>14.125500000000001</v>
      </c>
      <c r="S50" s="13">
        <f t="shared" si="28"/>
        <v>0.45741031145217398</v>
      </c>
      <c r="T50" s="2">
        <f t="shared" si="29"/>
        <v>0.43</v>
      </c>
      <c r="U50" s="14">
        <f t="shared" si="30"/>
        <v>0.1966864339244348</v>
      </c>
      <c r="V50" s="13"/>
      <c r="W50" s="2"/>
      <c r="X50" s="14"/>
      <c r="Y50" s="2">
        <v>0.02</v>
      </c>
      <c r="Z50" s="2">
        <v>0.28999999999999998</v>
      </c>
      <c r="AA50" s="2">
        <f t="shared" si="31"/>
        <v>5.7999999999999996E-3</v>
      </c>
      <c r="AB50" s="2"/>
      <c r="AC50" s="2"/>
      <c r="AD50" s="2"/>
      <c r="AE50" s="13">
        <v>1E-3</v>
      </c>
      <c r="AF50" s="2">
        <v>0.02</v>
      </c>
      <c r="AG50" s="16">
        <f t="shared" si="32"/>
        <v>2.0000000000000002E-5</v>
      </c>
      <c r="AH50" s="13"/>
      <c r="AI50" s="2"/>
      <c r="AJ50" s="14"/>
      <c r="AL50" s="2"/>
      <c r="AM50" s="2"/>
      <c r="AN50" s="2">
        <v>0.01</v>
      </c>
      <c r="AO50" s="2">
        <v>0.26</v>
      </c>
      <c r="AP50" s="2">
        <f t="shared" si="33"/>
        <v>2.6000000000000003E-3</v>
      </c>
      <c r="AQ50" s="1">
        <f t="shared" si="34"/>
        <v>0.20510643392443478</v>
      </c>
      <c r="AR50" s="9">
        <f t="shared" si="35"/>
        <v>136.875</v>
      </c>
      <c r="AS50" s="1">
        <f t="shared" si="36"/>
        <v>0.24</v>
      </c>
      <c r="AT50" s="1">
        <f t="shared" si="37"/>
        <v>119033.33333333333</v>
      </c>
      <c r="AU50" s="1">
        <f t="shared" si="38"/>
        <v>5373509931.7297049</v>
      </c>
    </row>
    <row r="51" spans="1:48" x14ac:dyDescent="0.15">
      <c r="C51" s="7">
        <v>9</v>
      </c>
      <c r="D51" s="7">
        <f t="shared" si="39"/>
        <v>10.0065098005333</v>
      </c>
      <c r="E51" s="10">
        <f t="shared" si="40"/>
        <v>14.154973806129</v>
      </c>
      <c r="F51" s="7" t="s">
        <v>83</v>
      </c>
      <c r="G51" s="1">
        <v>10</v>
      </c>
      <c r="H51" s="9">
        <f t="shared" si="20"/>
        <v>10.0065098005333</v>
      </c>
      <c r="I51" s="9">
        <f t="shared" si="21"/>
        <v>283.15650980053329</v>
      </c>
      <c r="J51" s="9">
        <f t="shared" si="22"/>
        <v>6.1417512527663733E-2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298.72635227211902</v>
      </c>
      <c r="P51" s="9">
        <f t="shared" si="25"/>
        <v>18.347029483016158</v>
      </c>
      <c r="Q51" s="12">
        <f t="shared" si="26"/>
        <v>4.4032870759238776</v>
      </c>
      <c r="R51" s="9">
        <f t="shared" si="27"/>
        <v>14.125500000000001</v>
      </c>
      <c r="S51" s="13">
        <f t="shared" si="28"/>
        <v>0.31172610356616598</v>
      </c>
      <c r="T51" s="2">
        <f t="shared" si="29"/>
        <v>0.43</v>
      </c>
      <c r="U51" s="14">
        <f t="shared" si="30"/>
        <v>0.13404222453345138</v>
      </c>
      <c r="V51" s="13"/>
      <c r="W51" s="2"/>
      <c r="X51" s="14"/>
      <c r="Y51" s="2">
        <v>0.02</v>
      </c>
      <c r="Z51" s="2">
        <v>0.28999999999999998</v>
      </c>
      <c r="AA51" s="2">
        <f t="shared" si="31"/>
        <v>5.7999999999999996E-3</v>
      </c>
      <c r="AB51" s="2"/>
      <c r="AC51" s="2"/>
      <c r="AD51" s="2"/>
      <c r="AE51" s="13">
        <v>1E-3</v>
      </c>
      <c r="AF51" s="2">
        <v>0.02</v>
      </c>
      <c r="AG51" s="16">
        <f t="shared" si="32"/>
        <v>2.0000000000000002E-5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 t="shared" si="33"/>
        <v>2.6000000000000003E-3</v>
      </c>
      <c r="AQ51" s="1">
        <f t="shared" si="34"/>
        <v>0.14246222453345136</v>
      </c>
      <c r="AR51" s="9">
        <f t="shared" si="35"/>
        <v>136.875</v>
      </c>
      <c r="AS51" s="1">
        <f t="shared" si="36"/>
        <v>0.24</v>
      </c>
      <c r="AT51" s="1">
        <f t="shared" si="37"/>
        <v>119033.33333333333</v>
      </c>
      <c r="AU51" s="1">
        <f t="shared" si="38"/>
        <v>3732316747.8443971</v>
      </c>
    </row>
    <row r="52" spans="1:48" x14ac:dyDescent="0.15">
      <c r="C52" s="7">
        <v>10</v>
      </c>
      <c r="D52" s="7">
        <f t="shared" si="39"/>
        <v>3.9158619766451599</v>
      </c>
      <c r="E52" s="10">
        <f t="shared" si="40"/>
        <v>10.0065098005333</v>
      </c>
      <c r="F52" s="7" t="s">
        <v>83</v>
      </c>
      <c r="G52" s="1">
        <v>11</v>
      </c>
      <c r="H52" s="9">
        <f t="shared" si="20"/>
        <v>3.9158619766451599</v>
      </c>
      <c r="I52" s="9">
        <f t="shared" si="21"/>
        <v>277.06586197664512</v>
      </c>
      <c r="J52" s="9">
        <f t="shared" si="22"/>
        <v>2.8840646331752796E-2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266.36035664964771</v>
      </c>
      <c r="O52" s="9">
        <f t="shared" si="41"/>
        <v>72.875216139455119</v>
      </c>
      <c r="P52" s="9">
        <f t="shared" si="25"/>
        <v>2.1017683350280683</v>
      </c>
      <c r="Q52" s="12">
        <f t="shared" si="26"/>
        <v>0.50442440040673642</v>
      </c>
      <c r="R52" s="9">
        <f t="shared" si="27"/>
        <v>14.125500000000001</v>
      </c>
      <c r="S52" s="13">
        <f t="shared" si="28"/>
        <v>3.5710197897896458E-2</v>
      </c>
      <c r="T52" s="2">
        <f t="shared" si="29"/>
        <v>0.43</v>
      </c>
      <c r="U52" s="14">
        <f t="shared" si="30"/>
        <v>1.5355385096095476E-2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2.3775385096095475E-2</v>
      </c>
      <c r="AR52" s="9">
        <f t="shared" si="35"/>
        <v>136.875</v>
      </c>
      <c r="AS52" s="1">
        <f t="shared" si="36"/>
        <v>0.24</v>
      </c>
      <c r="AT52" s="1">
        <f t="shared" si="37"/>
        <v>119033.33333333333</v>
      </c>
      <c r="AU52" s="1">
        <f t="shared" si="38"/>
        <v>622882790.65704834</v>
      </c>
    </row>
    <row r="53" spans="1:48" x14ac:dyDescent="0.15">
      <c r="C53" s="7">
        <v>11</v>
      </c>
      <c r="D53" s="7">
        <f t="shared" si="39"/>
        <v>0.123573411933333</v>
      </c>
      <c r="E53" s="10">
        <f t="shared" si="40"/>
        <v>3.9158619766451599</v>
      </c>
      <c r="F53" s="7" t="s">
        <v>85</v>
      </c>
      <c r="G53" s="1">
        <v>12</v>
      </c>
      <c r="H53" s="9">
        <f t="shared" si="20"/>
        <v>0.123573411933333</v>
      </c>
      <c r="I53" s="9">
        <f t="shared" si="21"/>
        <v>273.27357341193328</v>
      </c>
      <c r="J53" s="9">
        <f t="shared" si="22"/>
        <v>1.7709549116991182E-2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129.62969780442705</v>
      </c>
      <c r="P53" s="9">
        <f t="shared" si="25"/>
        <v>2.295683500288225</v>
      </c>
      <c r="Q53" s="12">
        <f t="shared" si="26"/>
        <v>0.55096404006917399</v>
      </c>
      <c r="R53" s="9">
        <f t="shared" si="27"/>
        <v>14.125500000000001</v>
      </c>
      <c r="S53" s="13">
        <f t="shared" si="28"/>
        <v>3.9004923016471911E-2</v>
      </c>
      <c r="T53" s="2">
        <f t="shared" si="29"/>
        <v>0.43</v>
      </c>
      <c r="U53" s="14">
        <f t="shared" si="30"/>
        <v>1.6772116897082922E-2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2.5192116897082922E-2</v>
      </c>
      <c r="AR53" s="9">
        <f t="shared" si="35"/>
        <v>136.875</v>
      </c>
      <c r="AS53" s="1">
        <f t="shared" si="36"/>
        <v>0.24</v>
      </c>
      <c r="AT53" s="1">
        <f t="shared" si="37"/>
        <v>119033.33333333333</v>
      </c>
      <c r="AU53" s="1">
        <f t="shared" si="38"/>
        <v>659999239.21276784</v>
      </c>
      <c r="AV53" s="1">
        <f>SUM(AU42:AU53)</f>
        <v>21068803058.737759</v>
      </c>
    </row>
    <row r="54" spans="1:48" x14ac:dyDescent="0.15">
      <c r="C54" s="7">
        <v>12</v>
      </c>
      <c r="D54" s="7">
        <f t="shared" si="39"/>
        <v>-1.8092083299677399</v>
      </c>
      <c r="E54" s="10">
        <f t="shared" si="40"/>
        <v>0.123573411933333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-2.3066070033871</v>
      </c>
      <c r="E58" s="7"/>
      <c r="F58" s="7"/>
      <c r="G58" s="1">
        <v>1</v>
      </c>
      <c r="H58" s="9">
        <f t="shared" ref="H58:H69" si="42">E59</f>
        <v>-2.3066070033871</v>
      </c>
      <c r="I58" s="9">
        <f t="shared" ref="I58:I69" si="43">H58+273.15</f>
        <v>270.84339299661286</v>
      </c>
      <c r="J58" s="9">
        <f t="shared" ref="J58:J69" si="44">EXP(($C$15*(I58-$C$13))/($C$16*I58*$C$13))</f>
        <v>1.2863670667796048E-2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1.2833655436237858E-3</v>
      </c>
      <c r="Q58" s="12">
        <f t="shared" ref="Q58:Q69" si="48">P58*$B$60</f>
        <v>2.438394532885193E-4</v>
      </c>
      <c r="R58" s="9">
        <f t="shared" ref="R58:R69" si="49">L58*$B$60</f>
        <v>1.8955666666666669E-2</v>
      </c>
      <c r="S58" s="13">
        <f t="shared" ref="S58:S69" si="50">Q58/R58</f>
        <v>1.2863670667796047E-2</v>
      </c>
      <c r="T58" s="2">
        <f t="shared" ref="T58:T69" si="51">$B$59/100</f>
        <v>0.01</v>
      </c>
      <c r="U58" s="14">
        <f t="shared" ref="U58:U69" si="52">S58*T58</f>
        <v>1.2863670667796046E-4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1.2128636706677961E-2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49560.833333333336</v>
      </c>
      <c r="AU58" s="1">
        <f t="shared" ref="AU58:AU69" si="59">AT58*10000*AS58*0.67*AR58*AQ58</f>
        <v>7634216.1761469748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-5.69362395316129</v>
      </c>
      <c r="E59" s="10">
        <f t="shared" ref="E59:E70" si="61">D58</f>
        <v>-2.3066070033871</v>
      </c>
      <c r="F59" s="7" t="s">
        <v>83</v>
      </c>
      <c r="G59" s="1">
        <v>2</v>
      </c>
      <c r="H59" s="9">
        <f t="shared" si="42"/>
        <v>-5.69362395316129</v>
      </c>
      <c r="I59" s="9">
        <f t="shared" si="43"/>
        <v>267.45637604683867</v>
      </c>
      <c r="J59" s="9">
        <f t="shared" si="44"/>
        <v>8.1591871850044406E-3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0.19824996778970955</v>
      </c>
      <c r="P59" s="9">
        <f t="shared" si="47"/>
        <v>1.6175585966173413E-3</v>
      </c>
      <c r="Q59" s="12">
        <f t="shared" si="48"/>
        <v>3.0733613335729484E-4</v>
      </c>
      <c r="R59" s="9">
        <f t="shared" si="49"/>
        <v>1.8955666666666669E-2</v>
      </c>
      <c r="S59" s="13">
        <f t="shared" si="50"/>
        <v>1.6213417273144081E-2</v>
      </c>
      <c r="T59" s="2">
        <f t="shared" si="51"/>
        <v>0.01</v>
      </c>
      <c r="U59" s="14">
        <f t="shared" si="52"/>
        <v>1.6213417273144081E-4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1.2162134172731442E-2</v>
      </c>
      <c r="AR59" s="9">
        <f t="shared" si="56"/>
        <v>9.9766666666666666</v>
      </c>
      <c r="AS59" s="1">
        <f t="shared" si="57"/>
        <v>0.19</v>
      </c>
      <c r="AT59" s="1">
        <f t="shared" si="58"/>
        <v>49560.833333333336</v>
      </c>
      <c r="AU59" s="1">
        <f t="shared" si="59"/>
        <v>7655300.7302803025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-2.8399123027142901</v>
      </c>
      <c r="E60" s="10">
        <f t="shared" si="61"/>
        <v>-5.69362395316129</v>
      </c>
      <c r="F60" s="7" t="s">
        <v>83</v>
      </c>
      <c r="G60" s="1">
        <v>3</v>
      </c>
      <c r="H60" s="9">
        <f t="shared" si="42"/>
        <v>-2.8399123027142901</v>
      </c>
      <c r="I60" s="9">
        <f t="shared" si="43"/>
        <v>270.31008769728567</v>
      </c>
      <c r="J60" s="9">
        <f t="shared" si="44"/>
        <v>1.1982894573648123E-2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0.29639907585975889</v>
      </c>
      <c r="P60" s="9">
        <f t="shared" si="47"/>
        <v>3.5517188777542232E-3</v>
      </c>
      <c r="Q60" s="12">
        <f t="shared" si="48"/>
        <v>6.7482658677330237E-4</v>
      </c>
      <c r="R60" s="9">
        <f t="shared" si="49"/>
        <v>1.8955666666666669E-2</v>
      </c>
      <c r="S60" s="13">
        <f t="shared" si="50"/>
        <v>3.5600256041639383E-2</v>
      </c>
      <c r="T60" s="2">
        <f t="shared" si="51"/>
        <v>0.01</v>
      </c>
      <c r="U60" s="14">
        <f t="shared" si="52"/>
        <v>3.5600256041639386E-4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1.2356002560416393E-2</v>
      </c>
      <c r="AR60" s="9">
        <f t="shared" si="56"/>
        <v>9.9766666666666666</v>
      </c>
      <c r="AS60" s="1">
        <f t="shared" si="57"/>
        <v>0.19</v>
      </c>
      <c r="AT60" s="1">
        <f t="shared" si="58"/>
        <v>49560.833333333336</v>
      </c>
      <c r="AU60" s="1">
        <f t="shared" si="59"/>
        <v>7777328.7221396919</v>
      </c>
    </row>
    <row r="61" spans="1:48" x14ac:dyDescent="0.15">
      <c r="C61" s="7">
        <v>3</v>
      </c>
      <c r="D61" s="7">
        <f t="shared" si="60"/>
        <v>-0.27105665296774201</v>
      </c>
      <c r="E61" s="10">
        <f t="shared" si="61"/>
        <v>-2.8399123027142901</v>
      </c>
      <c r="F61" s="7" t="s">
        <v>83</v>
      </c>
      <c r="G61" s="1">
        <v>4</v>
      </c>
      <c r="H61" s="9">
        <f t="shared" si="42"/>
        <v>-0.27105665296774201</v>
      </c>
      <c r="I61" s="9">
        <f t="shared" si="43"/>
        <v>272.87894334703225</v>
      </c>
      <c r="J61" s="9">
        <f t="shared" si="44"/>
        <v>1.6820133425083723E-2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0.39261402364867132</v>
      </c>
      <c r="P61" s="9">
        <f t="shared" si="47"/>
        <v>6.6038202623296275E-3</v>
      </c>
      <c r="Q61" s="12">
        <f t="shared" si="48"/>
        <v>1.2547258498426291E-3</v>
      </c>
      <c r="R61" s="9">
        <f t="shared" si="49"/>
        <v>1.8955666666666669E-2</v>
      </c>
      <c r="S61" s="13">
        <f t="shared" si="50"/>
        <v>6.6192652144967848E-2</v>
      </c>
      <c r="T61" s="2">
        <f t="shared" si="51"/>
        <v>0.01</v>
      </c>
      <c r="U61" s="14">
        <f t="shared" si="52"/>
        <v>6.6192652144967854E-4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1.2661926521449679E-2</v>
      </c>
      <c r="AR61" s="9">
        <f t="shared" si="56"/>
        <v>9.9766666666666666</v>
      </c>
      <c r="AS61" s="1">
        <f t="shared" si="57"/>
        <v>0.19</v>
      </c>
      <c r="AT61" s="1">
        <f t="shared" si="58"/>
        <v>49560.833333333336</v>
      </c>
      <c r="AU61" s="1">
        <f t="shared" si="59"/>
        <v>7969888.6700112745</v>
      </c>
    </row>
    <row r="62" spans="1:48" x14ac:dyDescent="0.15">
      <c r="C62" s="7">
        <v>4</v>
      </c>
      <c r="D62" s="7">
        <f t="shared" si="60"/>
        <v>2.9033064149333301</v>
      </c>
      <c r="E62" s="10">
        <f t="shared" si="61"/>
        <v>-0.27105665296774201</v>
      </c>
      <c r="F62" s="7" t="s">
        <v>83</v>
      </c>
      <c r="G62" s="1">
        <v>5</v>
      </c>
      <c r="H62" s="9">
        <f t="shared" si="42"/>
        <v>2.9033064149333301</v>
      </c>
      <c r="I62" s="9">
        <f t="shared" si="43"/>
        <v>276.05330641493333</v>
      </c>
      <c r="J62" s="9">
        <f t="shared" si="44"/>
        <v>2.5352669235300541E-2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0.36670969321702457</v>
      </c>
      <c r="O62" s="9">
        <f t="shared" si="62"/>
        <v>0.11906717683598378</v>
      </c>
      <c r="P62" s="9">
        <f t="shared" si="47"/>
        <v>3.018670751103735E-3</v>
      </c>
      <c r="Q62" s="12">
        <f t="shared" si="48"/>
        <v>5.735474427097097E-4</v>
      </c>
      <c r="R62" s="9">
        <f t="shared" si="49"/>
        <v>1.8955666666666669E-2</v>
      </c>
      <c r="S62" s="13">
        <f t="shared" si="50"/>
        <v>3.0257307896128315E-2</v>
      </c>
      <c r="T62" s="2">
        <f t="shared" si="51"/>
        <v>0.01</v>
      </c>
      <c r="U62" s="14">
        <f t="shared" si="52"/>
        <v>3.0257307896128314E-4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1.2302573078961283E-2</v>
      </c>
      <c r="AR62" s="9">
        <f t="shared" si="56"/>
        <v>9.9766666666666666</v>
      </c>
      <c r="AS62" s="1">
        <f t="shared" si="57"/>
        <v>0.19</v>
      </c>
      <c r="AT62" s="1">
        <f t="shared" si="58"/>
        <v>49560.833333333336</v>
      </c>
      <c r="AU62" s="1">
        <f t="shared" si="59"/>
        <v>7743698.2143198671</v>
      </c>
    </row>
    <row r="63" spans="1:48" x14ac:dyDescent="0.15">
      <c r="C63" s="7">
        <v>5</v>
      </c>
      <c r="D63" s="7">
        <f t="shared" si="60"/>
        <v>6.0889893412580696</v>
      </c>
      <c r="E63" s="10">
        <f t="shared" si="61"/>
        <v>2.9033064149333301</v>
      </c>
      <c r="F63" s="7" t="s">
        <v>85</v>
      </c>
      <c r="G63" s="1">
        <v>6</v>
      </c>
      <c r="H63" s="9">
        <f t="shared" si="42"/>
        <v>6.0889893412580696</v>
      </c>
      <c r="I63" s="9">
        <f t="shared" si="43"/>
        <v>279.23898934125805</v>
      </c>
      <c r="J63" s="9">
        <f t="shared" si="44"/>
        <v>3.791231473258351E-2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0.21581517275154671</v>
      </c>
      <c r="P63" s="9">
        <f t="shared" si="47"/>
        <v>8.1820527534235202E-3</v>
      </c>
      <c r="Q63" s="12">
        <f t="shared" si="48"/>
        <v>1.5545900231504687E-3</v>
      </c>
      <c r="R63" s="9">
        <f t="shared" si="49"/>
        <v>1.8955666666666669E-2</v>
      </c>
      <c r="S63" s="13">
        <f t="shared" si="50"/>
        <v>8.2011888607653044E-2</v>
      </c>
      <c r="T63" s="2">
        <f t="shared" si="51"/>
        <v>0.01</v>
      </c>
      <c r="U63" s="14">
        <f t="shared" si="52"/>
        <v>8.2011888607653051E-4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1.282011888607653E-2</v>
      </c>
      <c r="AR63" s="9">
        <f t="shared" si="56"/>
        <v>9.9766666666666666</v>
      </c>
      <c r="AS63" s="1">
        <f t="shared" si="57"/>
        <v>0.19</v>
      </c>
      <c r="AT63" s="1">
        <f t="shared" si="58"/>
        <v>49560.833333333336</v>
      </c>
      <c r="AU63" s="1">
        <f t="shared" si="59"/>
        <v>8069460.8427281231</v>
      </c>
    </row>
    <row r="64" spans="1:48" x14ac:dyDescent="0.15">
      <c r="C64" s="7">
        <v>6</v>
      </c>
      <c r="D64" s="7">
        <f t="shared" si="60"/>
        <v>10.2787270946333</v>
      </c>
      <c r="E64" s="10">
        <f t="shared" si="61"/>
        <v>6.0889893412580696</v>
      </c>
      <c r="F64" s="7" t="s">
        <v>83</v>
      </c>
      <c r="G64" s="1">
        <v>7</v>
      </c>
      <c r="H64" s="9">
        <f t="shared" si="42"/>
        <v>10.2787270946333</v>
      </c>
      <c r="I64" s="9">
        <f t="shared" si="43"/>
        <v>283.4287270946333</v>
      </c>
      <c r="J64" s="9">
        <f t="shared" si="44"/>
        <v>6.3479778185216967E-2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0.30739978666478984</v>
      </c>
      <c r="P64" s="9">
        <f t="shared" si="47"/>
        <v>1.9513670271663876E-2</v>
      </c>
      <c r="Q64" s="12">
        <f t="shared" si="48"/>
        <v>3.7075973516161364E-3</v>
      </c>
      <c r="R64" s="9">
        <f t="shared" si="49"/>
        <v>1.8955666666666669E-2</v>
      </c>
      <c r="S64" s="13">
        <f t="shared" si="50"/>
        <v>0.19559308658533786</v>
      </c>
      <c r="T64" s="2">
        <f t="shared" si="51"/>
        <v>0.01</v>
      </c>
      <c r="U64" s="14">
        <f t="shared" si="52"/>
        <v>1.9559308658533788E-3</v>
      </c>
      <c r="V64" s="13"/>
      <c r="W64" s="2"/>
      <c r="X64" s="14"/>
      <c r="Y64" s="2">
        <v>0.02</v>
      </c>
      <c r="Z64" s="2">
        <v>0.21</v>
      </c>
      <c r="AA64" s="2">
        <f t="shared" si="53"/>
        <v>4.1999999999999997E-3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0.01</v>
      </c>
      <c r="AO64" s="2">
        <v>0.78</v>
      </c>
      <c r="AP64" s="2">
        <f t="shared" si="54"/>
        <v>7.8000000000000005E-3</v>
      </c>
      <c r="AQ64" s="1">
        <f t="shared" si="55"/>
        <v>1.3955930865853379E-2</v>
      </c>
      <c r="AR64" s="9">
        <f t="shared" si="56"/>
        <v>9.9766666666666666</v>
      </c>
      <c r="AS64" s="1">
        <f t="shared" si="57"/>
        <v>0.19</v>
      </c>
      <c r="AT64" s="1">
        <f t="shared" si="58"/>
        <v>49560.833333333336</v>
      </c>
      <c r="AU64" s="1">
        <f t="shared" si="59"/>
        <v>8784383.2531173881</v>
      </c>
    </row>
    <row r="65" spans="1:48" x14ac:dyDescent="0.15">
      <c r="C65" s="7">
        <v>7</v>
      </c>
      <c r="D65" s="7">
        <f t="shared" si="60"/>
        <v>13.2592812793548</v>
      </c>
      <c r="E65" s="10">
        <f t="shared" si="61"/>
        <v>10.2787270946333</v>
      </c>
      <c r="F65" s="7" t="s">
        <v>83</v>
      </c>
      <c r="G65" s="1">
        <v>8</v>
      </c>
      <c r="H65" s="9">
        <f t="shared" si="42"/>
        <v>13.2592812793548</v>
      </c>
      <c r="I65" s="9">
        <f t="shared" si="43"/>
        <v>286.40928127935479</v>
      </c>
      <c r="J65" s="9">
        <f t="shared" si="44"/>
        <v>9.0760681108654609E-2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0.38765278305979262</v>
      </c>
      <c r="P65" s="9">
        <f t="shared" si="47"/>
        <v>3.5183630624172305E-2</v>
      </c>
      <c r="Q65" s="12">
        <f t="shared" si="48"/>
        <v>6.6848898185927381E-3</v>
      </c>
      <c r="R65" s="9">
        <f t="shared" si="49"/>
        <v>1.8955666666666669E-2</v>
      </c>
      <c r="S65" s="13">
        <f t="shared" si="50"/>
        <v>0.35265917765625426</v>
      </c>
      <c r="T65" s="2">
        <f t="shared" si="51"/>
        <v>0.01</v>
      </c>
      <c r="U65" s="14">
        <f t="shared" si="52"/>
        <v>3.5265917765625425E-3</v>
      </c>
      <c r="V65" s="13"/>
      <c r="W65" s="2"/>
      <c r="X65" s="14"/>
      <c r="Y65" s="2">
        <v>0.02</v>
      </c>
      <c r="Z65" s="2">
        <v>0.21</v>
      </c>
      <c r="AA65" s="2">
        <f t="shared" si="53"/>
        <v>4.1999999999999997E-3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0.01</v>
      </c>
      <c r="AO65" s="2">
        <v>0.78</v>
      </c>
      <c r="AP65" s="2">
        <f t="shared" si="54"/>
        <v>7.8000000000000005E-3</v>
      </c>
      <c r="AQ65" s="1">
        <f t="shared" si="55"/>
        <v>1.5526591776562543E-2</v>
      </c>
      <c r="AR65" s="9">
        <f t="shared" si="56"/>
        <v>9.9766666666666666</v>
      </c>
      <c r="AS65" s="1">
        <f t="shared" si="57"/>
        <v>0.19</v>
      </c>
      <c r="AT65" s="1">
        <f t="shared" si="58"/>
        <v>49560.833333333336</v>
      </c>
      <c r="AU65" s="1">
        <f t="shared" si="59"/>
        <v>9773015.7945781779</v>
      </c>
    </row>
    <row r="66" spans="1:48" x14ac:dyDescent="0.15">
      <c r="C66" s="7">
        <v>8</v>
      </c>
      <c r="D66" s="7">
        <f t="shared" si="60"/>
        <v>14.154973806129</v>
      </c>
      <c r="E66" s="10">
        <f t="shared" si="61"/>
        <v>13.2592812793548</v>
      </c>
      <c r="F66" s="7" t="s">
        <v>83</v>
      </c>
      <c r="G66" s="1">
        <v>9</v>
      </c>
      <c r="H66" s="9">
        <f t="shared" si="42"/>
        <v>14.154973806129</v>
      </c>
      <c r="I66" s="9">
        <f t="shared" si="43"/>
        <v>287.304973806129</v>
      </c>
      <c r="J66" s="9">
        <f t="shared" si="44"/>
        <v>0.10090819909650639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0.452235819102287</v>
      </c>
      <c r="P66" s="9">
        <f t="shared" si="47"/>
        <v>4.5634302072545221E-2</v>
      </c>
      <c r="Q66" s="12">
        <f t="shared" si="48"/>
        <v>8.6705173937835917E-3</v>
      </c>
      <c r="R66" s="9">
        <f t="shared" si="49"/>
        <v>1.8955666666666669E-2</v>
      </c>
      <c r="S66" s="13">
        <f t="shared" si="50"/>
        <v>0.45741031145217387</v>
      </c>
      <c r="T66" s="2">
        <f t="shared" si="51"/>
        <v>0.01</v>
      </c>
      <c r="U66" s="14">
        <f t="shared" si="52"/>
        <v>4.5741031145217388E-3</v>
      </c>
      <c r="V66" s="13"/>
      <c r="W66" s="2"/>
      <c r="X66" s="14"/>
      <c r="Y66" s="2">
        <v>0.02</v>
      </c>
      <c r="Z66" s="2">
        <v>0.21</v>
      </c>
      <c r="AA66" s="2">
        <f t="shared" si="53"/>
        <v>4.1999999999999997E-3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0.01</v>
      </c>
      <c r="AO66" s="2">
        <v>0.78</v>
      </c>
      <c r="AP66" s="2">
        <f t="shared" si="54"/>
        <v>7.8000000000000005E-3</v>
      </c>
      <c r="AQ66" s="1">
        <f t="shared" si="55"/>
        <v>1.6574103114521739E-2</v>
      </c>
      <c r="AR66" s="9">
        <f t="shared" si="56"/>
        <v>9.9766666666666666</v>
      </c>
      <c r="AS66" s="1">
        <f t="shared" si="57"/>
        <v>0.19</v>
      </c>
      <c r="AT66" s="1">
        <f t="shared" si="58"/>
        <v>49560.833333333336</v>
      </c>
      <c r="AU66" s="1">
        <f t="shared" si="59"/>
        <v>10432358.488596078</v>
      </c>
    </row>
    <row r="67" spans="1:48" x14ac:dyDescent="0.15">
      <c r="C67" s="7">
        <v>9</v>
      </c>
      <c r="D67" s="7">
        <f t="shared" si="60"/>
        <v>10.0065098005333</v>
      </c>
      <c r="E67" s="10">
        <f t="shared" si="61"/>
        <v>14.154973806129</v>
      </c>
      <c r="F67" s="7" t="s">
        <v>83</v>
      </c>
      <c r="G67" s="1">
        <v>10</v>
      </c>
      <c r="H67" s="9">
        <f t="shared" si="42"/>
        <v>10.0065098005333</v>
      </c>
      <c r="I67" s="9">
        <f t="shared" si="43"/>
        <v>283.15650980053329</v>
      </c>
      <c r="J67" s="9">
        <f t="shared" si="44"/>
        <v>6.1417512527663733E-2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0.50636818369640835</v>
      </c>
      <c r="P67" s="9">
        <f t="shared" si="47"/>
        <v>3.1099874265784491E-2</v>
      </c>
      <c r="Q67" s="12">
        <f t="shared" si="48"/>
        <v>5.9089761104990533E-3</v>
      </c>
      <c r="R67" s="9">
        <f t="shared" si="49"/>
        <v>1.8955666666666669E-2</v>
      </c>
      <c r="S67" s="13">
        <f t="shared" si="50"/>
        <v>0.31172610356616592</v>
      </c>
      <c r="T67" s="2">
        <f t="shared" si="51"/>
        <v>0.01</v>
      </c>
      <c r="U67" s="14">
        <f t="shared" si="52"/>
        <v>3.1172610356616595E-3</v>
      </c>
      <c r="V67" s="13"/>
      <c r="W67" s="2"/>
      <c r="X67" s="14"/>
      <c r="Y67" s="2">
        <v>0.02</v>
      </c>
      <c r="Z67" s="2">
        <v>0.21</v>
      </c>
      <c r="AA67" s="2">
        <f t="shared" si="53"/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 t="shared" si="54"/>
        <v>7.8000000000000005E-3</v>
      </c>
      <c r="AQ67" s="1">
        <f t="shared" si="55"/>
        <v>1.5117261035661659E-2</v>
      </c>
      <c r="AR67" s="9">
        <f t="shared" si="56"/>
        <v>9.9766666666666666</v>
      </c>
      <c r="AS67" s="1">
        <f t="shared" si="57"/>
        <v>0.19</v>
      </c>
      <c r="AT67" s="1">
        <f t="shared" si="58"/>
        <v>49560.833333333336</v>
      </c>
      <c r="AU67" s="1">
        <f t="shared" si="59"/>
        <v>9515367.7637933828</v>
      </c>
    </row>
    <row r="68" spans="1:48" x14ac:dyDescent="0.15">
      <c r="C68" s="7">
        <v>10</v>
      </c>
      <c r="D68" s="7">
        <f t="shared" si="60"/>
        <v>3.9158619766451599</v>
      </c>
      <c r="E68" s="10">
        <f t="shared" si="61"/>
        <v>10.0065098005333</v>
      </c>
      <c r="F68" s="7" t="s">
        <v>83</v>
      </c>
      <c r="G68" s="1">
        <v>11</v>
      </c>
      <c r="H68" s="9">
        <f t="shared" si="42"/>
        <v>3.9158619766451599</v>
      </c>
      <c r="I68" s="9">
        <f t="shared" si="43"/>
        <v>277.06586197664512</v>
      </c>
      <c r="J68" s="9">
        <f t="shared" si="44"/>
        <v>2.8840646331752796E-2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0.45150489395909266</v>
      </c>
      <c r="O68" s="9">
        <f t="shared" si="62"/>
        <v>0.12353008213819783</v>
      </c>
      <c r="P68" s="9">
        <f t="shared" si="47"/>
        <v>3.5626874102801368E-3</v>
      </c>
      <c r="Q68" s="12">
        <f t="shared" si="48"/>
        <v>6.7691060795322603E-4</v>
      </c>
      <c r="R68" s="9">
        <f t="shared" si="49"/>
        <v>1.8955666666666669E-2</v>
      </c>
      <c r="S68" s="13">
        <f t="shared" si="50"/>
        <v>3.5710197897896458E-2</v>
      </c>
      <c r="T68" s="2">
        <f t="shared" si="51"/>
        <v>0.01</v>
      </c>
      <c r="U68" s="14">
        <f t="shared" si="52"/>
        <v>3.5710197897896459E-4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1.2357101978978964E-2</v>
      </c>
      <c r="AR68" s="9">
        <f t="shared" si="56"/>
        <v>9.9766666666666666</v>
      </c>
      <c r="AS68" s="1">
        <f t="shared" si="57"/>
        <v>0.19</v>
      </c>
      <c r="AT68" s="1">
        <f t="shared" si="58"/>
        <v>49560.833333333336</v>
      </c>
      <c r="AU68" s="1">
        <f t="shared" si="59"/>
        <v>7778020.7371763131</v>
      </c>
    </row>
    <row r="69" spans="1:48" x14ac:dyDescent="0.15">
      <c r="C69" s="7">
        <v>11</v>
      </c>
      <c r="D69" s="7">
        <f t="shared" si="60"/>
        <v>0.123573411933333</v>
      </c>
      <c r="E69" s="10">
        <f t="shared" si="61"/>
        <v>3.9158619766451599</v>
      </c>
      <c r="F69" s="7" t="s">
        <v>85</v>
      </c>
      <c r="G69" s="1">
        <v>12</v>
      </c>
      <c r="H69" s="9">
        <f t="shared" si="42"/>
        <v>0.123573411933333</v>
      </c>
      <c r="I69" s="9">
        <f t="shared" si="43"/>
        <v>273.27357341193328</v>
      </c>
      <c r="J69" s="9">
        <f t="shared" si="44"/>
        <v>1.7709549116991182E-2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0.21973406139458437</v>
      </c>
      <c r="P69" s="9">
        <f t="shared" si="47"/>
        <v>3.8913911529433478E-3</v>
      </c>
      <c r="Q69" s="12">
        <f t="shared" si="48"/>
        <v>7.3936431905923612E-4</v>
      </c>
      <c r="R69" s="9">
        <f t="shared" si="49"/>
        <v>1.8955666666666669E-2</v>
      </c>
      <c r="S69" s="13">
        <f t="shared" si="50"/>
        <v>3.9004923016471911E-2</v>
      </c>
      <c r="T69" s="2">
        <f t="shared" si="51"/>
        <v>0.01</v>
      </c>
      <c r="U69" s="14">
        <f t="shared" si="52"/>
        <v>3.900492301647191E-4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1.2390049230164719E-2</v>
      </c>
      <c r="AR69" s="9">
        <f t="shared" si="56"/>
        <v>9.9766666666666666</v>
      </c>
      <c r="AS69" s="1">
        <f t="shared" si="57"/>
        <v>0.19</v>
      </c>
      <c r="AT69" s="1">
        <f t="shared" si="58"/>
        <v>49560.833333333336</v>
      </c>
      <c r="AU69" s="1">
        <f t="shared" si="59"/>
        <v>7798758.9655563729</v>
      </c>
      <c r="AV69" s="1">
        <f>SUM(AU58:AU69)</f>
        <v>100931798.35844395</v>
      </c>
    </row>
    <row r="70" spans="1:48" x14ac:dyDescent="0.15">
      <c r="C70" s="7">
        <v>12</v>
      </c>
      <c r="D70" s="7">
        <f t="shared" si="60"/>
        <v>-1.8092083299677399</v>
      </c>
      <c r="E70" s="10">
        <f t="shared" si="61"/>
        <v>0.123573411933333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-2.3066070033871</v>
      </c>
      <c r="E73" s="7"/>
      <c r="F73" s="7"/>
      <c r="G73" s="1">
        <v>1</v>
      </c>
      <c r="H73" s="9">
        <f t="shared" ref="H73:H84" si="63">E74</f>
        <v>-2.3066070033871</v>
      </c>
      <c r="I73" s="9">
        <f t="shared" ref="I73:I84" si="64">H73+273.15</f>
        <v>270.84339299661286</v>
      </c>
      <c r="J73" s="9">
        <f t="shared" ref="J73:J84" si="65">EXP(($C$15*(I73-$C$13))/($C$16*I73*$C$13))</f>
        <v>1.2863670667796048E-2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1.4085719381236675E-3</v>
      </c>
      <c r="Q73" s="12">
        <f t="shared" ref="Q73:Q84" si="69">P73*$B$75</f>
        <v>2.5354294886226013E-4</v>
      </c>
      <c r="R73" s="9">
        <f t="shared" ref="R73:R84" si="70">L73*$B$75</f>
        <v>1.9710000000000002E-2</v>
      </c>
      <c r="S73" s="13">
        <f t="shared" ref="S73:S84" si="71">Q73/R73</f>
        <v>1.2863670667796048E-2</v>
      </c>
      <c r="T73" s="2">
        <f t="shared" ref="T73:T84" si="72">$B$74/100</f>
        <v>0.01</v>
      </c>
      <c r="U73" s="14">
        <f t="shared" ref="U73:U84" si="73">S73*T73</f>
        <v>1.2863670667796049E-4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1.2728636706677961E-2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0</v>
      </c>
      <c r="AU73" s="1">
        <f t="shared" ref="AU73:AU84" si="80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-5.69362395316129</v>
      </c>
      <c r="E74" s="10">
        <f t="shared" ref="E74:E85" si="82">D73</f>
        <v>-2.3066070033871</v>
      </c>
      <c r="F74" s="7" t="s">
        <v>83</v>
      </c>
      <c r="G74" s="1">
        <v>2</v>
      </c>
      <c r="H74" s="9">
        <f t="shared" si="63"/>
        <v>-5.69362395316129</v>
      </c>
      <c r="I74" s="9">
        <f t="shared" si="64"/>
        <v>267.45637604683867</v>
      </c>
      <c r="J74" s="9">
        <f t="shared" si="65"/>
        <v>8.1591871850044406E-3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0.21759142806187637</v>
      </c>
      <c r="P74" s="9">
        <f t="shared" si="68"/>
        <v>1.7753691914092773E-3</v>
      </c>
      <c r="Q74" s="12">
        <f t="shared" si="69"/>
        <v>3.1956645445366992E-4</v>
      </c>
      <c r="R74" s="9">
        <f t="shared" si="70"/>
        <v>1.9710000000000002E-2</v>
      </c>
      <c r="S74" s="13">
        <f t="shared" si="71"/>
        <v>1.6213417273144085E-2</v>
      </c>
      <c r="T74" s="2">
        <f t="shared" si="72"/>
        <v>0.01</v>
      </c>
      <c r="U74" s="14">
        <f t="shared" si="73"/>
        <v>1.6213417273144086E-4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1.2762134172731442E-2</v>
      </c>
      <c r="AR74" s="9">
        <f t="shared" si="77"/>
        <v>10.950000000000001</v>
      </c>
      <c r="AS74" s="1">
        <f t="shared" si="78"/>
        <v>0.18</v>
      </c>
      <c r="AT74" s="1">
        <f t="shared" si="79"/>
        <v>0</v>
      </c>
      <c r="AU74" s="1">
        <f t="shared" si="80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-2.8399123027142901</v>
      </c>
      <c r="E75" s="10">
        <f t="shared" si="82"/>
        <v>-5.69362395316129</v>
      </c>
      <c r="F75" s="7" t="s">
        <v>83</v>
      </c>
      <c r="G75" s="1">
        <v>3</v>
      </c>
      <c r="H75" s="9">
        <f t="shared" si="63"/>
        <v>-2.8399123027142901</v>
      </c>
      <c r="I75" s="9">
        <f t="shared" si="64"/>
        <v>270.31008769728567</v>
      </c>
      <c r="J75" s="9">
        <f t="shared" si="65"/>
        <v>1.1982894573648123E-2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0.32531605887046711</v>
      </c>
      <c r="P75" s="9">
        <f t="shared" si="68"/>
        <v>3.8982280365595138E-3</v>
      </c>
      <c r="Q75" s="12">
        <f t="shared" si="69"/>
        <v>7.0168104658071249E-4</v>
      </c>
      <c r="R75" s="9">
        <f t="shared" si="70"/>
        <v>1.9710000000000002E-2</v>
      </c>
      <c r="S75" s="13">
        <f t="shared" si="71"/>
        <v>3.560025604163939E-2</v>
      </c>
      <c r="T75" s="2">
        <f t="shared" si="72"/>
        <v>0.01</v>
      </c>
      <c r="U75" s="14">
        <f t="shared" si="73"/>
        <v>3.5600256041639391E-4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1.2956002560416393E-2</v>
      </c>
      <c r="AR75" s="9">
        <f t="shared" si="77"/>
        <v>10.950000000000001</v>
      </c>
      <c r="AS75" s="1">
        <f t="shared" si="78"/>
        <v>0.18</v>
      </c>
      <c r="AT75" s="1">
        <f t="shared" si="79"/>
        <v>0</v>
      </c>
      <c r="AU75" s="1">
        <f t="shared" si="80"/>
        <v>0</v>
      </c>
    </row>
    <row r="76" spans="1:48" x14ac:dyDescent="0.15">
      <c r="C76" s="7">
        <v>3</v>
      </c>
      <c r="D76" s="7">
        <f t="shared" si="81"/>
        <v>-0.27105665296774201</v>
      </c>
      <c r="E76" s="10">
        <f t="shared" si="82"/>
        <v>-2.8399123027142901</v>
      </c>
      <c r="F76" s="7" t="s">
        <v>83</v>
      </c>
      <c r="G76" s="1">
        <v>4</v>
      </c>
      <c r="H76" s="9">
        <f t="shared" si="63"/>
        <v>-0.27105665296774201</v>
      </c>
      <c r="I76" s="9">
        <f t="shared" si="64"/>
        <v>272.87894334703225</v>
      </c>
      <c r="J76" s="9">
        <f t="shared" si="65"/>
        <v>1.6820133425083723E-2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0.43091783083390761</v>
      </c>
      <c r="P76" s="9">
        <f t="shared" si="68"/>
        <v>7.2480954098739824E-3</v>
      </c>
      <c r="Q76" s="12">
        <f t="shared" si="69"/>
        <v>1.3046571737773168E-3</v>
      </c>
      <c r="R76" s="9">
        <f t="shared" si="70"/>
        <v>1.9710000000000002E-2</v>
      </c>
      <c r="S76" s="13">
        <f t="shared" si="71"/>
        <v>6.6192652144967876E-2</v>
      </c>
      <c r="T76" s="2">
        <f t="shared" si="72"/>
        <v>0.01</v>
      </c>
      <c r="U76" s="14">
        <f t="shared" si="73"/>
        <v>6.6192652144967876E-4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1.3261926521449679E-2</v>
      </c>
      <c r="AR76" s="9">
        <f t="shared" si="77"/>
        <v>10.950000000000001</v>
      </c>
      <c r="AS76" s="1">
        <f t="shared" si="78"/>
        <v>0.18</v>
      </c>
      <c r="AT76" s="1">
        <f t="shared" si="79"/>
        <v>0</v>
      </c>
      <c r="AU76" s="1">
        <f t="shared" si="80"/>
        <v>0</v>
      </c>
    </row>
    <row r="77" spans="1:48" x14ac:dyDescent="0.15">
      <c r="C77" s="7">
        <v>4</v>
      </c>
      <c r="D77" s="7">
        <f t="shared" si="81"/>
        <v>2.9033064149333301</v>
      </c>
      <c r="E77" s="10">
        <f t="shared" si="82"/>
        <v>-0.27105665296774201</v>
      </c>
      <c r="F77" s="7" t="s">
        <v>83</v>
      </c>
      <c r="G77" s="1">
        <v>5</v>
      </c>
      <c r="H77" s="9">
        <f t="shared" si="63"/>
        <v>2.9033064149333301</v>
      </c>
      <c r="I77" s="9">
        <f t="shared" si="64"/>
        <v>276.05330641493333</v>
      </c>
      <c r="J77" s="9">
        <f t="shared" si="65"/>
        <v>2.5352669235300541E-2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0.402486248652832</v>
      </c>
      <c r="O77" s="9">
        <f t="shared" si="83"/>
        <v>0.13068348677120156</v>
      </c>
      <c r="P77" s="9">
        <f t="shared" si="68"/>
        <v>3.3131752146260472E-3</v>
      </c>
      <c r="Q77" s="12">
        <f t="shared" si="69"/>
        <v>5.9637153863268853E-4</v>
      </c>
      <c r="R77" s="9">
        <f t="shared" si="70"/>
        <v>1.9710000000000002E-2</v>
      </c>
      <c r="S77" s="13">
        <f t="shared" si="71"/>
        <v>3.0257307896128283E-2</v>
      </c>
      <c r="T77" s="2">
        <f t="shared" si="72"/>
        <v>0.01</v>
      </c>
      <c r="U77" s="14">
        <f t="shared" si="73"/>
        <v>3.0257307896128282E-4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1.2902573078961282E-2</v>
      </c>
      <c r="AR77" s="9">
        <f t="shared" si="77"/>
        <v>10.950000000000001</v>
      </c>
      <c r="AS77" s="1">
        <f t="shared" si="78"/>
        <v>0.18</v>
      </c>
      <c r="AT77" s="1">
        <f t="shared" si="79"/>
        <v>0</v>
      </c>
      <c r="AU77" s="1">
        <f t="shared" si="80"/>
        <v>0</v>
      </c>
    </row>
    <row r="78" spans="1:48" x14ac:dyDescent="0.15">
      <c r="C78" s="7">
        <v>5</v>
      </c>
      <c r="D78" s="7">
        <f t="shared" si="81"/>
        <v>6.0889893412580696</v>
      </c>
      <c r="E78" s="10">
        <f t="shared" si="82"/>
        <v>2.9033064149333301</v>
      </c>
      <c r="F78" s="7" t="s">
        <v>85</v>
      </c>
      <c r="G78" s="1">
        <v>6</v>
      </c>
      <c r="H78" s="9">
        <f t="shared" si="63"/>
        <v>6.0889893412580696</v>
      </c>
      <c r="I78" s="9">
        <f t="shared" si="64"/>
        <v>279.23898934125805</v>
      </c>
      <c r="J78" s="9">
        <f t="shared" si="65"/>
        <v>3.791231473258351E-2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0.23687031155657554</v>
      </c>
      <c r="P78" s="9">
        <f t="shared" si="68"/>
        <v>8.9803018025380044E-3</v>
      </c>
      <c r="Q78" s="12">
        <f t="shared" si="69"/>
        <v>1.6164543244568408E-3</v>
      </c>
      <c r="R78" s="9">
        <f t="shared" si="70"/>
        <v>1.9710000000000002E-2</v>
      </c>
      <c r="S78" s="13">
        <f t="shared" si="71"/>
        <v>8.2011888607653002E-2</v>
      </c>
      <c r="T78" s="2">
        <f t="shared" si="72"/>
        <v>0.01</v>
      </c>
      <c r="U78" s="14">
        <f t="shared" si="73"/>
        <v>8.2011888607653007E-4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1.342011888607653E-2</v>
      </c>
      <c r="AR78" s="9">
        <f t="shared" si="77"/>
        <v>10.950000000000001</v>
      </c>
      <c r="AS78" s="1">
        <f t="shared" si="78"/>
        <v>0.18</v>
      </c>
      <c r="AT78" s="1">
        <f t="shared" si="79"/>
        <v>0</v>
      </c>
      <c r="AU78" s="1">
        <f t="shared" si="80"/>
        <v>0</v>
      </c>
    </row>
    <row r="79" spans="1:48" x14ac:dyDescent="0.15">
      <c r="C79" s="7">
        <v>6</v>
      </c>
      <c r="D79" s="7">
        <f t="shared" si="81"/>
        <v>10.2787270946333</v>
      </c>
      <c r="E79" s="10">
        <f t="shared" si="82"/>
        <v>6.0889893412580696</v>
      </c>
      <c r="F79" s="7" t="s">
        <v>83</v>
      </c>
      <c r="G79" s="1">
        <v>7</v>
      </c>
      <c r="H79" s="9">
        <f t="shared" si="63"/>
        <v>10.2787270946333</v>
      </c>
      <c r="I79" s="9">
        <f t="shared" si="64"/>
        <v>283.4287270946333</v>
      </c>
      <c r="J79" s="9">
        <f t="shared" si="65"/>
        <v>6.3479778185216967E-2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0.33739000975403755</v>
      </c>
      <c r="P79" s="9">
        <f t="shared" si="68"/>
        <v>2.1417442981094492E-2</v>
      </c>
      <c r="Q79" s="12">
        <f t="shared" si="69"/>
        <v>3.8551397365970083E-3</v>
      </c>
      <c r="R79" s="9">
        <f t="shared" si="70"/>
        <v>1.9710000000000002E-2</v>
      </c>
      <c r="S79" s="13">
        <f t="shared" si="71"/>
        <v>0.19559308658533781</v>
      </c>
      <c r="T79" s="2">
        <f t="shared" si="72"/>
        <v>0.01</v>
      </c>
      <c r="U79" s="14">
        <f t="shared" si="73"/>
        <v>1.955930865853378E-3</v>
      </c>
      <c r="V79" s="13"/>
      <c r="W79" s="2"/>
      <c r="X79" s="14"/>
      <c r="Y79" s="2">
        <v>0.02</v>
      </c>
      <c r="Z79" s="2">
        <v>0.27</v>
      </c>
      <c r="AA79" s="2">
        <f t="shared" si="74"/>
        <v>5.4000000000000003E-3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0.01</v>
      </c>
      <c r="AO79" s="2">
        <v>0.72</v>
      </c>
      <c r="AP79" s="2">
        <f t="shared" si="75"/>
        <v>7.1999999999999998E-3</v>
      </c>
      <c r="AQ79" s="1">
        <f t="shared" si="76"/>
        <v>1.4555930865853378E-2</v>
      </c>
      <c r="AR79" s="9">
        <f t="shared" si="77"/>
        <v>10.950000000000001</v>
      </c>
      <c r="AS79" s="1">
        <f t="shared" si="78"/>
        <v>0.18</v>
      </c>
      <c r="AT79" s="1">
        <f t="shared" si="79"/>
        <v>0</v>
      </c>
      <c r="AU79" s="1">
        <f t="shared" si="80"/>
        <v>0</v>
      </c>
    </row>
    <row r="80" spans="1:48" x14ac:dyDescent="0.15">
      <c r="C80" s="7">
        <v>7</v>
      </c>
      <c r="D80" s="7">
        <f t="shared" si="81"/>
        <v>13.2592812793548</v>
      </c>
      <c r="E80" s="10">
        <f t="shared" si="82"/>
        <v>10.2787270946333</v>
      </c>
      <c r="F80" s="7" t="s">
        <v>83</v>
      </c>
      <c r="G80" s="1">
        <v>8</v>
      </c>
      <c r="H80" s="9">
        <f t="shared" si="63"/>
        <v>13.2592812793548</v>
      </c>
      <c r="I80" s="9">
        <f t="shared" si="64"/>
        <v>286.40928127935479</v>
      </c>
      <c r="J80" s="9">
        <f t="shared" si="65"/>
        <v>9.0760681108654609E-2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0.42547256677294309</v>
      </c>
      <c r="P80" s="9">
        <f t="shared" si="68"/>
        <v>3.8616179953359843E-2</v>
      </c>
      <c r="Q80" s="12">
        <f t="shared" si="69"/>
        <v>6.9509123916047712E-3</v>
      </c>
      <c r="R80" s="9">
        <f t="shared" si="70"/>
        <v>1.9710000000000002E-2</v>
      </c>
      <c r="S80" s="13">
        <f t="shared" si="71"/>
        <v>0.35265917765625421</v>
      </c>
      <c r="T80" s="2">
        <f t="shared" si="72"/>
        <v>0.01</v>
      </c>
      <c r="U80" s="14">
        <f t="shared" si="73"/>
        <v>3.5265917765625421E-3</v>
      </c>
      <c r="V80" s="13"/>
      <c r="W80" s="2"/>
      <c r="X80" s="14"/>
      <c r="Y80" s="2">
        <v>0.02</v>
      </c>
      <c r="Z80" s="2">
        <v>0.27</v>
      </c>
      <c r="AA80" s="2">
        <f t="shared" si="74"/>
        <v>5.4000000000000003E-3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0.01</v>
      </c>
      <c r="AO80" s="2">
        <v>0.72</v>
      </c>
      <c r="AP80" s="2">
        <f t="shared" si="75"/>
        <v>7.1999999999999998E-3</v>
      </c>
      <c r="AQ80" s="1">
        <f t="shared" si="76"/>
        <v>1.6126591776562543E-2</v>
      </c>
      <c r="AR80" s="9">
        <f t="shared" si="77"/>
        <v>10.950000000000001</v>
      </c>
      <c r="AS80" s="1">
        <f t="shared" si="78"/>
        <v>0.18</v>
      </c>
      <c r="AT80" s="1">
        <f t="shared" si="79"/>
        <v>0</v>
      </c>
      <c r="AU80" s="1">
        <f t="shared" si="80"/>
        <v>0</v>
      </c>
    </row>
    <row r="81" spans="1:48" x14ac:dyDescent="0.15">
      <c r="C81" s="7">
        <v>8</v>
      </c>
      <c r="D81" s="7">
        <f t="shared" si="81"/>
        <v>14.154973806129</v>
      </c>
      <c r="E81" s="10">
        <f t="shared" si="82"/>
        <v>13.2592812793548</v>
      </c>
      <c r="F81" s="7" t="s">
        <v>83</v>
      </c>
      <c r="G81" s="1">
        <v>9</v>
      </c>
      <c r="H81" s="9">
        <f t="shared" si="63"/>
        <v>14.154973806129</v>
      </c>
      <c r="I81" s="9">
        <f t="shared" si="64"/>
        <v>287.304973806129</v>
      </c>
      <c r="J81" s="9">
        <f t="shared" si="65"/>
        <v>0.10090819909650639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0.49635638681958327</v>
      </c>
      <c r="P81" s="9">
        <f t="shared" si="68"/>
        <v>5.008642910401305E-2</v>
      </c>
      <c r="Q81" s="12">
        <f t="shared" si="69"/>
        <v>9.0155572387223479E-3</v>
      </c>
      <c r="R81" s="9">
        <f t="shared" si="70"/>
        <v>1.9710000000000002E-2</v>
      </c>
      <c r="S81" s="13">
        <f t="shared" si="71"/>
        <v>0.45741031145217387</v>
      </c>
      <c r="T81" s="2">
        <f t="shared" si="72"/>
        <v>0.01</v>
      </c>
      <c r="U81" s="14">
        <f t="shared" si="73"/>
        <v>4.5741031145217388E-3</v>
      </c>
      <c r="V81" s="13"/>
      <c r="W81" s="2"/>
      <c r="X81" s="14"/>
      <c r="Y81" s="2">
        <v>0.02</v>
      </c>
      <c r="Z81" s="2">
        <v>0.27</v>
      </c>
      <c r="AA81" s="2">
        <f t="shared" si="74"/>
        <v>5.4000000000000003E-3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0.01</v>
      </c>
      <c r="AO81" s="2">
        <v>0.72</v>
      </c>
      <c r="AP81" s="2">
        <f t="shared" si="75"/>
        <v>7.1999999999999998E-3</v>
      </c>
      <c r="AQ81" s="1">
        <f t="shared" si="76"/>
        <v>1.7174103114521739E-2</v>
      </c>
      <c r="AR81" s="9">
        <f t="shared" si="77"/>
        <v>10.950000000000001</v>
      </c>
      <c r="AS81" s="1">
        <f t="shared" si="78"/>
        <v>0.18</v>
      </c>
      <c r="AT81" s="1">
        <f t="shared" si="79"/>
        <v>0</v>
      </c>
      <c r="AU81" s="1">
        <f t="shared" si="80"/>
        <v>0</v>
      </c>
    </row>
    <row r="82" spans="1:48" x14ac:dyDescent="0.15">
      <c r="C82" s="7">
        <v>9</v>
      </c>
      <c r="D82" s="7">
        <f t="shared" si="81"/>
        <v>10.0065098005333</v>
      </c>
      <c r="E82" s="10">
        <f t="shared" si="82"/>
        <v>14.154973806129</v>
      </c>
      <c r="F82" s="7" t="s">
        <v>83</v>
      </c>
      <c r="G82" s="1">
        <v>10</v>
      </c>
      <c r="H82" s="9">
        <f t="shared" si="63"/>
        <v>10.0065098005333</v>
      </c>
      <c r="I82" s="9">
        <f t="shared" si="64"/>
        <v>283.15650980053329</v>
      </c>
      <c r="J82" s="9">
        <f t="shared" si="65"/>
        <v>6.1417512527663733E-2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0.55576995771557025</v>
      </c>
      <c r="P82" s="9">
        <f t="shared" si="68"/>
        <v>3.4134008340495181E-2</v>
      </c>
      <c r="Q82" s="12">
        <f t="shared" si="69"/>
        <v>6.1441215012891324E-3</v>
      </c>
      <c r="R82" s="9">
        <f t="shared" si="70"/>
        <v>1.9710000000000002E-2</v>
      </c>
      <c r="S82" s="13">
        <f t="shared" si="71"/>
        <v>0.31172610356616598</v>
      </c>
      <c r="T82" s="2">
        <f t="shared" si="72"/>
        <v>0.01</v>
      </c>
      <c r="U82" s="14">
        <f t="shared" si="73"/>
        <v>3.1172610356616599E-3</v>
      </c>
      <c r="V82" s="13"/>
      <c r="W82" s="2"/>
      <c r="X82" s="14"/>
      <c r="Y82" s="2">
        <v>0.02</v>
      </c>
      <c r="Z82" s="2">
        <v>0.27</v>
      </c>
      <c r="AA82" s="2">
        <f t="shared" si="74"/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 t="shared" si="75"/>
        <v>7.1999999999999998E-3</v>
      </c>
      <c r="AQ82" s="1">
        <f t="shared" si="76"/>
        <v>1.5717261035661661E-2</v>
      </c>
      <c r="AR82" s="9">
        <f t="shared" si="77"/>
        <v>10.950000000000001</v>
      </c>
      <c r="AS82" s="1">
        <f t="shared" si="78"/>
        <v>0.18</v>
      </c>
      <c r="AT82" s="1">
        <f t="shared" si="79"/>
        <v>0</v>
      </c>
      <c r="AU82" s="1">
        <f t="shared" si="80"/>
        <v>0</v>
      </c>
    </row>
    <row r="83" spans="1:48" x14ac:dyDescent="0.15">
      <c r="C83" s="7">
        <v>10</v>
      </c>
      <c r="D83" s="7">
        <f t="shared" si="81"/>
        <v>3.9158619766451599</v>
      </c>
      <c r="E83" s="10">
        <f t="shared" si="82"/>
        <v>10.0065098005333</v>
      </c>
      <c r="F83" s="7" t="s">
        <v>83</v>
      </c>
      <c r="G83" s="1">
        <v>11</v>
      </c>
      <c r="H83" s="9">
        <f t="shared" si="63"/>
        <v>3.9158619766451599</v>
      </c>
      <c r="I83" s="9">
        <f t="shared" si="64"/>
        <v>277.06586197664512</v>
      </c>
      <c r="J83" s="9">
        <f t="shared" si="65"/>
        <v>2.8840646331752796E-2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0.49555415190632135</v>
      </c>
      <c r="O83" s="9">
        <f t="shared" si="83"/>
        <v>0.13558179746875376</v>
      </c>
      <c r="P83" s="9">
        <f t="shared" si="68"/>
        <v>3.9102666698196641E-3</v>
      </c>
      <c r="Q83" s="12">
        <f t="shared" si="69"/>
        <v>7.0384800056753948E-4</v>
      </c>
      <c r="R83" s="9">
        <f t="shared" si="70"/>
        <v>1.9710000000000002E-2</v>
      </c>
      <c r="S83" s="13">
        <f t="shared" si="71"/>
        <v>3.5710197897896472E-2</v>
      </c>
      <c r="T83" s="2">
        <f t="shared" si="72"/>
        <v>0.01</v>
      </c>
      <c r="U83" s="14">
        <f t="shared" si="73"/>
        <v>3.571019789789647E-4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1.2957101978978964E-2</v>
      </c>
      <c r="AR83" s="9">
        <f t="shared" si="77"/>
        <v>10.950000000000001</v>
      </c>
      <c r="AS83" s="1">
        <f t="shared" si="78"/>
        <v>0.18</v>
      </c>
      <c r="AT83" s="1">
        <f t="shared" si="79"/>
        <v>0</v>
      </c>
      <c r="AU83" s="1">
        <f t="shared" si="80"/>
        <v>0</v>
      </c>
    </row>
    <row r="84" spans="1:48" x14ac:dyDescent="0.15">
      <c r="C84" s="7">
        <v>11</v>
      </c>
      <c r="D84" s="7">
        <f t="shared" si="81"/>
        <v>0.123573411933333</v>
      </c>
      <c r="E84" s="10">
        <f t="shared" si="82"/>
        <v>3.9158619766451599</v>
      </c>
      <c r="F84" s="7" t="s">
        <v>85</v>
      </c>
      <c r="G84" s="1">
        <v>12</v>
      </c>
      <c r="H84" s="9">
        <f t="shared" si="63"/>
        <v>0.123573411933333</v>
      </c>
      <c r="I84" s="9">
        <f t="shared" si="64"/>
        <v>273.27357341193328</v>
      </c>
      <c r="J84" s="9">
        <f t="shared" si="65"/>
        <v>1.7709549116991182E-2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0.24117153079893411</v>
      </c>
      <c r="P84" s="9">
        <f t="shared" si="68"/>
        <v>4.2710390703036751E-3</v>
      </c>
      <c r="Q84" s="12">
        <f t="shared" si="69"/>
        <v>7.6878703265466147E-4</v>
      </c>
      <c r="R84" s="9">
        <f t="shared" si="70"/>
        <v>1.9710000000000002E-2</v>
      </c>
      <c r="S84" s="13">
        <f t="shared" si="71"/>
        <v>3.9004923016471911E-2</v>
      </c>
      <c r="T84" s="2">
        <f t="shared" si="72"/>
        <v>0.01</v>
      </c>
      <c r="U84" s="14">
        <f t="shared" si="73"/>
        <v>3.900492301647191E-4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1.2990049230164719E-2</v>
      </c>
      <c r="AR84" s="9">
        <f t="shared" si="77"/>
        <v>10.950000000000001</v>
      </c>
      <c r="AS84" s="1">
        <f t="shared" si="78"/>
        <v>0.18</v>
      </c>
      <c r="AT84" s="1">
        <f t="shared" si="79"/>
        <v>0</v>
      </c>
      <c r="AU84" s="1">
        <f t="shared" si="80"/>
        <v>0</v>
      </c>
      <c r="AV84" s="1">
        <f>SUM(AU73:AU84)</f>
        <v>0</v>
      </c>
    </row>
    <row r="85" spans="1:48" x14ac:dyDescent="0.15">
      <c r="C85" s="7">
        <v>12</v>
      </c>
      <c r="D85" s="7">
        <f t="shared" si="81"/>
        <v>-1.8092083299677399</v>
      </c>
      <c r="E85" s="10">
        <f t="shared" si="82"/>
        <v>0.123573411933333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-2.3066070033871</v>
      </c>
      <c r="E89" s="7"/>
      <c r="F89" s="7"/>
      <c r="G89" s="1">
        <v>1</v>
      </c>
      <c r="H89" s="9">
        <f t="shared" ref="H89:H100" si="84">E90</f>
        <v>-2.3066070033871</v>
      </c>
      <c r="I89" s="9">
        <f t="shared" ref="I89:I100" si="85">H89+273.15</f>
        <v>270.84339299661286</v>
      </c>
      <c r="J89" s="9">
        <f t="shared" ref="J89:J100" si="86">EXP(($C$15*(I89-$C$13))/($C$16*I89*$C$13))</f>
        <v>1.2863670667796048E-2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6.8245310402091683E-2</v>
      </c>
      <c r="Q89" s="12">
        <f t="shared" ref="Q89:Q100" si="90">P89*$B$91</f>
        <v>3.0710389680941259E-2</v>
      </c>
      <c r="R89" s="9">
        <f t="shared" ref="R89:R100" si="91">L89*$B$91</f>
        <v>2.3873737500000001</v>
      </c>
      <c r="S89" s="13">
        <f t="shared" ref="S89:S100" si="92">Q89/R89</f>
        <v>1.286367066779605E-2</v>
      </c>
      <c r="T89" s="2">
        <f t="shared" ref="T89:T100" si="93">$B$90/100</f>
        <v>0.51</v>
      </c>
      <c r="U89" s="14">
        <f t="shared" ref="U89:U100" si="94">S89*T89</f>
        <v>6.5604720405759856E-3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3.2314982320233658E-2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119608.33333333333</v>
      </c>
      <c r="AN89" s="1">
        <f t="shared" ref="AN89:AN100" si="99">AM89*10000*AK89*AJ89</f>
        <v>402071310.93943059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-5.69362395316129</v>
      </c>
      <c r="E90" s="10">
        <f t="shared" ref="E90:E101" si="101">D89</f>
        <v>-2.3066070033871</v>
      </c>
      <c r="F90" s="7" t="s">
        <v>83</v>
      </c>
      <c r="G90" s="1">
        <v>2</v>
      </c>
      <c r="H90" s="9">
        <f t="shared" si="84"/>
        <v>-5.69362395316129</v>
      </c>
      <c r="I90" s="9">
        <f t="shared" si="85"/>
        <v>267.45637604683867</v>
      </c>
      <c r="J90" s="9">
        <f t="shared" si="86"/>
        <v>8.1591871850044406E-3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10.542304689597909</v>
      </c>
      <c r="P90" s="9">
        <f t="shared" si="89"/>
        <v>8.6016637323779482E-2</v>
      </c>
      <c r="Q90" s="12">
        <f t="shared" si="90"/>
        <v>3.8707486795700768E-2</v>
      </c>
      <c r="R90" s="9">
        <f t="shared" si="91"/>
        <v>2.3873737500000001</v>
      </c>
      <c r="S90" s="13">
        <f t="shared" si="92"/>
        <v>1.6213417273144085E-2</v>
      </c>
      <c r="T90" s="2">
        <f t="shared" si="93"/>
        <v>0.51</v>
      </c>
      <c r="U90" s="14">
        <f t="shared" si="94"/>
        <v>8.2688428093034838E-3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3.2830056107004998E-2</v>
      </c>
      <c r="AK90" s="9">
        <f t="shared" si="96"/>
        <v>10.4025</v>
      </c>
      <c r="AL90" s="1">
        <f t="shared" si="97"/>
        <v>0.45</v>
      </c>
      <c r="AM90" s="17">
        <f t="shared" si="98"/>
        <v>119608.33333333333</v>
      </c>
      <c r="AN90" s="1">
        <f t="shared" si="99"/>
        <v>408479991.30401862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-2.8399123027142901</v>
      </c>
      <c r="E91" s="10">
        <f t="shared" si="101"/>
        <v>-5.69362395316129</v>
      </c>
      <c r="F91" s="7" t="s">
        <v>83</v>
      </c>
      <c r="G91" s="1">
        <v>3</v>
      </c>
      <c r="H91" s="9">
        <f t="shared" si="84"/>
        <v>-2.8399123027142901</v>
      </c>
      <c r="I91" s="9">
        <f t="shared" si="85"/>
        <v>270.31008769728567</v>
      </c>
      <c r="J91" s="9">
        <f t="shared" si="86"/>
        <v>1.1982894573648123E-2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15.761563052274129</v>
      </c>
      <c r="P91" s="9">
        <f t="shared" si="89"/>
        <v>0.18886914837130842</v>
      </c>
      <c r="Q91" s="12">
        <f t="shared" si="90"/>
        <v>8.4991116767088787E-2</v>
      </c>
      <c r="R91" s="9">
        <f t="shared" si="91"/>
        <v>2.3873737500000001</v>
      </c>
      <c r="S91" s="13">
        <f t="shared" si="92"/>
        <v>3.560025604163939E-2</v>
      </c>
      <c r="T91" s="2">
        <f t="shared" si="93"/>
        <v>0.51</v>
      </c>
      <c r="U91" s="14">
        <f t="shared" si="94"/>
        <v>1.815613058123609E-2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3.5811073370242683E-2</v>
      </c>
      <c r="AK91" s="9">
        <f t="shared" si="96"/>
        <v>10.4025</v>
      </c>
      <c r="AL91" s="1">
        <f t="shared" si="97"/>
        <v>0.45</v>
      </c>
      <c r="AM91" s="17">
        <f t="shared" si="98"/>
        <v>119608.33333333333</v>
      </c>
      <c r="AN91" s="1">
        <f t="shared" si="99"/>
        <v>445570573.84203136</v>
      </c>
    </row>
    <row r="92" spans="1:48" x14ac:dyDescent="0.15">
      <c r="C92" s="7">
        <v>3</v>
      </c>
      <c r="D92" s="7">
        <f t="shared" si="100"/>
        <v>-0.27105665296774201</v>
      </c>
      <c r="E92" s="10">
        <f t="shared" si="101"/>
        <v>-2.8399123027142901</v>
      </c>
      <c r="F92" s="7" t="s">
        <v>83</v>
      </c>
      <c r="G92" s="1">
        <v>4</v>
      </c>
      <c r="H92" s="9">
        <f t="shared" si="84"/>
        <v>-0.27105665296774201</v>
      </c>
      <c r="I92" s="9">
        <f t="shared" si="85"/>
        <v>272.87894334703225</v>
      </c>
      <c r="J92" s="9">
        <f t="shared" si="86"/>
        <v>1.6820133425083723E-2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20.877968903902822</v>
      </c>
      <c r="P92" s="9">
        <f t="shared" si="89"/>
        <v>0.35117022260839442</v>
      </c>
      <c r="Q92" s="12">
        <f t="shared" si="90"/>
        <v>0.15802660017377748</v>
      </c>
      <c r="R92" s="9">
        <f t="shared" si="91"/>
        <v>2.3873737500000001</v>
      </c>
      <c r="S92" s="13">
        <f t="shared" si="92"/>
        <v>6.6192652144967862E-2</v>
      </c>
      <c r="T92" s="2">
        <f t="shared" si="93"/>
        <v>0.51</v>
      </c>
      <c r="U92" s="14">
        <f t="shared" si="94"/>
        <v>3.3758252593933613E-2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4.0515113157070987E-2</v>
      </c>
      <c r="AK92" s="9">
        <f t="shared" si="96"/>
        <v>10.4025</v>
      </c>
      <c r="AL92" s="1">
        <f t="shared" si="97"/>
        <v>0.45</v>
      </c>
      <c r="AM92" s="17">
        <f t="shared" si="98"/>
        <v>119608.33333333333</v>
      </c>
      <c r="AN92" s="1">
        <f t="shared" si="99"/>
        <v>504099445.21996933</v>
      </c>
    </row>
    <row r="93" spans="1:48" x14ac:dyDescent="0.15">
      <c r="C93" s="7">
        <v>4</v>
      </c>
      <c r="D93" s="7">
        <f t="shared" si="100"/>
        <v>2.9033064149333301</v>
      </c>
      <c r="E93" s="10">
        <f t="shared" si="101"/>
        <v>-0.27105665296774201</v>
      </c>
      <c r="F93" s="7" t="s">
        <v>83</v>
      </c>
      <c r="G93" s="1">
        <v>5</v>
      </c>
      <c r="H93" s="9">
        <f t="shared" si="84"/>
        <v>2.9033064149333301</v>
      </c>
      <c r="I93" s="9">
        <f t="shared" si="85"/>
        <v>276.05330641493333</v>
      </c>
      <c r="J93" s="9">
        <f t="shared" si="86"/>
        <v>2.5352669235300541E-2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19.500458747229704</v>
      </c>
      <c r="O93" s="9">
        <f t="shared" si="102"/>
        <v>6.3316149340647208</v>
      </c>
      <c r="P93" s="9">
        <f t="shared" si="89"/>
        <v>0.16052333914863212</v>
      </c>
      <c r="Q93" s="12">
        <f t="shared" si="90"/>
        <v>7.2235502616884453E-2</v>
      </c>
      <c r="R93" s="9">
        <f t="shared" si="91"/>
        <v>2.3873737500000001</v>
      </c>
      <c r="S93" s="13">
        <f t="shared" si="92"/>
        <v>3.0257307896128308E-2</v>
      </c>
      <c r="T93" s="2">
        <f t="shared" si="93"/>
        <v>0.51</v>
      </c>
      <c r="U93" s="14">
        <f t="shared" si="94"/>
        <v>1.5431227027025438E-2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3.4989514948648173E-2</v>
      </c>
      <c r="AK93" s="9">
        <f t="shared" si="96"/>
        <v>10.4025</v>
      </c>
      <c r="AL93" s="1">
        <f t="shared" si="97"/>
        <v>0.45</v>
      </c>
      <c r="AM93" s="17">
        <f t="shared" si="98"/>
        <v>119608.33333333333</v>
      </c>
      <c r="AN93" s="1">
        <f t="shared" si="99"/>
        <v>435348532.92273295</v>
      </c>
    </row>
    <row r="94" spans="1:48" x14ac:dyDescent="0.15">
      <c r="C94" s="7">
        <v>5</v>
      </c>
      <c r="D94" s="7">
        <f t="shared" si="100"/>
        <v>6.0889893412580696</v>
      </c>
      <c r="E94" s="10">
        <f t="shared" si="101"/>
        <v>2.9033064149333301</v>
      </c>
      <c r="F94" s="7" t="s">
        <v>85</v>
      </c>
      <c r="G94" s="1">
        <v>6</v>
      </c>
      <c r="H94" s="9">
        <f t="shared" si="84"/>
        <v>6.0889893412580696</v>
      </c>
      <c r="I94" s="9">
        <f t="shared" si="85"/>
        <v>279.23898934125805</v>
      </c>
      <c r="J94" s="9">
        <f t="shared" si="86"/>
        <v>3.791231473258351E-2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11.476366594916088</v>
      </c>
      <c r="P94" s="9">
        <f t="shared" si="89"/>
        <v>0.43509562233296645</v>
      </c>
      <c r="Q94" s="12">
        <f t="shared" si="90"/>
        <v>0.19579303004983489</v>
      </c>
      <c r="R94" s="9">
        <f t="shared" si="91"/>
        <v>2.3873737500000001</v>
      </c>
      <c r="S94" s="13">
        <f t="shared" si="92"/>
        <v>8.201188860765303E-2</v>
      </c>
      <c r="T94" s="2">
        <f t="shared" si="93"/>
        <v>0.51</v>
      </c>
      <c r="U94" s="14">
        <f t="shared" si="94"/>
        <v>4.1826063189903048E-2</v>
      </c>
      <c r="V94" s="2">
        <v>180.9</v>
      </c>
      <c r="W94" s="2">
        <v>0.06</v>
      </c>
      <c r="X94" s="2">
        <v>6</v>
      </c>
      <c r="Y94" s="2">
        <v>0.14000000000000001</v>
      </c>
      <c r="Z94" s="2"/>
      <c r="AA94" s="2"/>
      <c r="AB94" s="2">
        <v>70</v>
      </c>
      <c r="AC94" s="2">
        <v>0.26</v>
      </c>
      <c r="AD94" s="2">
        <v>22</v>
      </c>
      <c r="AE94" s="2">
        <v>0.02</v>
      </c>
      <c r="AF94" s="2">
        <v>0.3</v>
      </c>
      <c r="AG94" s="2">
        <v>0.01</v>
      </c>
      <c r="AH94" s="2"/>
      <c r="AI94" s="2"/>
      <c r="AJ94" s="1">
        <f t="shared" si="95"/>
        <v>4.294755805175577E-2</v>
      </c>
      <c r="AK94" s="9">
        <f t="shared" si="96"/>
        <v>10.4025</v>
      </c>
      <c r="AL94" s="1">
        <f t="shared" si="97"/>
        <v>0.45</v>
      </c>
      <c r="AM94" s="17">
        <f t="shared" si="98"/>
        <v>119608.33333333333</v>
      </c>
      <c r="AN94" s="1">
        <f t="shared" si="99"/>
        <v>534364549.43391973</v>
      </c>
    </row>
    <row r="95" spans="1:48" x14ac:dyDescent="0.15">
      <c r="C95" s="7">
        <v>6</v>
      </c>
      <c r="D95" s="7">
        <f t="shared" si="100"/>
        <v>10.2787270946333</v>
      </c>
      <c r="E95" s="10">
        <f t="shared" si="101"/>
        <v>6.0889893412580696</v>
      </c>
      <c r="F95" s="7" t="s">
        <v>83</v>
      </c>
      <c r="G95" s="1">
        <v>7</v>
      </c>
      <c r="H95" s="9">
        <f t="shared" si="84"/>
        <v>10.2787270946333</v>
      </c>
      <c r="I95" s="9">
        <f t="shared" si="85"/>
        <v>283.4287270946333</v>
      </c>
      <c r="J95" s="9">
        <f t="shared" si="86"/>
        <v>6.3479778185216967E-2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16.346545972583122</v>
      </c>
      <c r="P95" s="9">
        <f t="shared" si="89"/>
        <v>1.0376751124340284</v>
      </c>
      <c r="Q95" s="12">
        <f t="shared" si="90"/>
        <v>0.46695380059531283</v>
      </c>
      <c r="R95" s="9">
        <f t="shared" si="91"/>
        <v>2.3873737500000001</v>
      </c>
      <c r="S95" s="13">
        <f t="shared" si="92"/>
        <v>0.19559308658533789</v>
      </c>
      <c r="T95" s="2">
        <f t="shared" si="93"/>
        <v>0.51</v>
      </c>
      <c r="U95" s="14">
        <f t="shared" si="94"/>
        <v>9.9752474158522328E-2</v>
      </c>
      <c r="V95" s="2">
        <v>180.9</v>
      </c>
      <c r="W95" s="2">
        <v>0.06</v>
      </c>
      <c r="X95" s="2">
        <v>6</v>
      </c>
      <c r="Y95" s="2">
        <v>0.14000000000000001</v>
      </c>
      <c r="Z95" s="2"/>
      <c r="AA95" s="2"/>
      <c r="AB95" s="2">
        <v>70</v>
      </c>
      <c r="AC95" s="2">
        <v>0.26</v>
      </c>
      <c r="AD95" s="2">
        <v>22</v>
      </c>
      <c r="AE95" s="2">
        <v>0.02</v>
      </c>
      <c r="AF95" s="2">
        <v>0.3</v>
      </c>
      <c r="AG95" s="2">
        <v>0.01</v>
      </c>
      <c r="AH95" s="2"/>
      <c r="AI95" s="2"/>
      <c r="AJ95" s="1">
        <f t="shared" si="95"/>
        <v>6.0412370958794481E-2</v>
      </c>
      <c r="AK95" s="9">
        <f t="shared" si="96"/>
        <v>10.4025</v>
      </c>
      <c r="AL95" s="1">
        <f t="shared" si="97"/>
        <v>0.45</v>
      </c>
      <c r="AM95" s="17">
        <f t="shared" si="98"/>
        <v>119608.33333333333</v>
      </c>
      <c r="AN95" s="1">
        <f t="shared" si="99"/>
        <v>751666237.89711082</v>
      </c>
    </row>
    <row r="96" spans="1:48" x14ac:dyDescent="0.15">
      <c r="C96" s="7">
        <v>7</v>
      </c>
      <c r="D96" s="7">
        <f t="shared" si="100"/>
        <v>13.2592812793548</v>
      </c>
      <c r="E96" s="10">
        <f t="shared" si="101"/>
        <v>10.2787270946333</v>
      </c>
      <c r="F96" s="7" t="s">
        <v>83</v>
      </c>
      <c r="G96" s="1">
        <v>8</v>
      </c>
      <c r="H96" s="9">
        <f t="shared" si="84"/>
        <v>13.2592812793548</v>
      </c>
      <c r="I96" s="9">
        <f t="shared" si="85"/>
        <v>286.40928127935479</v>
      </c>
      <c r="J96" s="9">
        <f t="shared" si="86"/>
        <v>9.0760681108654609E-2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20.614145860149094</v>
      </c>
      <c r="P96" s="9">
        <f t="shared" si="89"/>
        <v>1.8709539187402844</v>
      </c>
      <c r="Q96" s="12">
        <f t="shared" si="90"/>
        <v>0.84192926343312802</v>
      </c>
      <c r="R96" s="9">
        <f t="shared" si="91"/>
        <v>2.3873737500000001</v>
      </c>
      <c r="S96" s="13">
        <f t="shared" si="92"/>
        <v>0.35265917765625426</v>
      </c>
      <c r="T96" s="2">
        <f t="shared" si="93"/>
        <v>0.51</v>
      </c>
      <c r="U96" s="14">
        <f t="shared" si="94"/>
        <v>0.17985618060468966</v>
      </c>
      <c r="V96" s="2">
        <v>180.9</v>
      </c>
      <c r="W96" s="2">
        <v>0.06</v>
      </c>
      <c r="X96" s="2">
        <v>6</v>
      </c>
      <c r="Y96" s="2">
        <v>0.14000000000000001</v>
      </c>
      <c r="Z96" s="2"/>
      <c r="AA96" s="2"/>
      <c r="AB96" s="2">
        <v>70</v>
      </c>
      <c r="AC96" s="2">
        <v>0.26</v>
      </c>
      <c r="AD96" s="2">
        <v>22</v>
      </c>
      <c r="AE96" s="2">
        <v>0.02</v>
      </c>
      <c r="AF96" s="2">
        <v>0.3</v>
      </c>
      <c r="AG96" s="2">
        <v>0.01</v>
      </c>
      <c r="AH96" s="2"/>
      <c r="AI96" s="2"/>
      <c r="AJ96" s="1">
        <f t="shared" si="95"/>
        <v>8.4563638452313933E-2</v>
      </c>
      <c r="AK96" s="9">
        <f t="shared" si="96"/>
        <v>10.4025</v>
      </c>
      <c r="AL96" s="1">
        <f t="shared" si="97"/>
        <v>0.45</v>
      </c>
      <c r="AM96" s="17">
        <f t="shared" si="98"/>
        <v>119608.33333333333</v>
      </c>
      <c r="AN96" s="1">
        <f t="shared" si="99"/>
        <v>1052162511.9083172</v>
      </c>
    </row>
    <row r="97" spans="1:50" x14ac:dyDescent="0.15">
      <c r="C97" s="7">
        <v>8</v>
      </c>
      <c r="D97" s="7">
        <f t="shared" si="100"/>
        <v>14.154973806129</v>
      </c>
      <c r="E97" s="10">
        <f t="shared" si="101"/>
        <v>13.2592812793548</v>
      </c>
      <c r="F97" s="7" t="s">
        <v>83</v>
      </c>
      <c r="G97" s="1">
        <v>9</v>
      </c>
      <c r="H97" s="9">
        <f t="shared" si="84"/>
        <v>14.154973806129</v>
      </c>
      <c r="I97" s="9">
        <f t="shared" si="85"/>
        <v>287.304973806129</v>
      </c>
      <c r="J97" s="9">
        <f t="shared" si="86"/>
        <v>0.10090819909650639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24.048466941408812</v>
      </c>
      <c r="P97" s="9">
        <f t="shared" si="89"/>
        <v>2.4266874900894324</v>
      </c>
      <c r="Q97" s="12">
        <f t="shared" si="90"/>
        <v>1.0920093705402447</v>
      </c>
      <c r="R97" s="9">
        <f t="shared" si="91"/>
        <v>2.3873737500000001</v>
      </c>
      <c r="S97" s="13">
        <f t="shared" si="92"/>
        <v>0.45741031145217403</v>
      </c>
      <c r="T97" s="2">
        <f t="shared" si="93"/>
        <v>0.51</v>
      </c>
      <c r="U97" s="14">
        <f t="shared" si="94"/>
        <v>0.23327925884060877</v>
      </c>
      <c r="V97" s="2">
        <v>180.9</v>
      </c>
      <c r="W97" s="2">
        <v>0.06</v>
      </c>
      <c r="X97" s="2">
        <v>6</v>
      </c>
      <c r="Y97" s="2">
        <v>0.14000000000000001</v>
      </c>
      <c r="Z97" s="2"/>
      <c r="AA97" s="2"/>
      <c r="AB97" s="2">
        <v>70</v>
      </c>
      <c r="AC97" s="2">
        <v>0.26</v>
      </c>
      <c r="AD97" s="2">
        <v>22</v>
      </c>
      <c r="AE97" s="2">
        <v>0.02</v>
      </c>
      <c r="AF97" s="2">
        <v>0.3</v>
      </c>
      <c r="AG97" s="2">
        <v>0.01</v>
      </c>
      <c r="AH97" s="2"/>
      <c r="AI97" s="2"/>
      <c r="AJ97" s="1">
        <f t="shared" si="95"/>
        <v>0.10067069654044355</v>
      </c>
      <c r="AK97" s="9">
        <f t="shared" si="96"/>
        <v>10.4025</v>
      </c>
      <c r="AL97" s="1">
        <f t="shared" si="97"/>
        <v>0.45</v>
      </c>
      <c r="AM97" s="17">
        <f t="shared" si="98"/>
        <v>119608.33333333333</v>
      </c>
      <c r="AN97" s="1">
        <f t="shared" si="99"/>
        <v>1252570666.1413724</v>
      </c>
    </row>
    <row r="98" spans="1:50" x14ac:dyDescent="0.15">
      <c r="C98" s="7">
        <v>9</v>
      </c>
      <c r="D98" s="7">
        <f t="shared" si="100"/>
        <v>10.0065098005333</v>
      </c>
      <c r="E98" s="10">
        <f t="shared" si="101"/>
        <v>14.154973806129</v>
      </c>
      <c r="F98" s="7" t="s">
        <v>83</v>
      </c>
      <c r="G98" s="1">
        <v>10</v>
      </c>
      <c r="H98" s="9">
        <f t="shared" si="84"/>
        <v>10.0065098005333</v>
      </c>
      <c r="I98" s="9">
        <f t="shared" si="85"/>
        <v>283.15650980053329</v>
      </c>
      <c r="J98" s="9">
        <f t="shared" si="86"/>
        <v>6.1417512527663733E-2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26.927054451319382</v>
      </c>
      <c r="P98" s="9">
        <f t="shared" si="89"/>
        <v>1.6537927040969915</v>
      </c>
      <c r="Q98" s="12">
        <f t="shared" si="90"/>
        <v>0.74420671684364625</v>
      </c>
      <c r="R98" s="9">
        <f t="shared" si="91"/>
        <v>2.3873737500000001</v>
      </c>
      <c r="S98" s="13">
        <f t="shared" si="92"/>
        <v>0.31172610356616604</v>
      </c>
      <c r="T98" s="2">
        <f t="shared" si="93"/>
        <v>0.51</v>
      </c>
      <c r="U98" s="14">
        <f t="shared" si="94"/>
        <v>0.15898031281874467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 t="shared" si="95"/>
        <v>7.826956431485152E-2</v>
      </c>
      <c r="AK98" s="9">
        <f t="shared" si="96"/>
        <v>10.4025</v>
      </c>
      <c r="AL98" s="1">
        <f t="shared" si="97"/>
        <v>0.45</v>
      </c>
      <c r="AM98" s="17">
        <f t="shared" si="98"/>
        <v>119608.33333333333</v>
      </c>
      <c r="AN98" s="1">
        <f t="shared" si="99"/>
        <v>973850024.69971585</v>
      </c>
    </row>
    <row r="99" spans="1:50" x14ac:dyDescent="0.15">
      <c r="C99" s="7">
        <v>10</v>
      </c>
      <c r="D99" s="7">
        <f t="shared" si="100"/>
        <v>3.9158619766451599</v>
      </c>
      <c r="E99" s="10">
        <f t="shared" si="101"/>
        <v>10.0065098005333</v>
      </c>
      <c r="F99" s="7" t="s">
        <v>83</v>
      </c>
      <c r="G99" s="1">
        <v>11</v>
      </c>
      <c r="H99" s="9">
        <f t="shared" si="84"/>
        <v>3.9158619766451599</v>
      </c>
      <c r="I99" s="9">
        <f t="shared" si="85"/>
        <v>277.06586197664512</v>
      </c>
      <c r="J99" s="9">
        <f t="shared" si="86"/>
        <v>2.8840646331752796E-2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24.009598659861272</v>
      </c>
      <c r="O99" s="9">
        <f t="shared" si="102"/>
        <v>6.568938087361115</v>
      </c>
      <c r="P99" s="9">
        <f t="shared" si="89"/>
        <v>0.18945242015276256</v>
      </c>
      <c r="Q99" s="12">
        <f t="shared" si="90"/>
        <v>8.5253589068743155E-2</v>
      </c>
      <c r="R99" s="9">
        <f t="shared" si="91"/>
        <v>2.3873737500000001</v>
      </c>
      <c r="S99" s="13">
        <f t="shared" si="92"/>
        <v>3.5710197897896444E-2</v>
      </c>
      <c r="T99" s="2">
        <f t="shared" si="93"/>
        <v>0.51</v>
      </c>
      <c r="U99" s="14">
        <f t="shared" si="94"/>
        <v>1.8212200927927188E-2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3.5827978579770048E-2</v>
      </c>
      <c r="AK99" s="9">
        <f t="shared" si="96"/>
        <v>10.4025</v>
      </c>
      <c r="AL99" s="1">
        <f t="shared" si="97"/>
        <v>0.45</v>
      </c>
      <c r="AM99" s="17">
        <f t="shared" si="98"/>
        <v>119608.33333333333</v>
      </c>
      <c r="AN99" s="1">
        <f t="shared" si="99"/>
        <v>445780912.80149657</v>
      </c>
    </row>
    <row r="100" spans="1:50" x14ac:dyDescent="0.15">
      <c r="C100" s="7">
        <v>11</v>
      </c>
      <c r="D100" s="7">
        <f t="shared" si="100"/>
        <v>0.123573411933333</v>
      </c>
      <c r="E100" s="10">
        <f t="shared" si="101"/>
        <v>3.9158619766451599</v>
      </c>
      <c r="F100" s="7" t="s">
        <v>85</v>
      </c>
      <c r="G100" s="1">
        <v>12</v>
      </c>
      <c r="H100" s="9">
        <f t="shared" si="84"/>
        <v>0.123573411933333</v>
      </c>
      <c r="I100" s="9">
        <f t="shared" si="85"/>
        <v>273.27357341193328</v>
      </c>
      <c r="J100" s="9">
        <f t="shared" si="86"/>
        <v>1.7709549116991182E-2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11.684760667208351</v>
      </c>
      <c r="P100" s="9">
        <f t="shared" si="89"/>
        <v>0.20693184295621295</v>
      </c>
      <c r="Q100" s="12">
        <f t="shared" si="90"/>
        <v>9.3119329330295833E-2</v>
      </c>
      <c r="R100" s="9">
        <f t="shared" si="91"/>
        <v>2.3873737500000001</v>
      </c>
      <c r="S100" s="13">
        <f t="shared" si="92"/>
        <v>3.9004923016471897E-2</v>
      </c>
      <c r="T100" s="2">
        <f t="shared" si="93"/>
        <v>0.51</v>
      </c>
      <c r="U100" s="14">
        <f t="shared" si="94"/>
        <v>1.9892510738400669E-2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3.6334591987627798E-2</v>
      </c>
      <c r="AK100" s="9">
        <f t="shared" si="96"/>
        <v>10.4025</v>
      </c>
      <c r="AL100" s="1">
        <f t="shared" si="97"/>
        <v>0.45</v>
      </c>
      <c r="AM100" s="17">
        <f t="shared" si="98"/>
        <v>119608.33333333333</v>
      </c>
      <c r="AN100" s="1">
        <f t="shared" si="99"/>
        <v>452084326.95838183</v>
      </c>
      <c r="AO100" s="1">
        <f>SUM(AN89:AN100)</f>
        <v>7658049084.0684977</v>
      </c>
    </row>
    <row r="101" spans="1:50" x14ac:dyDescent="0.15">
      <c r="C101" s="7">
        <v>12</v>
      </c>
      <c r="D101" s="7">
        <f t="shared" si="100"/>
        <v>-1.8092083299677399</v>
      </c>
      <c r="E101" s="10">
        <f t="shared" si="101"/>
        <v>0.123573411933333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-2.3066070033871</v>
      </c>
      <c r="E105" s="7"/>
      <c r="F105" s="7"/>
      <c r="G105" s="1">
        <v>1</v>
      </c>
      <c r="H105" s="9">
        <f t="shared" ref="H105:H116" si="103">E106</f>
        <v>-2.3066070033871</v>
      </c>
      <c r="I105" s="9">
        <f t="shared" ref="I105:I116" si="104">H105+273.15</f>
        <v>270.84339299661286</v>
      </c>
      <c r="J105" s="9">
        <f t="shared" ref="J105:J116" si="105">EXP(($C$15*(I105-$C$13))/($C$16*I105*$C$13))</f>
        <v>1.2863670667796048E-2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8.3342462688897716E-3</v>
      </c>
      <c r="Q105" s="12">
        <f t="shared" ref="Q105:Q116" si="109">P105*$B$107</f>
        <v>2.5002738806669312E-3</v>
      </c>
      <c r="R105" s="9">
        <f t="shared" ref="R105:R116" si="110">L105*$B$107</f>
        <v>0.19436706250000002</v>
      </c>
      <c r="S105" s="13">
        <f t="shared" ref="S105:S116" si="111">Q105/R105</f>
        <v>1.2863670667796047E-2</v>
      </c>
      <c r="T105" s="2">
        <f t="shared" ref="T105:T116" si="112">$B$106/100</f>
        <v>0.01</v>
      </c>
      <c r="U105" s="14">
        <f t="shared" ref="U105:U116" si="113">S105*T105</f>
        <v>1.2863670667796046E-4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5.6186367066779607E-3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8206.3333333333339</v>
      </c>
      <c r="AX105" s="1">
        <f t="shared" ref="AX105:AX116" si="120">AW105*10000*AV105*0.67*AU105*AT105</f>
        <v>6004510.0987588903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-5.69362395316129</v>
      </c>
      <c r="E106" s="10">
        <f t="shared" ref="E106:E117" si="122">D105</f>
        <v>-2.3066070033871</v>
      </c>
      <c r="F106" s="7" t="s">
        <v>83</v>
      </c>
      <c r="G106" s="1">
        <v>2</v>
      </c>
      <c r="H106" s="9">
        <f t="shared" si="103"/>
        <v>-5.69362395316129</v>
      </c>
      <c r="I106" s="9">
        <f t="shared" si="104"/>
        <v>267.45637604683867</v>
      </c>
      <c r="J106" s="9">
        <f t="shared" si="105"/>
        <v>8.1591871850044406E-3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1.2874461703977771</v>
      </c>
      <c r="P106" s="9">
        <f t="shared" si="108"/>
        <v>1.0504514294892586E-2</v>
      </c>
      <c r="Q106" s="12">
        <f t="shared" si="109"/>
        <v>3.1513542884677756E-3</v>
      </c>
      <c r="R106" s="9">
        <f t="shared" si="110"/>
        <v>0.19436706250000002</v>
      </c>
      <c r="S106" s="13">
        <f t="shared" si="111"/>
        <v>1.6213417273144081E-2</v>
      </c>
      <c r="T106" s="2">
        <f t="shared" si="112"/>
        <v>0.01</v>
      </c>
      <c r="U106" s="14">
        <f t="shared" si="113"/>
        <v>1.6213417273144081E-4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5.6521341727314408E-3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8206.3333333333339</v>
      </c>
      <c r="AX106" s="1">
        <f t="shared" si="120"/>
        <v>6040308.0838754391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-2.8399123027142901</v>
      </c>
      <c r="E107" s="10">
        <f t="shared" si="122"/>
        <v>-5.69362395316129</v>
      </c>
      <c r="F107" s="7" t="s">
        <v>83</v>
      </c>
      <c r="G107" s="1">
        <v>3</v>
      </c>
      <c r="H107" s="9">
        <f t="shared" si="103"/>
        <v>-2.8399123027142901</v>
      </c>
      <c r="I107" s="9">
        <f t="shared" si="104"/>
        <v>270.31008769728567</v>
      </c>
      <c r="J107" s="9">
        <f t="shared" si="105"/>
        <v>1.1982894573648123E-2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1.9248318644362179</v>
      </c>
      <c r="P107" s="9">
        <f t="shared" si="108"/>
        <v>2.3065057303537754E-2</v>
      </c>
      <c r="Q107" s="12">
        <f t="shared" si="109"/>
        <v>6.9195171910613256E-3</v>
      </c>
      <c r="R107" s="9">
        <f t="shared" si="110"/>
        <v>0.19436706250000002</v>
      </c>
      <c r="S107" s="13">
        <f t="shared" si="111"/>
        <v>3.5600256041639383E-2</v>
      </c>
      <c r="T107" s="2">
        <f t="shared" si="112"/>
        <v>0.01</v>
      </c>
      <c r="U107" s="14">
        <f t="shared" si="113"/>
        <v>3.5600256041639386E-4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5.8460025604163942E-3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8206.3333333333339</v>
      </c>
      <c r="AX107" s="1">
        <f t="shared" si="120"/>
        <v>6247490.8494564295</v>
      </c>
    </row>
    <row r="108" spans="1:50" x14ac:dyDescent="0.15">
      <c r="C108" s="7">
        <v>3</v>
      </c>
      <c r="D108" s="7">
        <f t="shared" si="121"/>
        <v>-0.27105665296774201</v>
      </c>
      <c r="E108" s="10">
        <f t="shared" si="122"/>
        <v>-2.8399123027142901</v>
      </c>
      <c r="F108" s="7" t="s">
        <v>83</v>
      </c>
      <c r="G108" s="1">
        <v>4</v>
      </c>
      <c r="H108" s="9">
        <f t="shared" si="103"/>
        <v>-0.27105665296774201</v>
      </c>
      <c r="I108" s="9">
        <f t="shared" si="104"/>
        <v>272.87894334703225</v>
      </c>
      <c r="J108" s="9">
        <f t="shared" si="105"/>
        <v>1.6820133425083723E-2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2.5496570154660136</v>
      </c>
      <c r="P108" s="9">
        <f t="shared" si="108"/>
        <v>4.2885571188339106E-2</v>
      </c>
      <c r="Q108" s="12">
        <f t="shared" si="109"/>
        <v>1.2865671356501731E-2</v>
      </c>
      <c r="R108" s="9">
        <f t="shared" si="110"/>
        <v>0.19436706250000002</v>
      </c>
      <c r="S108" s="13">
        <f t="shared" si="111"/>
        <v>6.6192652144967876E-2</v>
      </c>
      <c r="T108" s="2">
        <f t="shared" si="112"/>
        <v>0.01</v>
      </c>
      <c r="U108" s="14">
        <f t="shared" si="113"/>
        <v>6.6192652144967876E-4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6.1519265214496788E-3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8206.3333333333339</v>
      </c>
      <c r="AX108" s="1">
        <f t="shared" si="120"/>
        <v>6574424.874447478</v>
      </c>
    </row>
    <row r="109" spans="1:50" x14ac:dyDescent="0.15">
      <c r="C109" s="7">
        <v>4</v>
      </c>
      <c r="D109" s="7">
        <f t="shared" si="121"/>
        <v>2.9033064149333301</v>
      </c>
      <c r="E109" s="10">
        <f t="shared" si="122"/>
        <v>-0.27105665296774201</v>
      </c>
      <c r="F109" s="7" t="s">
        <v>83</v>
      </c>
      <c r="G109" s="1">
        <v>5</v>
      </c>
      <c r="H109" s="9">
        <f t="shared" si="103"/>
        <v>2.9033064149333301</v>
      </c>
      <c r="I109" s="9">
        <f t="shared" si="104"/>
        <v>276.05330641493333</v>
      </c>
      <c r="J109" s="9">
        <f t="shared" si="105"/>
        <v>2.5352669235300541E-2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2.3814328720637912</v>
      </c>
      <c r="O109" s="9">
        <f t="shared" si="123"/>
        <v>0.77322878054721711</v>
      </c>
      <c r="P109" s="9">
        <f t="shared" si="108"/>
        <v>1.9603413516428383E-2</v>
      </c>
      <c r="Q109" s="12">
        <f t="shared" si="109"/>
        <v>5.8810240549285143E-3</v>
      </c>
      <c r="R109" s="9">
        <f t="shared" si="110"/>
        <v>0.19436706250000002</v>
      </c>
      <c r="S109" s="13">
        <f t="shared" si="111"/>
        <v>3.0257307896128304E-2</v>
      </c>
      <c r="T109" s="2">
        <f t="shared" si="112"/>
        <v>0.01</v>
      </c>
      <c r="U109" s="14">
        <f t="shared" si="113"/>
        <v>3.0257307896128303E-4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5.7925730789612833E-3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8206.3333333333339</v>
      </c>
      <c r="AX109" s="1">
        <f t="shared" si="120"/>
        <v>6190391.969831882</v>
      </c>
    </row>
    <row r="110" spans="1:50" x14ac:dyDescent="0.15">
      <c r="C110" s="7">
        <v>5</v>
      </c>
      <c r="D110" s="7">
        <f t="shared" si="121"/>
        <v>6.0889893412580696</v>
      </c>
      <c r="E110" s="10">
        <f t="shared" si="122"/>
        <v>2.9033064149333301</v>
      </c>
      <c r="F110" s="7" t="s">
        <v>85</v>
      </c>
      <c r="G110" s="1">
        <v>6</v>
      </c>
      <c r="H110" s="9">
        <f t="shared" si="103"/>
        <v>6.0889893412580696</v>
      </c>
      <c r="I110" s="9">
        <f t="shared" si="104"/>
        <v>279.23898934125805</v>
      </c>
      <c r="J110" s="9">
        <f t="shared" si="105"/>
        <v>3.791231473258351E-2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1.4015155753641222</v>
      </c>
      <c r="P110" s="9">
        <f t="shared" si="108"/>
        <v>5.3134699595822461E-2</v>
      </c>
      <c r="Q110" s="12">
        <f t="shared" si="109"/>
        <v>1.5940409878746738E-2</v>
      </c>
      <c r="R110" s="9">
        <f t="shared" si="110"/>
        <v>0.19436706250000002</v>
      </c>
      <c r="S110" s="13">
        <f t="shared" si="111"/>
        <v>8.2011888607653044E-2</v>
      </c>
      <c r="T110" s="2">
        <f t="shared" si="112"/>
        <v>0.01</v>
      </c>
      <c r="U110" s="14">
        <f t="shared" si="113"/>
        <v>8.2011888607653051E-4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6.3101188860765307E-3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8206.3333333333339</v>
      </c>
      <c r="AX110" s="1">
        <f t="shared" si="120"/>
        <v>6743481.4802642465</v>
      </c>
    </row>
    <row r="111" spans="1:50" x14ac:dyDescent="0.15">
      <c r="C111" s="7">
        <v>6</v>
      </c>
      <c r="D111" s="7">
        <f t="shared" si="121"/>
        <v>10.2787270946333</v>
      </c>
      <c r="E111" s="10">
        <f t="shared" si="122"/>
        <v>6.0889893412580696</v>
      </c>
      <c r="F111" s="7" t="s">
        <v>83</v>
      </c>
      <c r="G111" s="1">
        <v>7</v>
      </c>
      <c r="H111" s="9">
        <f t="shared" si="103"/>
        <v>10.2787270946333</v>
      </c>
      <c r="I111" s="9">
        <f t="shared" si="104"/>
        <v>283.4287270946333</v>
      </c>
      <c r="J111" s="9">
        <f t="shared" si="105"/>
        <v>6.3479778185216967E-2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1.9962710841016331</v>
      </c>
      <c r="P111" s="9">
        <f t="shared" si="108"/>
        <v>0.12672284561633429</v>
      </c>
      <c r="Q111" s="12">
        <f t="shared" si="109"/>
        <v>3.8016853684900286E-2</v>
      </c>
      <c r="R111" s="9">
        <f t="shared" si="110"/>
        <v>0.19436706250000002</v>
      </c>
      <c r="S111" s="13">
        <f t="shared" si="111"/>
        <v>0.19559308658533789</v>
      </c>
      <c r="T111" s="2">
        <f t="shared" si="112"/>
        <v>0.01</v>
      </c>
      <c r="U111" s="14">
        <f t="shared" si="113"/>
        <v>1.9559308658533788E-3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1E-3</v>
      </c>
      <c r="AF111" s="2">
        <v>0.49</v>
      </c>
      <c r="AG111" s="14">
        <f t="shared" si="114"/>
        <v>4.8999999999999998E-4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0.01</v>
      </c>
      <c r="AR111" s="2">
        <v>0.5</v>
      </c>
      <c r="AS111" s="2">
        <f t="shared" si="115"/>
        <v>5.0000000000000001E-3</v>
      </c>
      <c r="AT111" s="1">
        <f t="shared" si="116"/>
        <v>7.4459308658533794E-3</v>
      </c>
      <c r="AU111" s="9">
        <f t="shared" si="117"/>
        <v>64.789020833333339</v>
      </c>
      <c r="AV111" s="1">
        <f t="shared" si="118"/>
        <v>0.3</v>
      </c>
      <c r="AW111" s="1">
        <f t="shared" si="119"/>
        <v>8206.3333333333339</v>
      </c>
      <c r="AX111" s="1">
        <f t="shared" si="120"/>
        <v>7957298.0800731638</v>
      </c>
    </row>
    <row r="112" spans="1:50" x14ac:dyDescent="0.15">
      <c r="C112" s="7">
        <v>7</v>
      </c>
      <c r="D112" s="7">
        <f t="shared" si="121"/>
        <v>13.2592812793548</v>
      </c>
      <c r="E112" s="10">
        <f t="shared" si="122"/>
        <v>10.2787270946333</v>
      </c>
      <c r="F112" s="7" t="s">
        <v>83</v>
      </c>
      <c r="G112" s="1">
        <v>8</v>
      </c>
      <c r="H112" s="9">
        <f t="shared" si="103"/>
        <v>13.2592812793548</v>
      </c>
      <c r="I112" s="9">
        <f t="shared" si="104"/>
        <v>286.40928127935479</v>
      </c>
      <c r="J112" s="9">
        <f t="shared" si="105"/>
        <v>9.0760681108654609E-2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2.5174384468186322</v>
      </c>
      <c r="P112" s="9">
        <f t="shared" si="108"/>
        <v>0.22848442808237263</v>
      </c>
      <c r="Q112" s="12">
        <f t="shared" si="109"/>
        <v>6.8545328424711782E-2</v>
      </c>
      <c r="R112" s="9">
        <f t="shared" si="110"/>
        <v>0.19436706250000002</v>
      </c>
      <c r="S112" s="13">
        <f t="shared" si="111"/>
        <v>0.35265917765625426</v>
      </c>
      <c r="T112" s="2">
        <f t="shared" si="112"/>
        <v>0.01</v>
      </c>
      <c r="U112" s="14">
        <f t="shared" si="113"/>
        <v>3.5265917765625425E-3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1E-3</v>
      </c>
      <c r="AF112" s="2">
        <v>0.49</v>
      </c>
      <c r="AG112" s="14">
        <f t="shared" si="114"/>
        <v>4.8999999999999998E-4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0.01</v>
      </c>
      <c r="AR112" s="2">
        <v>0.5</v>
      </c>
      <c r="AS112" s="2">
        <f t="shared" si="115"/>
        <v>5.0000000000000001E-3</v>
      </c>
      <c r="AT112" s="1">
        <f t="shared" si="116"/>
        <v>9.0165917765625443E-3</v>
      </c>
      <c r="AU112" s="9">
        <f t="shared" si="117"/>
        <v>64.789020833333339</v>
      </c>
      <c r="AV112" s="1">
        <f t="shared" si="118"/>
        <v>0.3</v>
      </c>
      <c r="AW112" s="1">
        <f t="shared" si="119"/>
        <v>8206.3333333333339</v>
      </c>
      <c r="AX112" s="1">
        <f t="shared" si="120"/>
        <v>9635827.9072232023</v>
      </c>
    </row>
    <row r="113" spans="1:53" x14ac:dyDescent="0.15">
      <c r="C113" s="7">
        <v>8</v>
      </c>
      <c r="D113" s="7">
        <f t="shared" si="121"/>
        <v>14.154973806129</v>
      </c>
      <c r="E113" s="10">
        <f t="shared" si="122"/>
        <v>13.2592812793548</v>
      </c>
      <c r="F113" s="7" t="s">
        <v>83</v>
      </c>
      <c r="G113" s="1">
        <v>9</v>
      </c>
      <c r="H113" s="9">
        <f t="shared" si="103"/>
        <v>14.154973806129</v>
      </c>
      <c r="I113" s="9">
        <f t="shared" si="104"/>
        <v>287.304973806129</v>
      </c>
      <c r="J113" s="9">
        <f t="shared" si="105"/>
        <v>0.10090819909650639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2.9368442270695931</v>
      </c>
      <c r="P113" s="9">
        <f t="shared" si="108"/>
        <v>0.29635166198056395</v>
      </c>
      <c r="Q113" s="12">
        <f t="shared" si="109"/>
        <v>8.8905498594169186E-2</v>
      </c>
      <c r="R113" s="9">
        <f t="shared" si="110"/>
        <v>0.19436706250000002</v>
      </c>
      <c r="S113" s="13">
        <f t="shared" si="111"/>
        <v>0.45741031145217403</v>
      </c>
      <c r="T113" s="2">
        <f t="shared" si="112"/>
        <v>0.01</v>
      </c>
      <c r="U113" s="14">
        <f t="shared" si="113"/>
        <v>4.5741031145217406E-3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1E-3</v>
      </c>
      <c r="AF113" s="2">
        <v>0.49</v>
      </c>
      <c r="AG113" s="14">
        <f t="shared" si="114"/>
        <v>4.8999999999999998E-4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0.01</v>
      </c>
      <c r="AR113" s="2">
        <v>0.5</v>
      </c>
      <c r="AS113" s="2">
        <f t="shared" si="115"/>
        <v>5.0000000000000001E-3</v>
      </c>
      <c r="AT113" s="1">
        <f t="shared" si="116"/>
        <v>1.0064103114521741E-2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8206.3333333333339</v>
      </c>
      <c r="AX113" s="1">
        <f t="shared" si="120"/>
        <v>10755279.606220715</v>
      </c>
    </row>
    <row r="114" spans="1:53" x14ac:dyDescent="0.15">
      <c r="C114" s="7">
        <v>9</v>
      </c>
      <c r="D114" s="7">
        <f t="shared" si="121"/>
        <v>10.0065098005333</v>
      </c>
      <c r="E114" s="10">
        <f t="shared" si="122"/>
        <v>14.154973806129</v>
      </c>
      <c r="F114" s="7" t="s">
        <v>83</v>
      </c>
      <c r="G114" s="1">
        <v>10</v>
      </c>
      <c r="H114" s="9">
        <f t="shared" si="103"/>
        <v>10.0065098005333</v>
      </c>
      <c r="I114" s="9">
        <f t="shared" si="104"/>
        <v>283.15650980053329</v>
      </c>
      <c r="J114" s="9">
        <f t="shared" si="105"/>
        <v>6.1417512527663733E-2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3.288382773422363</v>
      </c>
      <c r="P114" s="9">
        <f t="shared" si="108"/>
        <v>0.2019642901824216</v>
      </c>
      <c r="Q114" s="12">
        <f t="shared" si="109"/>
        <v>6.0589287054726479E-2</v>
      </c>
      <c r="R114" s="9">
        <f t="shared" si="110"/>
        <v>0.19436706250000002</v>
      </c>
      <c r="S114" s="13">
        <f t="shared" si="111"/>
        <v>0.31172610356616609</v>
      </c>
      <c r="T114" s="2">
        <f t="shared" si="112"/>
        <v>0.01</v>
      </c>
      <c r="U114" s="14">
        <f t="shared" si="113"/>
        <v>3.1172610356616608E-3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14"/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15"/>
        <v>5.0000000000000001E-3</v>
      </c>
      <c r="AT114" s="1">
        <f t="shared" si="116"/>
        <v>8.6072610356616626E-3</v>
      </c>
      <c r="AU114" s="9">
        <f t="shared" si="117"/>
        <v>64.789020833333339</v>
      </c>
      <c r="AV114" s="1">
        <f t="shared" si="118"/>
        <v>0.3</v>
      </c>
      <c r="AW114" s="1">
        <f t="shared" si="119"/>
        <v>8206.3333333333339</v>
      </c>
      <c r="AX114" s="1">
        <f t="shared" si="120"/>
        <v>9198385.3930007424</v>
      </c>
    </row>
    <row r="115" spans="1:53" x14ac:dyDescent="0.15">
      <c r="C115" s="7">
        <v>10</v>
      </c>
      <c r="D115" s="7">
        <f t="shared" si="121"/>
        <v>3.9158619766451599</v>
      </c>
      <c r="E115" s="10">
        <f t="shared" si="122"/>
        <v>10.0065098005333</v>
      </c>
      <c r="F115" s="7" t="s">
        <v>83</v>
      </c>
      <c r="G115" s="1">
        <v>11</v>
      </c>
      <c r="H115" s="9">
        <f t="shared" si="103"/>
        <v>3.9158619766451599</v>
      </c>
      <c r="I115" s="9">
        <f t="shared" si="104"/>
        <v>277.06586197664512</v>
      </c>
      <c r="J115" s="9">
        <f t="shared" si="105"/>
        <v>2.8840646331752796E-2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2.9320975590779441</v>
      </c>
      <c r="O115" s="9">
        <f t="shared" si="123"/>
        <v>0.80221113249533094</v>
      </c>
      <c r="P115" s="9">
        <f t="shared" si="108"/>
        <v>2.3136287555692723E-2</v>
      </c>
      <c r="Q115" s="12">
        <f t="shared" si="109"/>
        <v>6.9408862667078167E-3</v>
      </c>
      <c r="R115" s="9">
        <f t="shared" si="110"/>
        <v>0.19436706250000002</v>
      </c>
      <c r="S115" s="13">
        <f t="shared" si="111"/>
        <v>3.5710197897896492E-2</v>
      </c>
      <c r="T115" s="2">
        <f t="shared" si="112"/>
        <v>0.01</v>
      </c>
      <c r="U115" s="14">
        <f t="shared" si="113"/>
        <v>3.5710197897896492E-4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5.8471019789789651E-3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8206.3333333333339</v>
      </c>
      <c r="AX115" s="1">
        <f t="shared" si="120"/>
        <v>6248665.7732335571</v>
      </c>
    </row>
    <row r="116" spans="1:53" x14ac:dyDescent="0.15">
      <c r="C116" s="7">
        <v>11</v>
      </c>
      <c r="D116" s="7">
        <f t="shared" si="121"/>
        <v>0.123573411933333</v>
      </c>
      <c r="E116" s="10">
        <f t="shared" si="122"/>
        <v>3.9158619766451599</v>
      </c>
      <c r="F116" s="7" t="s">
        <v>85</v>
      </c>
      <c r="G116" s="1">
        <v>12</v>
      </c>
      <c r="H116" s="9">
        <f t="shared" si="103"/>
        <v>0.123573411933333</v>
      </c>
      <c r="I116" s="9">
        <f t="shared" si="104"/>
        <v>273.27357341193328</v>
      </c>
      <c r="J116" s="9">
        <f t="shared" si="105"/>
        <v>1.7709549116991182E-2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1.4269650532729719</v>
      </c>
      <c r="P116" s="9">
        <f t="shared" si="108"/>
        <v>2.5270907699167632E-2</v>
      </c>
      <c r="Q116" s="12">
        <f t="shared" si="109"/>
        <v>7.5812723097502897E-3</v>
      </c>
      <c r="R116" s="9">
        <f t="shared" si="110"/>
        <v>0.19436706250000002</v>
      </c>
      <c r="S116" s="13">
        <f t="shared" si="111"/>
        <v>3.9004923016471932E-2</v>
      </c>
      <c r="T116" s="2">
        <f t="shared" si="112"/>
        <v>0.01</v>
      </c>
      <c r="U116" s="14">
        <f t="shared" si="113"/>
        <v>3.9004923016471932E-4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5.8800492301647198E-3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8206.3333333333339</v>
      </c>
      <c r="AX116" s="1">
        <f t="shared" si="120"/>
        <v>6283875.756152737</v>
      </c>
      <c r="AY116" s="1">
        <f>SUM(AX105:AX116)</f>
        <v>87879939.872538492</v>
      </c>
    </row>
    <row r="117" spans="1:53" x14ac:dyDescent="0.15">
      <c r="C117" s="7">
        <v>12</v>
      </c>
      <c r="D117" s="7">
        <f t="shared" si="121"/>
        <v>-1.8092083299677399</v>
      </c>
      <c r="E117" s="10">
        <f t="shared" si="122"/>
        <v>0.123573411933333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-2.3066070033871</v>
      </c>
      <c r="E121" s="7"/>
      <c r="F121" s="7"/>
      <c r="G121" s="1">
        <v>1</v>
      </c>
      <c r="H121" s="9">
        <f t="shared" ref="H121:H132" si="124">E122</f>
        <v>-2.3066070033871</v>
      </c>
      <c r="I121" s="9">
        <f t="shared" ref="I121:I132" si="125">H121+273.15</f>
        <v>270.84339299661286</v>
      </c>
      <c r="J121" s="9">
        <f t="shared" ref="J121:J132" si="126">EXP(($C$15*(I121-$C$13))/($C$16*I121*$C$13))</f>
        <v>1.2863670667796048E-2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3.6622870391215352E-3</v>
      </c>
      <c r="Q121" s="12">
        <f t="shared" ref="Q121:Q132" si="130">P121*$B$123</f>
        <v>1.2085547229101067E-3</v>
      </c>
      <c r="R121" s="9">
        <f t="shared" ref="R121:R132" si="131">L121*$B$123</f>
        <v>9.3951000000000007E-2</v>
      </c>
      <c r="S121" s="13">
        <f t="shared" ref="S121:S132" si="132">Q121/R121</f>
        <v>1.2863670667796048E-2</v>
      </c>
      <c r="T121" s="2">
        <f t="shared" ref="T121:T132" si="133">$B$122/100</f>
        <v>0.01</v>
      </c>
      <c r="U121" s="14">
        <f t="shared" ref="U121:U132" si="134">S121*T121</f>
        <v>1.2863670667796049E-4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5.6186367066779607E-3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-5.69362395316129</v>
      </c>
      <c r="E122" s="10">
        <f t="shared" ref="E122:E133" si="145">D121</f>
        <v>-2.3066070033871</v>
      </c>
      <c r="F122" s="7" t="s">
        <v>83</v>
      </c>
      <c r="G122" s="1">
        <v>2</v>
      </c>
      <c r="H122" s="9">
        <f t="shared" si="124"/>
        <v>-5.69362395316129</v>
      </c>
      <c r="I122" s="9">
        <f t="shared" si="125"/>
        <v>267.45637604683867</v>
      </c>
      <c r="J122" s="9">
        <f t="shared" si="126"/>
        <v>8.1591871850044406E-3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0.56573771296087849</v>
      </c>
      <c r="P122" s="9">
        <f t="shared" si="129"/>
        <v>4.6159598976641203E-3</v>
      </c>
      <c r="Q122" s="12">
        <f t="shared" si="130"/>
        <v>1.5232667662291599E-3</v>
      </c>
      <c r="R122" s="9">
        <f t="shared" si="131"/>
        <v>9.3951000000000007E-2</v>
      </c>
      <c r="S122" s="13">
        <f t="shared" si="132"/>
        <v>1.6213417273144085E-2</v>
      </c>
      <c r="T122" s="2">
        <f t="shared" si="133"/>
        <v>0.01</v>
      </c>
      <c r="U122" s="14">
        <f t="shared" si="134"/>
        <v>1.6213417273144086E-4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5.6521341727314408E-3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-2.8399123027142901</v>
      </c>
      <c r="E123" s="10">
        <f t="shared" si="145"/>
        <v>-5.69362395316129</v>
      </c>
      <c r="F123" s="7" t="s">
        <v>83</v>
      </c>
      <c r="G123" s="1">
        <v>3</v>
      </c>
      <c r="H123" s="9">
        <f t="shared" si="124"/>
        <v>-2.8399123027142901</v>
      </c>
      <c r="I123" s="9">
        <f t="shared" si="125"/>
        <v>270.31008769728567</v>
      </c>
      <c r="J123" s="9">
        <f t="shared" si="126"/>
        <v>1.1982894573648123E-2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0.84582175306321428</v>
      </c>
      <c r="P123" s="9">
        <f t="shared" si="129"/>
        <v>1.0135392895054733E-2</v>
      </c>
      <c r="Q123" s="12">
        <f t="shared" si="130"/>
        <v>3.344679655368062E-3</v>
      </c>
      <c r="R123" s="9">
        <f t="shared" si="131"/>
        <v>9.3951000000000007E-2</v>
      </c>
      <c r="S123" s="13">
        <f t="shared" si="132"/>
        <v>3.5600256041639383E-2</v>
      </c>
      <c r="T123" s="2">
        <f t="shared" si="133"/>
        <v>0.01</v>
      </c>
      <c r="U123" s="14">
        <f t="shared" si="134"/>
        <v>3.5600256041639386E-4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5.8460025604163942E-3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-0.27105665296774201</v>
      </c>
      <c r="E124" s="10">
        <f t="shared" si="145"/>
        <v>-2.8399123027142901</v>
      </c>
      <c r="F124" s="7" t="s">
        <v>83</v>
      </c>
      <c r="G124" s="1">
        <v>4</v>
      </c>
      <c r="H124" s="9">
        <f t="shared" si="124"/>
        <v>-0.27105665296774201</v>
      </c>
      <c r="I124" s="9">
        <f t="shared" si="125"/>
        <v>272.87894334703225</v>
      </c>
      <c r="J124" s="9">
        <f t="shared" si="126"/>
        <v>1.6820133425083723E-2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1.1203863601681596</v>
      </c>
      <c r="P124" s="9">
        <f t="shared" si="129"/>
        <v>1.8845048065672353E-2</v>
      </c>
      <c r="Q124" s="12">
        <f t="shared" si="130"/>
        <v>6.2188658616718767E-3</v>
      </c>
      <c r="R124" s="9">
        <f t="shared" si="131"/>
        <v>9.3951000000000007E-2</v>
      </c>
      <c r="S124" s="13">
        <f t="shared" si="132"/>
        <v>6.6192652144967876E-2</v>
      </c>
      <c r="T124" s="2">
        <f t="shared" si="133"/>
        <v>0.01</v>
      </c>
      <c r="U124" s="14">
        <f t="shared" si="134"/>
        <v>6.6192652144967876E-4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6.1519265214496788E-3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2.9033064149333301</v>
      </c>
      <c r="E125" s="10">
        <f t="shared" si="145"/>
        <v>-0.27105665296774201</v>
      </c>
      <c r="F125" s="7" t="s">
        <v>83</v>
      </c>
      <c r="G125" s="1">
        <v>5</v>
      </c>
      <c r="H125" s="9">
        <f t="shared" si="124"/>
        <v>2.9033064149333301</v>
      </c>
      <c r="I125" s="9">
        <f t="shared" si="125"/>
        <v>276.05330641493333</v>
      </c>
      <c r="J125" s="9">
        <f t="shared" si="126"/>
        <v>2.5352669235300541E-2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1.0464642464973628</v>
      </c>
      <c r="O125" s="9">
        <f t="shared" si="146"/>
        <v>0.33977706560512444</v>
      </c>
      <c r="P125" s="9">
        <f t="shared" si="129"/>
        <v>8.6142555580277311E-3</v>
      </c>
      <c r="Q125" s="12">
        <f t="shared" si="130"/>
        <v>2.8427043341491512E-3</v>
      </c>
      <c r="R125" s="9">
        <f t="shared" si="131"/>
        <v>9.3951000000000007E-2</v>
      </c>
      <c r="S125" s="13">
        <f t="shared" si="132"/>
        <v>3.0257307896128311E-2</v>
      </c>
      <c r="T125" s="2">
        <f t="shared" si="133"/>
        <v>0.01</v>
      </c>
      <c r="U125" s="14">
        <f t="shared" si="134"/>
        <v>3.0257307896128314E-4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5.7925730789612833E-3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6.0889893412580696</v>
      </c>
      <c r="E126" s="10">
        <f t="shared" si="145"/>
        <v>2.9033064149333301</v>
      </c>
      <c r="F126" s="7" t="s">
        <v>85</v>
      </c>
      <c r="G126" s="1">
        <v>6</v>
      </c>
      <c r="H126" s="9">
        <f t="shared" si="124"/>
        <v>6.0889893412580696</v>
      </c>
      <c r="I126" s="9">
        <f t="shared" si="125"/>
        <v>279.23898934125805</v>
      </c>
      <c r="J126" s="9">
        <f t="shared" si="126"/>
        <v>3.791231473258351E-2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0.61586281004709664</v>
      </c>
      <c r="P126" s="9">
        <f t="shared" si="129"/>
        <v>2.334878468659882E-2</v>
      </c>
      <c r="Q126" s="12">
        <f t="shared" si="130"/>
        <v>7.7050989465776111E-3</v>
      </c>
      <c r="R126" s="9">
        <f t="shared" si="131"/>
        <v>9.3951000000000007E-2</v>
      </c>
      <c r="S126" s="13">
        <f t="shared" si="132"/>
        <v>8.2011888607653044E-2</v>
      </c>
      <c r="T126" s="2">
        <f t="shared" si="133"/>
        <v>0.01</v>
      </c>
      <c r="U126" s="14">
        <f t="shared" si="134"/>
        <v>8.2011888607653051E-4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6.3101188860765307E-3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10.2787270946333</v>
      </c>
      <c r="E127" s="10">
        <f t="shared" si="145"/>
        <v>6.0889893412580696</v>
      </c>
      <c r="F127" s="7" t="s">
        <v>83</v>
      </c>
      <c r="G127" s="1">
        <v>7</v>
      </c>
      <c r="H127" s="9">
        <f t="shared" si="124"/>
        <v>10.2787270946333</v>
      </c>
      <c r="I127" s="9">
        <f t="shared" si="125"/>
        <v>283.4287270946333</v>
      </c>
      <c r="J127" s="9">
        <f t="shared" si="126"/>
        <v>6.3479778185216967E-2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0.87721402536049775</v>
      </c>
      <c r="P127" s="9">
        <f t="shared" si="129"/>
        <v>5.5685351750845692E-2</v>
      </c>
      <c r="Q127" s="12">
        <f t="shared" si="130"/>
        <v>1.8376166077779078E-2</v>
      </c>
      <c r="R127" s="9">
        <f t="shared" si="131"/>
        <v>9.3951000000000007E-2</v>
      </c>
      <c r="S127" s="13">
        <f t="shared" si="132"/>
        <v>0.19559308658533786</v>
      </c>
      <c r="T127" s="2">
        <f t="shared" si="133"/>
        <v>0.01</v>
      </c>
      <c r="U127" s="14">
        <f t="shared" si="134"/>
        <v>1.9559308658533788E-3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1E-3</v>
      </c>
      <c r="AF127" s="2">
        <v>0.49</v>
      </c>
      <c r="AG127" s="14">
        <f t="shared" si="135"/>
        <v>4.8999999999999998E-4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0.01</v>
      </c>
      <c r="AR127" s="2">
        <v>0.5</v>
      </c>
      <c r="AS127" s="2">
        <f t="shared" si="136"/>
        <v>5.0000000000000001E-3</v>
      </c>
      <c r="AT127" s="1">
        <f t="shared" si="137"/>
        <v>7.4459308658533794E-3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13.2592812793548</v>
      </c>
      <c r="E128" s="10">
        <f t="shared" si="145"/>
        <v>10.2787270946333</v>
      </c>
      <c r="F128" s="7" t="s">
        <v>83</v>
      </c>
      <c r="G128" s="1">
        <v>8</v>
      </c>
      <c r="H128" s="9">
        <f t="shared" si="124"/>
        <v>13.2592812793548</v>
      </c>
      <c r="I128" s="9">
        <f t="shared" si="125"/>
        <v>286.40928127935479</v>
      </c>
      <c r="J128" s="9">
        <f t="shared" si="126"/>
        <v>9.0760681108654609E-2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1.106228673609652</v>
      </c>
      <c r="P128" s="9">
        <f t="shared" si="129"/>
        <v>0.1004020678787356</v>
      </c>
      <c r="Q128" s="12">
        <f t="shared" si="130"/>
        <v>3.3132682399982745E-2</v>
      </c>
      <c r="R128" s="9">
        <f t="shared" si="131"/>
        <v>9.3951000000000007E-2</v>
      </c>
      <c r="S128" s="13">
        <f t="shared" si="132"/>
        <v>0.35265917765625426</v>
      </c>
      <c r="T128" s="2">
        <f t="shared" si="133"/>
        <v>0.01</v>
      </c>
      <c r="U128" s="14">
        <f t="shared" si="134"/>
        <v>3.5265917765625425E-3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1E-3</v>
      </c>
      <c r="AF128" s="2">
        <v>0.49</v>
      </c>
      <c r="AG128" s="14">
        <f t="shared" si="135"/>
        <v>4.8999999999999998E-4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0.01</v>
      </c>
      <c r="AR128" s="2">
        <v>0.5</v>
      </c>
      <c r="AS128" s="2">
        <f t="shared" si="136"/>
        <v>5.0000000000000001E-3</v>
      </c>
      <c r="AT128" s="1">
        <f t="shared" si="137"/>
        <v>9.0165917765625443E-3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14.154973806129</v>
      </c>
      <c r="E129" s="10">
        <f t="shared" si="145"/>
        <v>13.2592812793548</v>
      </c>
      <c r="F129" s="7" t="s">
        <v>83</v>
      </c>
      <c r="G129" s="1">
        <v>9</v>
      </c>
      <c r="H129" s="9">
        <f t="shared" si="124"/>
        <v>14.154973806129</v>
      </c>
      <c r="I129" s="9">
        <f t="shared" si="125"/>
        <v>287.304973806129</v>
      </c>
      <c r="J129" s="9">
        <f t="shared" si="126"/>
        <v>0.10090819909650639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1.2905266057309164</v>
      </c>
      <c r="P129" s="9">
        <f t="shared" si="129"/>
        <v>0.13022471567043392</v>
      </c>
      <c r="Q129" s="12">
        <f t="shared" si="130"/>
        <v>4.2974156171243193E-2</v>
      </c>
      <c r="R129" s="9">
        <f t="shared" si="131"/>
        <v>9.3951000000000007E-2</v>
      </c>
      <c r="S129" s="13">
        <f t="shared" si="132"/>
        <v>0.45741031145217387</v>
      </c>
      <c r="T129" s="2">
        <f t="shared" si="133"/>
        <v>0.01</v>
      </c>
      <c r="U129" s="14">
        <f t="shared" si="134"/>
        <v>4.5741031145217388E-3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1E-3</v>
      </c>
      <c r="AF129" s="2">
        <v>0.49</v>
      </c>
      <c r="AG129" s="14">
        <f t="shared" si="135"/>
        <v>4.8999999999999998E-4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0.01</v>
      </c>
      <c r="AR129" s="2">
        <v>0.5</v>
      </c>
      <c r="AS129" s="2">
        <f t="shared" si="136"/>
        <v>5.0000000000000001E-3</v>
      </c>
      <c r="AT129" s="1">
        <f t="shared" si="137"/>
        <v>1.0064103114521741E-2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10.0065098005333</v>
      </c>
      <c r="E130" s="10">
        <f t="shared" si="145"/>
        <v>14.154973806129</v>
      </c>
      <c r="F130" s="7" t="s">
        <v>83</v>
      </c>
      <c r="G130" s="1">
        <v>10</v>
      </c>
      <c r="H130" s="9">
        <f t="shared" si="124"/>
        <v>10.0065098005333</v>
      </c>
      <c r="I130" s="9">
        <f t="shared" si="125"/>
        <v>283.15650980053329</v>
      </c>
      <c r="J130" s="9">
        <f t="shared" si="126"/>
        <v>6.1417512527663733E-2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1.4450018900604824</v>
      </c>
      <c r="P130" s="9">
        <f t="shared" si="129"/>
        <v>8.8748421685287446E-2</v>
      </c>
      <c r="Q130" s="12">
        <f t="shared" si="130"/>
        <v>2.9286979156144859E-2</v>
      </c>
      <c r="R130" s="9">
        <f t="shared" si="131"/>
        <v>9.3951000000000007E-2</v>
      </c>
      <c r="S130" s="13">
        <f t="shared" si="132"/>
        <v>0.31172610356616592</v>
      </c>
      <c r="T130" s="2">
        <f t="shared" si="133"/>
        <v>0.01</v>
      </c>
      <c r="U130" s="14">
        <f t="shared" si="134"/>
        <v>3.1172610356616595E-3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 t="shared" si="135"/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 t="shared" si="136"/>
        <v>5.0000000000000001E-3</v>
      </c>
      <c r="AT130" s="1">
        <f t="shared" si="137"/>
        <v>8.6072610356616591E-3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3.9158619766451599</v>
      </c>
      <c r="E131" s="10">
        <f t="shared" si="145"/>
        <v>10.0065098005333</v>
      </c>
      <c r="F131" s="7" t="s">
        <v>83</v>
      </c>
      <c r="G131" s="1">
        <v>11</v>
      </c>
      <c r="H131" s="9">
        <f t="shared" si="124"/>
        <v>3.9158619766451599</v>
      </c>
      <c r="I131" s="9">
        <f t="shared" si="125"/>
        <v>277.06586197664512</v>
      </c>
      <c r="J131" s="9">
        <f t="shared" si="126"/>
        <v>2.8840646331752796E-2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1.2884407949564352</v>
      </c>
      <c r="O131" s="9">
        <f t="shared" si="146"/>
        <v>0.3525126734187598</v>
      </c>
      <c r="P131" s="9">
        <f t="shared" si="129"/>
        <v>1.0166693341531127E-2</v>
      </c>
      <c r="Q131" s="12">
        <f t="shared" si="130"/>
        <v>3.3550088027052721E-3</v>
      </c>
      <c r="R131" s="9">
        <f t="shared" si="131"/>
        <v>9.3951000000000007E-2</v>
      </c>
      <c r="S131" s="13">
        <f t="shared" si="132"/>
        <v>3.5710197897896478E-2</v>
      </c>
      <c r="T131" s="2">
        <f t="shared" si="133"/>
        <v>0.01</v>
      </c>
      <c r="U131" s="14">
        <f t="shared" si="134"/>
        <v>3.5710197897896481E-4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5.8471019789789651E-3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0.123573411933333</v>
      </c>
      <c r="E132" s="10">
        <f t="shared" si="145"/>
        <v>3.9158619766451599</v>
      </c>
      <c r="F132" s="7" t="s">
        <v>85</v>
      </c>
      <c r="G132" s="1">
        <v>12</v>
      </c>
      <c r="H132" s="9">
        <f t="shared" si="124"/>
        <v>0.123573411933333</v>
      </c>
      <c r="I132" s="9">
        <f t="shared" si="125"/>
        <v>273.27357341193328</v>
      </c>
      <c r="J132" s="9">
        <f t="shared" si="126"/>
        <v>1.7709549116991182E-2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0.62704598007722867</v>
      </c>
      <c r="P132" s="9">
        <f t="shared" si="129"/>
        <v>1.1104701582789556E-2</v>
      </c>
      <c r="Q132" s="12">
        <f t="shared" si="130"/>
        <v>3.6645515223205538E-3</v>
      </c>
      <c r="R132" s="9">
        <f t="shared" si="131"/>
        <v>9.3951000000000007E-2</v>
      </c>
      <c r="S132" s="13">
        <f t="shared" si="132"/>
        <v>3.9004923016471925E-2</v>
      </c>
      <c r="T132" s="2">
        <f t="shared" si="133"/>
        <v>0.01</v>
      </c>
      <c r="U132" s="14">
        <f t="shared" si="134"/>
        <v>3.9004923016471927E-4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5.8800492301647198E-3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-1.8092083299677399</v>
      </c>
      <c r="E133" s="10">
        <f t="shared" si="145"/>
        <v>0.123573411933333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-2.3066070033871</v>
      </c>
      <c r="E136" s="7"/>
      <c r="F136" s="7"/>
      <c r="G136" s="1">
        <v>1</v>
      </c>
      <c r="H136" s="9">
        <f t="shared" ref="H136:H147" si="147">E137</f>
        <v>-2.3066070033871</v>
      </c>
      <c r="I136" s="9">
        <f t="shared" ref="I136:I147" si="148">H136+273.15</f>
        <v>270.84339299661286</v>
      </c>
      <c r="J136" s="9">
        <f t="shared" ref="J136:J147" si="149">EXP(($C$15*(I136-$C$13))/($C$16*I136*$C$13))</f>
        <v>1.2863670667796048E-2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9.7641424210766995E-3</v>
      </c>
      <c r="Q136" s="12">
        <f t="shared" ref="Q136:Q147" si="153">P136*$B$138</f>
        <v>2.538677029479942E-3</v>
      </c>
      <c r="R136" s="9">
        <f t="shared" ref="R136:R147" si="154">L136*$B$138</f>
        <v>0.19735245833333334</v>
      </c>
      <c r="S136" s="13">
        <f t="shared" ref="S136:S147" si="155">Q136/R136</f>
        <v>1.2863670667796048E-2</v>
      </c>
      <c r="T136" s="2">
        <f t="shared" ref="T136:T147" si="156">$B$137/100</f>
        <v>0.01</v>
      </c>
      <c r="U136" s="14">
        <f t="shared" ref="U136:U147" si="157">S136*T136</f>
        <v>1.2863670667796049E-4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5.6186367066779607E-3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-5.69362395316129</v>
      </c>
      <c r="E137" s="10">
        <f t="shared" ref="E137:E148" si="166">D136</f>
        <v>-2.3066070033871</v>
      </c>
      <c r="F137" s="7" t="s">
        <v>83</v>
      </c>
      <c r="G137" s="1">
        <v>2</v>
      </c>
      <c r="H137" s="9">
        <f t="shared" si="147"/>
        <v>-5.69362395316129</v>
      </c>
      <c r="I137" s="9">
        <f t="shared" si="148"/>
        <v>267.45637604683867</v>
      </c>
      <c r="J137" s="9">
        <f t="shared" si="149"/>
        <v>8.1591871850044406E-3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1.5083316909122568</v>
      </c>
      <c r="P137" s="9">
        <f t="shared" si="152"/>
        <v>1.2306760603227366E-2</v>
      </c>
      <c r="Q137" s="12">
        <f t="shared" si="153"/>
        <v>3.1997577568391149E-3</v>
      </c>
      <c r="R137" s="9">
        <f t="shared" si="154"/>
        <v>0.19735245833333334</v>
      </c>
      <c r="S137" s="13">
        <f t="shared" si="155"/>
        <v>1.6213417273144085E-2</v>
      </c>
      <c r="T137" s="2">
        <f t="shared" si="156"/>
        <v>0.01</v>
      </c>
      <c r="U137" s="14">
        <f t="shared" si="157"/>
        <v>1.6213417273144086E-4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5.6521341727314408E-3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-2.8399123027142901</v>
      </c>
      <c r="E138" s="10">
        <f t="shared" si="166"/>
        <v>-5.69362395316129</v>
      </c>
      <c r="F138" s="7" t="s">
        <v>83</v>
      </c>
      <c r="G138" s="1">
        <v>3</v>
      </c>
      <c r="H138" s="9">
        <f t="shared" si="147"/>
        <v>-2.8399123027142901</v>
      </c>
      <c r="I138" s="9">
        <f t="shared" si="148"/>
        <v>270.31008769728567</v>
      </c>
      <c r="J138" s="9">
        <f t="shared" si="149"/>
        <v>1.1982894573648123E-2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2.2550728469756964</v>
      </c>
      <c r="P138" s="9">
        <f t="shared" si="152"/>
        <v>2.7022300181206296E-2</v>
      </c>
      <c r="Q138" s="12">
        <f t="shared" si="153"/>
        <v>7.0257980471136374E-3</v>
      </c>
      <c r="R138" s="9">
        <f t="shared" si="154"/>
        <v>0.19735245833333334</v>
      </c>
      <c r="S138" s="13">
        <f t="shared" si="155"/>
        <v>3.5600256041639397E-2</v>
      </c>
      <c r="T138" s="2">
        <f t="shared" si="156"/>
        <v>0.01</v>
      </c>
      <c r="U138" s="14">
        <f t="shared" si="157"/>
        <v>3.5600256041639397E-4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5.8460025604163942E-3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-0.27105665296774201</v>
      </c>
      <c r="E139" s="10">
        <f t="shared" si="166"/>
        <v>-2.8399123027142901</v>
      </c>
      <c r="F139" s="7" t="s">
        <v>83</v>
      </c>
      <c r="G139" s="1">
        <v>4</v>
      </c>
      <c r="H139" s="9">
        <f t="shared" si="147"/>
        <v>-0.27105665296774201</v>
      </c>
      <c r="I139" s="9">
        <f t="shared" si="148"/>
        <v>272.87894334703225</v>
      </c>
      <c r="J139" s="9">
        <f t="shared" si="149"/>
        <v>1.6820133425083723E-2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2.987098463461157</v>
      </c>
      <c r="P139" s="9">
        <f t="shared" si="152"/>
        <v>5.0243394709279236E-2</v>
      </c>
      <c r="Q139" s="12">
        <f t="shared" si="153"/>
        <v>1.3063282624412602E-2</v>
      </c>
      <c r="R139" s="9">
        <f t="shared" si="154"/>
        <v>0.19735245833333334</v>
      </c>
      <c r="S139" s="13">
        <f t="shared" si="155"/>
        <v>6.619265214496789E-2</v>
      </c>
      <c r="T139" s="2">
        <f t="shared" si="156"/>
        <v>0.01</v>
      </c>
      <c r="U139" s="14">
        <f t="shared" si="157"/>
        <v>6.6192652144967886E-4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6.1519265214496788E-3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2.9033064149333301</v>
      </c>
      <c r="E140" s="10">
        <f t="shared" si="166"/>
        <v>-0.27105665296774201</v>
      </c>
      <c r="F140" s="7" t="s">
        <v>83</v>
      </c>
      <c r="G140" s="1">
        <v>5</v>
      </c>
      <c r="H140" s="9">
        <f t="shared" si="147"/>
        <v>2.9033064149333301</v>
      </c>
      <c r="I140" s="9">
        <f t="shared" si="148"/>
        <v>276.05330641493333</v>
      </c>
      <c r="J140" s="9">
        <f t="shared" si="149"/>
        <v>2.5352669235300541E-2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3.6959029854185448</v>
      </c>
      <c r="P140" s="9">
        <f t="shared" si="152"/>
        <v>9.3701005915076158E-2</v>
      </c>
      <c r="Q140" s="12">
        <f t="shared" si="153"/>
        <v>2.4362261537919802E-2</v>
      </c>
      <c r="R140" s="9">
        <f t="shared" si="154"/>
        <v>0.19735245833333334</v>
      </c>
      <c r="S140" s="13">
        <f t="shared" si="155"/>
        <v>0.12344544245185596</v>
      </c>
      <c r="T140" s="2">
        <f t="shared" si="156"/>
        <v>0.01</v>
      </c>
      <c r="U140" s="14">
        <f t="shared" si="157"/>
        <v>1.2344544245185597E-3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6.7244544245185596E-3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6.0889893412580696</v>
      </c>
      <c r="E141" s="10">
        <f t="shared" si="166"/>
        <v>2.9033064149333301</v>
      </c>
      <c r="F141" s="7" t="s">
        <v>85</v>
      </c>
      <c r="G141" s="1">
        <v>6</v>
      </c>
      <c r="H141" s="9">
        <f t="shared" si="147"/>
        <v>6.0889893412580696</v>
      </c>
      <c r="I141" s="9">
        <f t="shared" si="148"/>
        <v>279.23898934125805</v>
      </c>
      <c r="J141" s="9">
        <f t="shared" si="149"/>
        <v>3.791231473258351E-2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4.3612498961701354</v>
      </c>
      <c r="P141" s="9">
        <f t="shared" si="152"/>
        <v>0.16534507869104934</v>
      </c>
      <c r="Q141" s="12">
        <f t="shared" si="153"/>
        <v>4.298972045967283E-2</v>
      </c>
      <c r="R141" s="9">
        <f t="shared" si="154"/>
        <v>0.19735245833333334</v>
      </c>
      <c r="S141" s="13">
        <f t="shared" si="155"/>
        <v>0.21783220144672377</v>
      </c>
      <c r="T141" s="2">
        <f t="shared" si="156"/>
        <v>0.01</v>
      </c>
      <c r="U141" s="14">
        <f t="shared" si="157"/>
        <v>2.1783220144672376E-3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7.6683220144672373E-3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10.2787270946333</v>
      </c>
      <c r="E142" s="10">
        <f t="shared" si="166"/>
        <v>6.0889893412580696</v>
      </c>
      <c r="F142" s="7" t="s">
        <v>83</v>
      </c>
      <c r="G142" s="1">
        <v>7</v>
      </c>
      <c r="H142" s="9">
        <f t="shared" si="147"/>
        <v>10.2787270946333</v>
      </c>
      <c r="I142" s="9">
        <f t="shared" si="148"/>
        <v>283.4287270946333</v>
      </c>
      <c r="J142" s="9">
        <f t="shared" si="149"/>
        <v>6.3479778185216967E-2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4.9549527341457527</v>
      </c>
      <c r="P142" s="9">
        <f t="shared" si="152"/>
        <v>0.31453930048180673</v>
      </c>
      <c r="Q142" s="12">
        <f t="shared" si="153"/>
        <v>8.1780218125269755E-2</v>
      </c>
      <c r="R142" s="9">
        <f t="shared" si="154"/>
        <v>0.19735245833333334</v>
      </c>
      <c r="S142" s="13">
        <f t="shared" si="155"/>
        <v>0.41438661983698666</v>
      </c>
      <c r="T142" s="2">
        <f t="shared" si="156"/>
        <v>0.01</v>
      </c>
      <c r="U142" s="14">
        <f t="shared" si="157"/>
        <v>4.1438661983698669E-3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1E-3</v>
      </c>
      <c r="AF142" s="2">
        <v>0.49</v>
      </c>
      <c r="AG142" s="14">
        <f t="shared" si="158"/>
        <v>4.8999999999999998E-4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0.01</v>
      </c>
      <c r="AR142" s="2">
        <v>0.5</v>
      </c>
      <c r="AS142" s="2">
        <f t="shared" si="159"/>
        <v>5.0000000000000001E-3</v>
      </c>
      <c r="AT142" s="1">
        <f t="shared" si="160"/>
        <v>9.633866198369867E-3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13.2592812793548</v>
      </c>
      <c r="E143" s="10">
        <f t="shared" si="166"/>
        <v>10.2787270946333</v>
      </c>
      <c r="F143" s="7" t="s">
        <v>83</v>
      </c>
      <c r="G143" s="1">
        <v>8</v>
      </c>
      <c r="H143" s="9">
        <f t="shared" si="147"/>
        <v>13.2592812793548</v>
      </c>
      <c r="I143" s="9">
        <f t="shared" si="148"/>
        <v>286.40928127935479</v>
      </c>
      <c r="J143" s="9">
        <f t="shared" si="149"/>
        <v>9.0760681108654609E-2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5.399461350330613</v>
      </c>
      <c r="P143" s="9">
        <f t="shared" si="152"/>
        <v>0.49005878977586237</v>
      </c>
      <c r="Q143" s="12">
        <f t="shared" si="153"/>
        <v>0.12741528534172422</v>
      </c>
      <c r="R143" s="9">
        <f t="shared" si="154"/>
        <v>0.19735245833333334</v>
      </c>
      <c r="S143" s="13">
        <f t="shared" si="155"/>
        <v>0.64562299561790382</v>
      </c>
      <c r="T143" s="2">
        <f t="shared" si="156"/>
        <v>0.01</v>
      </c>
      <c r="U143" s="14">
        <f t="shared" si="157"/>
        <v>6.4562299561790387E-3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1E-3</v>
      </c>
      <c r="AF143" s="2">
        <v>0.49</v>
      </c>
      <c r="AG143" s="14">
        <f t="shared" si="158"/>
        <v>4.8999999999999998E-4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0.01</v>
      </c>
      <c r="AR143" s="2">
        <v>0.5</v>
      </c>
      <c r="AS143" s="2">
        <f t="shared" si="159"/>
        <v>5.0000000000000001E-3</v>
      </c>
      <c r="AT143" s="1">
        <f t="shared" si="160"/>
        <v>1.1946229956179038E-2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14.154973806129</v>
      </c>
      <c r="E144" s="10">
        <f t="shared" si="166"/>
        <v>13.2592812793548</v>
      </c>
      <c r="F144" s="7" t="s">
        <v>83</v>
      </c>
      <c r="G144" s="1">
        <v>9</v>
      </c>
      <c r="H144" s="9">
        <f t="shared" si="147"/>
        <v>14.154973806129</v>
      </c>
      <c r="I144" s="9">
        <f t="shared" si="148"/>
        <v>287.304973806129</v>
      </c>
      <c r="J144" s="9">
        <f t="shared" si="149"/>
        <v>0.10090819909650639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5.6684504772214179</v>
      </c>
      <c r="P144" s="9">
        <f t="shared" si="152"/>
        <v>0.57199312932414548</v>
      </c>
      <c r="Q144" s="12">
        <f t="shared" si="153"/>
        <v>0.14871821362427784</v>
      </c>
      <c r="R144" s="9">
        <f t="shared" si="154"/>
        <v>0.19735245833333334</v>
      </c>
      <c r="S144" s="13">
        <f t="shared" si="155"/>
        <v>0.7535665624853225</v>
      </c>
      <c r="T144" s="2">
        <f t="shared" si="156"/>
        <v>0.01</v>
      </c>
      <c r="U144" s="14">
        <f t="shared" si="157"/>
        <v>7.5356656248532251E-3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1E-3</v>
      </c>
      <c r="AF144" s="2">
        <v>0.49</v>
      </c>
      <c r="AG144" s="14">
        <f t="shared" si="158"/>
        <v>4.8999999999999998E-4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0.01</v>
      </c>
      <c r="AR144" s="2">
        <v>0.5</v>
      </c>
      <c r="AS144" s="2">
        <f t="shared" si="159"/>
        <v>5.0000000000000001E-3</v>
      </c>
      <c r="AT144" s="1">
        <f t="shared" si="160"/>
        <v>1.3025665624853227E-2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10.0065098005333</v>
      </c>
      <c r="E145" s="10">
        <f t="shared" si="166"/>
        <v>14.154973806129</v>
      </c>
      <c r="F145" s="7" t="s">
        <v>83</v>
      </c>
      <c r="G145" s="1">
        <v>10</v>
      </c>
      <c r="H145" s="9">
        <f t="shared" si="147"/>
        <v>10.0065098005333</v>
      </c>
      <c r="I145" s="9">
        <f t="shared" si="148"/>
        <v>283.15650980053329</v>
      </c>
      <c r="J145" s="9">
        <f t="shared" si="149"/>
        <v>6.1417512527663733E-2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5.8555052645639396</v>
      </c>
      <c r="P145" s="9">
        <f t="shared" si="152"/>
        <v>0.3596305679421567</v>
      </c>
      <c r="Q145" s="12">
        <f t="shared" si="153"/>
        <v>9.3503947664960743E-2</v>
      </c>
      <c r="R145" s="9">
        <f t="shared" si="154"/>
        <v>0.19735245833333334</v>
      </c>
      <c r="S145" s="13">
        <f t="shared" si="155"/>
        <v>0.47379165405191048</v>
      </c>
      <c r="T145" s="2">
        <f t="shared" si="156"/>
        <v>0.01</v>
      </c>
      <c r="U145" s="14">
        <f t="shared" si="157"/>
        <v>4.7379165405191052E-3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 t="shared" si="158"/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 t="shared" si="159"/>
        <v>5.0000000000000001E-3</v>
      </c>
      <c r="AT145" s="1">
        <f t="shared" si="160"/>
        <v>1.0227916540519105E-2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3.9158619766451599</v>
      </c>
      <c r="E146" s="10">
        <f t="shared" si="166"/>
        <v>10.0065098005333</v>
      </c>
      <c r="F146" s="7" t="s">
        <v>83</v>
      </c>
      <c r="G146" s="1">
        <v>11</v>
      </c>
      <c r="H146" s="9">
        <f t="shared" si="147"/>
        <v>3.9158619766451599</v>
      </c>
      <c r="I146" s="9">
        <f t="shared" si="148"/>
        <v>277.06586197664512</v>
      </c>
      <c r="J146" s="9">
        <f t="shared" si="149"/>
        <v>2.8840646331752796E-2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6.2549226132884499</v>
      </c>
      <c r="P146" s="9">
        <f t="shared" si="152"/>
        <v>0.18039601092233515</v>
      </c>
      <c r="Q146" s="12">
        <f t="shared" si="153"/>
        <v>4.690296283980714E-2</v>
      </c>
      <c r="R146" s="9">
        <f t="shared" si="154"/>
        <v>0.19735245833333334</v>
      </c>
      <c r="S146" s="13">
        <f t="shared" si="155"/>
        <v>0.23766089987380262</v>
      </c>
      <c r="T146" s="2">
        <f t="shared" si="156"/>
        <v>0.01</v>
      </c>
      <c r="U146" s="14">
        <f t="shared" si="157"/>
        <v>2.3766089987380264E-3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7.8666089987380269E-3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0.123573411933333</v>
      </c>
      <c r="E147" s="10">
        <f t="shared" si="166"/>
        <v>3.9158619766451599</v>
      </c>
      <c r="F147" s="7" t="s">
        <v>85</v>
      </c>
      <c r="G147" s="1">
        <v>12</v>
      </c>
      <c r="H147" s="9">
        <f t="shared" si="147"/>
        <v>0.123573411933333</v>
      </c>
      <c r="I147" s="9">
        <f t="shared" si="148"/>
        <v>273.27357341193328</v>
      </c>
      <c r="J147" s="9">
        <f t="shared" si="149"/>
        <v>1.7709549116991182E-2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6.8335745190327817</v>
      </c>
      <c r="P147" s="9">
        <f t="shared" si="152"/>
        <v>0.12101952358943044</v>
      </c>
      <c r="Q147" s="12">
        <f t="shared" si="153"/>
        <v>3.1465076133251918E-2</v>
      </c>
      <c r="R147" s="9">
        <f t="shared" si="154"/>
        <v>0.19735245833333334</v>
      </c>
      <c r="S147" s="13">
        <f t="shared" si="155"/>
        <v>0.15943594723358653</v>
      </c>
      <c r="T147" s="2">
        <f t="shared" si="156"/>
        <v>0.01</v>
      </c>
      <c r="U147" s="14">
        <f t="shared" si="157"/>
        <v>1.5943594723358654E-3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7.0843594723358659E-3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-1.8092083299677399</v>
      </c>
      <c r="E148" s="10">
        <f t="shared" si="166"/>
        <v>0.123573411933333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34</vt:i4>
      </vt:variant>
    </vt:vector>
  </HeadingPairs>
  <TitlesOfParts>
    <vt:vector size="34" baseType="lpstr">
      <vt:lpstr>Sheet1</vt:lpstr>
      <vt:lpstr>USA</vt:lpstr>
      <vt:lpstr>Russia</vt:lpstr>
      <vt:lpstr>Iran</vt:lpstr>
      <vt:lpstr>India</vt:lpstr>
      <vt:lpstr>Indonesia</vt:lpstr>
      <vt:lpstr>Brazil</vt:lpstr>
      <vt:lpstr>Austria</vt:lpstr>
      <vt:lpstr>Belgium</vt:lpstr>
      <vt:lpstr>Bulgaria</vt:lpstr>
      <vt:lpstr>Cyprus</vt:lpstr>
      <vt:lpstr>Czech</vt:lpstr>
      <vt:lpstr>Germany</vt:lpstr>
      <vt:lpstr>Denmark</vt:lpstr>
      <vt:lpstr>Spain</vt:lpstr>
      <vt:lpstr>Estonia</vt:lpstr>
      <vt:lpstr>Finland</vt:lpstr>
      <vt:lpstr>France</vt:lpstr>
      <vt:lpstr>Greece</vt:lpstr>
      <vt:lpstr>Croatia</vt:lpstr>
      <vt:lpstr>Hungary</vt:lpstr>
      <vt:lpstr>Ireland</vt:lpstr>
      <vt:lpstr>Italy</vt:lpstr>
      <vt:lpstr>Lithuania</vt:lpstr>
      <vt:lpstr>Luxembourg</vt:lpstr>
      <vt:lpstr>Latvia</vt:lpstr>
      <vt:lpstr>Malta</vt:lpstr>
      <vt:lpstr>Netherlands</vt:lpstr>
      <vt:lpstr>Poland</vt:lpstr>
      <vt:lpstr>Portugal</vt:lpstr>
      <vt:lpstr>Romania</vt:lpstr>
      <vt:lpstr>Slovakia</vt:lpstr>
      <vt:lpstr>Slovenia</vt:lpstr>
      <vt:lpstr>Sweden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Kow</cp:lastModifiedBy>
  <dcterms:created xsi:type="dcterms:W3CDTF">2022-08-28T10:18:00Z</dcterms:created>
  <dcterms:modified xsi:type="dcterms:W3CDTF">2023-02-17T12:42:51Z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E5CB9F350BCB4979B8E88C5644A5A3A7</vt:lpwstr>
  </property>
  <property fmtid="{D5CDD505-2E9C-101B-9397-08002B2CF9AE}" pid="3" name="KSOProductBuildVer">
    <vt:lpwstr>2052-11.1.0.12980</vt:lpwstr>
  </property>
</Properties>
</file>